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gráficos!$A$7:$A$934</f>
              <numCache>
                <formatCode>General</formatCode>
                <ptCount val="9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</numCache>
            </numRef>
          </xVal>
          <yVal>
            <numRef>
              <f>gráficos!$B$7:$B$934</f>
              <numCache>
                <formatCode>General</formatCode>
                <ptCount val="9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24.58</v>
      </c>
      <c r="G2" t="n">
        <v>6</v>
      </c>
      <c r="H2" t="n">
        <v>0.09</v>
      </c>
      <c r="I2" t="n">
        <v>246</v>
      </c>
      <c r="J2" t="n">
        <v>194.77</v>
      </c>
      <c r="K2" t="n">
        <v>54.38</v>
      </c>
      <c r="L2" t="n">
        <v>1</v>
      </c>
      <c r="M2" t="n">
        <v>244</v>
      </c>
      <c r="N2" t="n">
        <v>39.4</v>
      </c>
      <c r="O2" t="n">
        <v>24256.19</v>
      </c>
      <c r="P2" t="n">
        <v>338.25</v>
      </c>
      <c r="Q2" t="n">
        <v>1319.51</v>
      </c>
      <c r="R2" t="n">
        <v>299.71</v>
      </c>
      <c r="S2" t="n">
        <v>59.92</v>
      </c>
      <c r="T2" t="n">
        <v>118629.57</v>
      </c>
      <c r="U2" t="n">
        <v>0.2</v>
      </c>
      <c r="V2" t="n">
        <v>0.6899999999999999</v>
      </c>
      <c r="W2" t="n">
        <v>0.55</v>
      </c>
      <c r="X2" t="n">
        <v>7.3</v>
      </c>
      <c r="Y2" t="n">
        <v>1</v>
      </c>
      <c r="Z2" t="n">
        <v>10</v>
      </c>
      <c r="AA2" t="n">
        <v>406.1928013809286</v>
      </c>
      <c r="AB2" t="n">
        <v>555.770910811057</v>
      </c>
      <c r="AC2" t="n">
        <v>502.7289151126213</v>
      </c>
      <c r="AD2" t="n">
        <v>406192.8013809286</v>
      </c>
      <c r="AE2" t="n">
        <v>555770.910811057</v>
      </c>
      <c r="AF2" t="n">
        <v>1.432386675281559e-06</v>
      </c>
      <c r="AG2" t="n">
        <v>0.381875</v>
      </c>
      <c r="AH2" t="n">
        <v>502728.9151126213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3.1267</v>
      </c>
      <c r="E3" t="n">
        <v>31.98</v>
      </c>
      <c r="F3" t="n">
        <v>22.5</v>
      </c>
      <c r="G3" t="n">
        <v>7.54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307.97</v>
      </c>
      <c r="Q3" t="n">
        <v>1319.43</v>
      </c>
      <c r="R3" t="n">
        <v>231.12</v>
      </c>
      <c r="S3" t="n">
        <v>59.92</v>
      </c>
      <c r="T3" t="n">
        <v>84670.87</v>
      </c>
      <c r="U3" t="n">
        <v>0.26</v>
      </c>
      <c r="V3" t="n">
        <v>0.76</v>
      </c>
      <c r="W3" t="n">
        <v>0.45</v>
      </c>
      <c r="X3" t="n">
        <v>5.22</v>
      </c>
      <c r="Y3" t="n">
        <v>1</v>
      </c>
      <c r="Z3" t="n">
        <v>10</v>
      </c>
      <c r="AA3" t="n">
        <v>323.4679263463065</v>
      </c>
      <c r="AB3" t="n">
        <v>442.5830872247737</v>
      </c>
      <c r="AC3" t="n">
        <v>400.3435785493048</v>
      </c>
      <c r="AD3" t="n">
        <v>323467.9263463065</v>
      </c>
      <c r="AE3" t="n">
        <v>442583.0872247738</v>
      </c>
      <c r="AF3" t="n">
        <v>1.642092622132013e-06</v>
      </c>
      <c r="AG3" t="n">
        <v>0.333125</v>
      </c>
      <c r="AH3" t="n">
        <v>400343.5785493048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3.4072</v>
      </c>
      <c r="E4" t="n">
        <v>29.35</v>
      </c>
      <c r="F4" t="n">
        <v>21.35</v>
      </c>
      <c r="G4" t="n">
        <v>9.08</v>
      </c>
      <c r="H4" t="n">
        <v>0.14</v>
      </c>
      <c r="I4" t="n">
        <v>141</v>
      </c>
      <c r="J4" t="n">
        <v>195.55</v>
      </c>
      <c r="K4" t="n">
        <v>54.38</v>
      </c>
      <c r="L4" t="n">
        <v>1.5</v>
      </c>
      <c r="M4" t="n">
        <v>139</v>
      </c>
      <c r="N4" t="n">
        <v>39.67</v>
      </c>
      <c r="O4" t="n">
        <v>24351.61</v>
      </c>
      <c r="P4" t="n">
        <v>290.56</v>
      </c>
      <c r="Q4" t="n">
        <v>1319.29</v>
      </c>
      <c r="R4" t="n">
        <v>193.36</v>
      </c>
      <c r="S4" t="n">
        <v>59.92</v>
      </c>
      <c r="T4" t="n">
        <v>65978.99000000001</v>
      </c>
      <c r="U4" t="n">
        <v>0.31</v>
      </c>
      <c r="V4" t="n">
        <v>0.8</v>
      </c>
      <c r="W4" t="n">
        <v>0.39</v>
      </c>
      <c r="X4" t="n">
        <v>4.07</v>
      </c>
      <c r="Y4" t="n">
        <v>1</v>
      </c>
      <c r="Z4" t="n">
        <v>10</v>
      </c>
      <c r="AA4" t="n">
        <v>280.7392309608558</v>
      </c>
      <c r="AB4" t="n">
        <v>384.1198011414006</v>
      </c>
      <c r="AC4" t="n">
        <v>347.4599464359913</v>
      </c>
      <c r="AD4" t="n">
        <v>280739.2309608558</v>
      </c>
      <c r="AE4" t="n">
        <v>384119.8011414005</v>
      </c>
      <c r="AF4" t="n">
        <v>1.789406717026959e-06</v>
      </c>
      <c r="AG4" t="n">
        <v>0.3057291666666667</v>
      </c>
      <c r="AH4" t="n">
        <v>347459.9464359913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3.6189</v>
      </c>
      <c r="E5" t="n">
        <v>27.63</v>
      </c>
      <c r="F5" t="n">
        <v>20.61</v>
      </c>
      <c r="G5" t="n">
        <v>10.66</v>
      </c>
      <c r="H5" t="n">
        <v>0.16</v>
      </c>
      <c r="I5" t="n">
        <v>116</v>
      </c>
      <c r="J5" t="n">
        <v>195.93</v>
      </c>
      <c r="K5" t="n">
        <v>54.38</v>
      </c>
      <c r="L5" t="n">
        <v>1.75</v>
      </c>
      <c r="M5" t="n">
        <v>114</v>
      </c>
      <c r="N5" t="n">
        <v>39.81</v>
      </c>
      <c r="O5" t="n">
        <v>24399.39</v>
      </c>
      <c r="P5" t="n">
        <v>278.88</v>
      </c>
      <c r="Q5" t="n">
        <v>1319.24</v>
      </c>
      <c r="R5" t="n">
        <v>169.09</v>
      </c>
      <c r="S5" t="n">
        <v>59.92</v>
      </c>
      <c r="T5" t="n">
        <v>53968.95</v>
      </c>
      <c r="U5" t="n">
        <v>0.35</v>
      </c>
      <c r="V5" t="n">
        <v>0.82</v>
      </c>
      <c r="W5" t="n">
        <v>0.35</v>
      </c>
      <c r="X5" t="n">
        <v>3.33</v>
      </c>
      <c r="Y5" t="n">
        <v>1</v>
      </c>
      <c r="Z5" t="n">
        <v>10</v>
      </c>
      <c r="AA5" t="n">
        <v>254.2581888060303</v>
      </c>
      <c r="AB5" t="n">
        <v>347.8872710038757</v>
      </c>
      <c r="AC5" t="n">
        <v>314.685398122221</v>
      </c>
      <c r="AD5" t="n">
        <v>254258.1888060303</v>
      </c>
      <c r="AE5" t="n">
        <v>347887.2710038757</v>
      </c>
      <c r="AF5" t="n">
        <v>1.90058815691737e-06</v>
      </c>
      <c r="AG5" t="n">
        <v>0.2878125</v>
      </c>
      <c r="AH5" t="n">
        <v>314685.3981222211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3.7919</v>
      </c>
      <c r="E6" t="n">
        <v>26.37</v>
      </c>
      <c r="F6" t="n">
        <v>20.04</v>
      </c>
      <c r="G6" t="n">
        <v>12.27</v>
      </c>
      <c r="H6" t="n">
        <v>0.18</v>
      </c>
      <c r="I6" t="n">
        <v>98</v>
      </c>
      <c r="J6" t="n">
        <v>196.32</v>
      </c>
      <c r="K6" t="n">
        <v>54.38</v>
      </c>
      <c r="L6" t="n">
        <v>2</v>
      </c>
      <c r="M6" t="n">
        <v>96</v>
      </c>
      <c r="N6" t="n">
        <v>39.95</v>
      </c>
      <c r="O6" t="n">
        <v>24447.22</v>
      </c>
      <c r="P6" t="n">
        <v>269.74</v>
      </c>
      <c r="Q6" t="n">
        <v>1319.25</v>
      </c>
      <c r="R6" t="n">
        <v>150.72</v>
      </c>
      <c r="S6" t="n">
        <v>59.92</v>
      </c>
      <c r="T6" t="n">
        <v>44876.14</v>
      </c>
      <c r="U6" t="n">
        <v>0.4</v>
      </c>
      <c r="V6" t="n">
        <v>0.85</v>
      </c>
      <c r="W6" t="n">
        <v>0.32</v>
      </c>
      <c r="X6" t="n">
        <v>2.77</v>
      </c>
      <c r="Y6" t="n">
        <v>1</v>
      </c>
      <c r="Z6" t="n">
        <v>10</v>
      </c>
      <c r="AA6" t="n">
        <v>235.1769337127958</v>
      </c>
      <c r="AB6" t="n">
        <v>321.7794559797624</v>
      </c>
      <c r="AC6" t="n">
        <v>291.0692763214523</v>
      </c>
      <c r="AD6" t="n">
        <v>235176.9337127958</v>
      </c>
      <c r="AE6" t="n">
        <v>321779.4559797624</v>
      </c>
      <c r="AF6" t="n">
        <v>1.991444978367729e-06</v>
      </c>
      <c r="AG6" t="n">
        <v>0.2746875</v>
      </c>
      <c r="AH6" t="n">
        <v>291069.2763214523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3.9097</v>
      </c>
      <c r="E7" t="n">
        <v>25.58</v>
      </c>
      <c r="F7" t="n">
        <v>19.72</v>
      </c>
      <c r="G7" t="n">
        <v>13.76</v>
      </c>
      <c r="H7" t="n">
        <v>0.2</v>
      </c>
      <c r="I7" t="n">
        <v>86</v>
      </c>
      <c r="J7" t="n">
        <v>196.71</v>
      </c>
      <c r="K7" t="n">
        <v>54.38</v>
      </c>
      <c r="L7" t="n">
        <v>2.25</v>
      </c>
      <c r="M7" t="n">
        <v>84</v>
      </c>
      <c r="N7" t="n">
        <v>40.08</v>
      </c>
      <c r="O7" t="n">
        <v>24495.09</v>
      </c>
      <c r="P7" t="n">
        <v>263.9</v>
      </c>
      <c r="Q7" t="n">
        <v>1319.3</v>
      </c>
      <c r="R7" t="n">
        <v>139.94</v>
      </c>
      <c r="S7" t="n">
        <v>59.92</v>
      </c>
      <c r="T7" t="n">
        <v>39546.19</v>
      </c>
      <c r="U7" t="n">
        <v>0.43</v>
      </c>
      <c r="V7" t="n">
        <v>0.86</v>
      </c>
      <c r="W7" t="n">
        <v>0.3</v>
      </c>
      <c r="X7" t="n">
        <v>2.44</v>
      </c>
      <c r="Y7" t="n">
        <v>1</v>
      </c>
      <c r="Z7" t="n">
        <v>10</v>
      </c>
      <c r="AA7" t="n">
        <v>223.587942961673</v>
      </c>
      <c r="AB7" t="n">
        <v>305.9228875638959</v>
      </c>
      <c r="AC7" t="n">
        <v>276.7260365403574</v>
      </c>
      <c r="AD7" t="n">
        <v>223587.942961673</v>
      </c>
      <c r="AE7" t="n">
        <v>305922.8875638958</v>
      </c>
      <c r="AF7" t="n">
        <v>2.053311646384216e-06</v>
      </c>
      <c r="AG7" t="n">
        <v>0.2664583333333333</v>
      </c>
      <c r="AH7" t="n">
        <v>276726.0365403575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4.0198</v>
      </c>
      <c r="E8" t="n">
        <v>24.88</v>
      </c>
      <c r="F8" t="n">
        <v>19.4</v>
      </c>
      <c r="G8" t="n">
        <v>15.32</v>
      </c>
      <c r="H8" t="n">
        <v>0.23</v>
      </c>
      <c r="I8" t="n">
        <v>76</v>
      </c>
      <c r="J8" t="n">
        <v>197.1</v>
      </c>
      <c r="K8" t="n">
        <v>54.38</v>
      </c>
      <c r="L8" t="n">
        <v>2.5</v>
      </c>
      <c r="M8" t="n">
        <v>74</v>
      </c>
      <c r="N8" t="n">
        <v>40.22</v>
      </c>
      <c r="O8" t="n">
        <v>24543.01</v>
      </c>
      <c r="P8" t="n">
        <v>258.34</v>
      </c>
      <c r="Q8" t="n">
        <v>1319.17</v>
      </c>
      <c r="R8" t="n">
        <v>130.05</v>
      </c>
      <c r="S8" t="n">
        <v>59.92</v>
      </c>
      <c r="T8" t="n">
        <v>34651.6</v>
      </c>
      <c r="U8" t="n">
        <v>0.46</v>
      </c>
      <c r="V8" t="n">
        <v>0.88</v>
      </c>
      <c r="W8" t="n">
        <v>0.28</v>
      </c>
      <c r="X8" t="n">
        <v>2.13</v>
      </c>
      <c r="Y8" t="n">
        <v>1</v>
      </c>
      <c r="Z8" t="n">
        <v>10</v>
      </c>
      <c r="AA8" t="n">
        <v>213.2494954298009</v>
      </c>
      <c r="AB8" t="n">
        <v>291.7773675506803</v>
      </c>
      <c r="AC8" t="n">
        <v>263.9305451038366</v>
      </c>
      <c r="AD8" t="n">
        <v>213249.4954298009</v>
      </c>
      <c r="AE8" t="n">
        <v>291777.3675506802</v>
      </c>
      <c r="AF8" t="n">
        <v>2.111134398070254e-06</v>
      </c>
      <c r="AG8" t="n">
        <v>0.2591666666666667</v>
      </c>
      <c r="AH8" t="n">
        <v>263930.5451038366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4.1099</v>
      </c>
      <c r="E9" t="n">
        <v>24.33</v>
      </c>
      <c r="F9" t="n">
        <v>19.17</v>
      </c>
      <c r="G9" t="n">
        <v>16.92</v>
      </c>
      <c r="H9" t="n">
        <v>0.25</v>
      </c>
      <c r="I9" t="n">
        <v>68</v>
      </c>
      <c r="J9" t="n">
        <v>197.49</v>
      </c>
      <c r="K9" t="n">
        <v>54.38</v>
      </c>
      <c r="L9" t="n">
        <v>2.75</v>
      </c>
      <c r="M9" t="n">
        <v>66</v>
      </c>
      <c r="N9" t="n">
        <v>40.36</v>
      </c>
      <c r="O9" t="n">
        <v>24590.98</v>
      </c>
      <c r="P9" t="n">
        <v>253.61</v>
      </c>
      <c r="Q9" t="n">
        <v>1319.3</v>
      </c>
      <c r="R9" t="n">
        <v>122.15</v>
      </c>
      <c r="S9" t="n">
        <v>59.92</v>
      </c>
      <c r="T9" t="n">
        <v>30739.22</v>
      </c>
      <c r="U9" t="n">
        <v>0.49</v>
      </c>
      <c r="V9" t="n">
        <v>0.89</v>
      </c>
      <c r="W9" t="n">
        <v>0.27</v>
      </c>
      <c r="X9" t="n">
        <v>1.89</v>
      </c>
      <c r="Y9" t="n">
        <v>1</v>
      </c>
      <c r="Z9" t="n">
        <v>10</v>
      </c>
      <c r="AA9" t="n">
        <v>205.1841238901432</v>
      </c>
      <c r="AB9" t="n">
        <v>280.7419703910463</v>
      </c>
      <c r="AC9" t="n">
        <v>253.9483507608375</v>
      </c>
      <c r="AD9" t="n">
        <v>205184.1238901432</v>
      </c>
      <c r="AE9" t="n">
        <v>280741.9703910463</v>
      </c>
      <c r="AF9" t="n">
        <v>2.158453470975904e-06</v>
      </c>
      <c r="AG9" t="n">
        <v>0.2534375</v>
      </c>
      <c r="AH9" t="n">
        <v>253948.3507608375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4.1955</v>
      </c>
      <c r="E10" t="n">
        <v>23.84</v>
      </c>
      <c r="F10" t="n">
        <v>18.95</v>
      </c>
      <c r="G10" t="n">
        <v>18.64</v>
      </c>
      <c r="H10" t="n">
        <v>0.27</v>
      </c>
      <c r="I10" t="n">
        <v>61</v>
      </c>
      <c r="J10" t="n">
        <v>197.88</v>
      </c>
      <c r="K10" t="n">
        <v>54.38</v>
      </c>
      <c r="L10" t="n">
        <v>3</v>
      </c>
      <c r="M10" t="n">
        <v>59</v>
      </c>
      <c r="N10" t="n">
        <v>40.5</v>
      </c>
      <c r="O10" t="n">
        <v>24639</v>
      </c>
      <c r="P10" t="n">
        <v>249.19</v>
      </c>
      <c r="Q10" t="n">
        <v>1319.13</v>
      </c>
      <c r="R10" t="n">
        <v>114.81</v>
      </c>
      <c r="S10" t="n">
        <v>59.92</v>
      </c>
      <c r="T10" t="n">
        <v>27103.1</v>
      </c>
      <c r="U10" t="n">
        <v>0.52</v>
      </c>
      <c r="V10" t="n">
        <v>0.9</v>
      </c>
      <c r="W10" t="n">
        <v>0.26</v>
      </c>
      <c r="X10" t="n">
        <v>1.67</v>
      </c>
      <c r="Y10" t="n">
        <v>1</v>
      </c>
      <c r="Z10" t="n">
        <v>10</v>
      </c>
      <c r="AA10" t="n">
        <v>197.8812518272508</v>
      </c>
      <c r="AB10" t="n">
        <v>270.7498586546248</v>
      </c>
      <c r="AC10" t="n">
        <v>244.9098721445199</v>
      </c>
      <c r="AD10" t="n">
        <v>197881.2518272508</v>
      </c>
      <c r="AE10" t="n">
        <v>270749.8586546248</v>
      </c>
      <c r="AF10" t="n">
        <v>2.203409216155966e-06</v>
      </c>
      <c r="AG10" t="n">
        <v>0.2483333333333333</v>
      </c>
      <c r="AH10" t="n">
        <v>244909.8721445199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4.2945</v>
      </c>
      <c r="E11" t="n">
        <v>23.29</v>
      </c>
      <c r="F11" t="n">
        <v>18.63</v>
      </c>
      <c r="G11" t="n">
        <v>20.32</v>
      </c>
      <c r="H11" t="n">
        <v>0.29</v>
      </c>
      <c r="I11" t="n">
        <v>55</v>
      </c>
      <c r="J11" t="n">
        <v>198.27</v>
      </c>
      <c r="K11" t="n">
        <v>54.38</v>
      </c>
      <c r="L11" t="n">
        <v>3.25</v>
      </c>
      <c r="M11" t="n">
        <v>53</v>
      </c>
      <c r="N11" t="n">
        <v>40.64</v>
      </c>
      <c r="O11" t="n">
        <v>24687.06</v>
      </c>
      <c r="P11" t="n">
        <v>243.54</v>
      </c>
      <c r="Q11" t="n">
        <v>1319.31</v>
      </c>
      <c r="R11" t="n">
        <v>103.85</v>
      </c>
      <c r="S11" t="n">
        <v>59.92</v>
      </c>
      <c r="T11" t="n">
        <v>21653.24</v>
      </c>
      <c r="U11" t="n">
        <v>0.58</v>
      </c>
      <c r="V11" t="n">
        <v>0.91</v>
      </c>
      <c r="W11" t="n">
        <v>0.25</v>
      </c>
      <c r="X11" t="n">
        <v>1.35</v>
      </c>
      <c r="Y11" t="n">
        <v>1</v>
      </c>
      <c r="Z11" t="n">
        <v>10</v>
      </c>
      <c r="AA11" t="n">
        <v>189.3196871637235</v>
      </c>
      <c r="AB11" t="n">
        <v>259.0355481724171</v>
      </c>
      <c r="AC11" t="n">
        <v>234.3135590135924</v>
      </c>
      <c r="AD11" t="n">
        <v>189319.6871637235</v>
      </c>
      <c r="AE11" t="n">
        <v>259035.548172417</v>
      </c>
      <c r="AF11" t="n">
        <v>2.255402426118888e-06</v>
      </c>
      <c r="AG11" t="n">
        <v>0.2426041666666666</v>
      </c>
      <c r="AH11" t="n">
        <v>234313.5590135924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4.3042</v>
      </c>
      <c r="E12" t="n">
        <v>23.23</v>
      </c>
      <c r="F12" t="n">
        <v>18.73</v>
      </c>
      <c r="G12" t="n">
        <v>22.04</v>
      </c>
      <c r="H12" t="n">
        <v>0.31</v>
      </c>
      <c r="I12" t="n">
        <v>51</v>
      </c>
      <c r="J12" t="n">
        <v>198.66</v>
      </c>
      <c r="K12" t="n">
        <v>54.38</v>
      </c>
      <c r="L12" t="n">
        <v>3.5</v>
      </c>
      <c r="M12" t="n">
        <v>49</v>
      </c>
      <c r="N12" t="n">
        <v>40.78</v>
      </c>
      <c r="O12" t="n">
        <v>24735.17</v>
      </c>
      <c r="P12" t="n">
        <v>243.67</v>
      </c>
      <c r="Q12" t="n">
        <v>1319.25</v>
      </c>
      <c r="R12" t="n">
        <v>109.25</v>
      </c>
      <c r="S12" t="n">
        <v>59.92</v>
      </c>
      <c r="T12" t="n">
        <v>24373.57</v>
      </c>
      <c r="U12" t="n">
        <v>0.55</v>
      </c>
      <c r="V12" t="n">
        <v>0.91</v>
      </c>
      <c r="W12" t="n">
        <v>0.21</v>
      </c>
      <c r="X12" t="n">
        <v>1.45</v>
      </c>
      <c r="Y12" t="n">
        <v>1</v>
      </c>
      <c r="Z12" t="n">
        <v>10</v>
      </c>
      <c r="AA12" t="n">
        <v>189.2362486165519</v>
      </c>
      <c r="AB12" t="n">
        <v>258.9213838711281</v>
      </c>
      <c r="AC12" t="n">
        <v>234.2102903929878</v>
      </c>
      <c r="AD12" t="n">
        <v>189236.2486165519</v>
      </c>
      <c r="AE12" t="n">
        <v>258921.3838711281</v>
      </c>
      <c r="AF12" t="n">
        <v>2.260496710327376e-06</v>
      </c>
      <c r="AG12" t="n">
        <v>0.2419791666666667</v>
      </c>
      <c r="AH12" t="n">
        <v>234210.2903929878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4.3236</v>
      </c>
      <c r="E13" t="n">
        <v>23.13</v>
      </c>
      <c r="F13" t="n">
        <v>18.75</v>
      </c>
      <c r="G13" t="n">
        <v>23.43</v>
      </c>
      <c r="H13" t="n">
        <v>0.33</v>
      </c>
      <c r="I13" t="n">
        <v>48</v>
      </c>
      <c r="J13" t="n">
        <v>199.05</v>
      </c>
      <c r="K13" t="n">
        <v>54.38</v>
      </c>
      <c r="L13" t="n">
        <v>3.75</v>
      </c>
      <c r="M13" t="n">
        <v>46</v>
      </c>
      <c r="N13" t="n">
        <v>40.92</v>
      </c>
      <c r="O13" t="n">
        <v>24783.33</v>
      </c>
      <c r="P13" t="n">
        <v>242.73</v>
      </c>
      <c r="Q13" t="n">
        <v>1319.2</v>
      </c>
      <c r="R13" t="n">
        <v>108.95</v>
      </c>
      <c r="S13" t="n">
        <v>59.92</v>
      </c>
      <c r="T13" t="n">
        <v>24238.67</v>
      </c>
      <c r="U13" t="n">
        <v>0.55</v>
      </c>
      <c r="V13" t="n">
        <v>0.91</v>
      </c>
      <c r="W13" t="n">
        <v>0.24</v>
      </c>
      <c r="X13" t="n">
        <v>1.47</v>
      </c>
      <c r="Y13" t="n">
        <v>1</v>
      </c>
      <c r="Z13" t="n">
        <v>10</v>
      </c>
      <c r="AA13" t="n">
        <v>187.9218658243146</v>
      </c>
      <c r="AB13" t="n">
        <v>257.1229873483136</v>
      </c>
      <c r="AC13" t="n">
        <v>232.5835303102447</v>
      </c>
      <c r="AD13" t="n">
        <v>187921.8658243146</v>
      </c>
      <c r="AE13" t="n">
        <v>257122.9873483136</v>
      </c>
      <c r="AF13" t="n">
        <v>2.270685278744353e-06</v>
      </c>
      <c r="AG13" t="n">
        <v>0.2409375</v>
      </c>
      <c r="AH13" t="n">
        <v>232583.5303102447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4.3923</v>
      </c>
      <c r="E14" t="n">
        <v>22.77</v>
      </c>
      <c r="F14" t="n">
        <v>18.54</v>
      </c>
      <c r="G14" t="n">
        <v>25.28</v>
      </c>
      <c r="H14" t="n">
        <v>0.36</v>
      </c>
      <c r="I14" t="n">
        <v>44</v>
      </c>
      <c r="J14" t="n">
        <v>199.44</v>
      </c>
      <c r="K14" t="n">
        <v>54.38</v>
      </c>
      <c r="L14" t="n">
        <v>4</v>
      </c>
      <c r="M14" t="n">
        <v>42</v>
      </c>
      <c r="N14" t="n">
        <v>41.06</v>
      </c>
      <c r="O14" t="n">
        <v>24831.54</v>
      </c>
      <c r="P14" t="n">
        <v>238.58</v>
      </c>
      <c r="Q14" t="n">
        <v>1319.23</v>
      </c>
      <c r="R14" t="n">
        <v>101.78</v>
      </c>
      <c r="S14" t="n">
        <v>59.92</v>
      </c>
      <c r="T14" t="n">
        <v>20674.98</v>
      </c>
      <c r="U14" t="n">
        <v>0.59</v>
      </c>
      <c r="V14" t="n">
        <v>0.92</v>
      </c>
      <c r="W14" t="n">
        <v>0.23</v>
      </c>
      <c r="X14" t="n">
        <v>1.26</v>
      </c>
      <c r="Y14" t="n">
        <v>1</v>
      </c>
      <c r="Z14" t="n">
        <v>10</v>
      </c>
      <c r="AA14" t="n">
        <v>182.1740749317668</v>
      </c>
      <c r="AB14" t="n">
        <v>249.2586062744959</v>
      </c>
      <c r="AC14" t="n">
        <v>225.4697147283815</v>
      </c>
      <c r="AD14" t="n">
        <v>182174.0749317668</v>
      </c>
      <c r="AE14" t="n">
        <v>249258.6062744959</v>
      </c>
      <c r="AF14" t="n">
        <v>2.306765415354987e-06</v>
      </c>
      <c r="AG14" t="n">
        <v>0.2371875</v>
      </c>
      <c r="AH14" t="n">
        <v>225469.7147283815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4.4357</v>
      </c>
      <c r="E15" t="n">
        <v>22.54</v>
      </c>
      <c r="F15" t="n">
        <v>18.43</v>
      </c>
      <c r="G15" t="n">
        <v>26.98</v>
      </c>
      <c r="H15" t="n">
        <v>0.38</v>
      </c>
      <c r="I15" t="n">
        <v>41</v>
      </c>
      <c r="J15" t="n">
        <v>199.83</v>
      </c>
      <c r="K15" t="n">
        <v>54.38</v>
      </c>
      <c r="L15" t="n">
        <v>4.25</v>
      </c>
      <c r="M15" t="n">
        <v>39</v>
      </c>
      <c r="N15" t="n">
        <v>41.2</v>
      </c>
      <c r="O15" t="n">
        <v>24879.79</v>
      </c>
      <c r="P15" t="n">
        <v>235.58</v>
      </c>
      <c r="Q15" t="n">
        <v>1319.09</v>
      </c>
      <c r="R15" t="n">
        <v>98.34999999999999</v>
      </c>
      <c r="S15" t="n">
        <v>59.92</v>
      </c>
      <c r="T15" t="n">
        <v>18974.09</v>
      </c>
      <c r="U15" t="n">
        <v>0.61</v>
      </c>
      <c r="V15" t="n">
        <v>0.92</v>
      </c>
      <c r="W15" t="n">
        <v>0.23</v>
      </c>
      <c r="X15" t="n">
        <v>1.16</v>
      </c>
      <c r="Y15" t="n">
        <v>1</v>
      </c>
      <c r="Z15" t="n">
        <v>10</v>
      </c>
      <c r="AA15" t="n">
        <v>178.4868916541396</v>
      </c>
      <c r="AB15" t="n">
        <v>244.2136394470032</v>
      </c>
      <c r="AC15" t="n">
        <v>220.9062324542477</v>
      </c>
      <c r="AD15" t="n">
        <v>178486.8916541396</v>
      </c>
      <c r="AE15" t="n">
        <v>244213.6394470032</v>
      </c>
      <c r="AF15" t="n">
        <v>2.32955839830843e-06</v>
      </c>
      <c r="AG15" t="n">
        <v>0.2347916666666666</v>
      </c>
      <c r="AH15" t="n">
        <v>220906.2324542477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4.4626</v>
      </c>
      <c r="E16" t="n">
        <v>22.41</v>
      </c>
      <c r="F16" t="n">
        <v>18.38</v>
      </c>
      <c r="G16" t="n">
        <v>28.27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37</v>
      </c>
      <c r="N16" t="n">
        <v>41.35</v>
      </c>
      <c r="O16" t="n">
        <v>24928.09</v>
      </c>
      <c r="P16" t="n">
        <v>232.92</v>
      </c>
      <c r="Q16" t="n">
        <v>1319.22</v>
      </c>
      <c r="R16" t="n">
        <v>96.56999999999999</v>
      </c>
      <c r="S16" t="n">
        <v>59.92</v>
      </c>
      <c r="T16" t="n">
        <v>18096.64</v>
      </c>
      <c r="U16" t="n">
        <v>0.62</v>
      </c>
      <c r="V16" t="n">
        <v>0.92</v>
      </c>
      <c r="W16" t="n">
        <v>0.22</v>
      </c>
      <c r="X16" t="n">
        <v>1.1</v>
      </c>
      <c r="Y16" t="n">
        <v>1</v>
      </c>
      <c r="Z16" t="n">
        <v>10</v>
      </c>
      <c r="AA16" t="n">
        <v>175.8507224407227</v>
      </c>
      <c r="AB16" t="n">
        <v>240.6067164296302</v>
      </c>
      <c r="AC16" t="n">
        <v>217.6435491073034</v>
      </c>
      <c r="AD16" t="n">
        <v>175850.7224407227</v>
      </c>
      <c r="AE16" t="n">
        <v>240606.7164296302</v>
      </c>
      <c r="AF16" t="n">
        <v>2.343685846268052e-06</v>
      </c>
      <c r="AG16" t="n">
        <v>0.2334375</v>
      </c>
      <c r="AH16" t="n">
        <v>217643.5491073034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4.5048</v>
      </c>
      <c r="E17" t="n">
        <v>22.2</v>
      </c>
      <c r="F17" t="n">
        <v>18.28</v>
      </c>
      <c r="G17" t="n">
        <v>30.47</v>
      </c>
      <c r="H17" t="n">
        <v>0.42</v>
      </c>
      <c r="I17" t="n">
        <v>36</v>
      </c>
      <c r="J17" t="n">
        <v>200.61</v>
      </c>
      <c r="K17" t="n">
        <v>54.38</v>
      </c>
      <c r="L17" t="n">
        <v>4.75</v>
      </c>
      <c r="M17" t="n">
        <v>34</v>
      </c>
      <c r="N17" t="n">
        <v>41.49</v>
      </c>
      <c r="O17" t="n">
        <v>24976.45</v>
      </c>
      <c r="P17" t="n">
        <v>230.73</v>
      </c>
      <c r="Q17" t="n">
        <v>1319.13</v>
      </c>
      <c r="R17" t="n">
        <v>93.29000000000001</v>
      </c>
      <c r="S17" t="n">
        <v>59.92</v>
      </c>
      <c r="T17" t="n">
        <v>16472.16</v>
      </c>
      <c r="U17" t="n">
        <v>0.64</v>
      </c>
      <c r="V17" t="n">
        <v>0.93</v>
      </c>
      <c r="W17" t="n">
        <v>0.22</v>
      </c>
      <c r="X17" t="n">
        <v>1</v>
      </c>
      <c r="Y17" t="n">
        <v>1</v>
      </c>
      <c r="Z17" t="n">
        <v>10</v>
      </c>
      <c r="AA17" t="n">
        <v>172.7880220362052</v>
      </c>
      <c r="AB17" t="n">
        <v>236.4161946193657</v>
      </c>
      <c r="AC17" t="n">
        <v>213.8529648171749</v>
      </c>
      <c r="AD17" t="n">
        <v>172788.0220362052</v>
      </c>
      <c r="AE17" t="n">
        <v>236416.1946193657</v>
      </c>
      <c r="AF17" t="n">
        <v>2.365848608494672e-06</v>
      </c>
      <c r="AG17" t="n">
        <v>0.23125</v>
      </c>
      <c r="AH17" t="n">
        <v>213852.9648171749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4.5303</v>
      </c>
      <c r="E18" t="n">
        <v>22.07</v>
      </c>
      <c r="F18" t="n">
        <v>18.23</v>
      </c>
      <c r="G18" t="n">
        <v>32.18</v>
      </c>
      <c r="H18" t="n">
        <v>0.44</v>
      </c>
      <c r="I18" t="n">
        <v>34</v>
      </c>
      <c r="J18" t="n">
        <v>201.01</v>
      </c>
      <c r="K18" t="n">
        <v>54.38</v>
      </c>
      <c r="L18" t="n">
        <v>5</v>
      </c>
      <c r="M18" t="n">
        <v>32</v>
      </c>
      <c r="N18" t="n">
        <v>41.63</v>
      </c>
      <c r="O18" t="n">
        <v>25024.84</v>
      </c>
      <c r="P18" t="n">
        <v>228.63</v>
      </c>
      <c r="Q18" t="n">
        <v>1319.11</v>
      </c>
      <c r="R18" t="n">
        <v>91.84</v>
      </c>
      <c r="S18" t="n">
        <v>59.92</v>
      </c>
      <c r="T18" t="n">
        <v>15755.33</v>
      </c>
      <c r="U18" t="n">
        <v>0.65</v>
      </c>
      <c r="V18" t="n">
        <v>0.93</v>
      </c>
      <c r="W18" t="n">
        <v>0.22</v>
      </c>
      <c r="X18" t="n">
        <v>0.96</v>
      </c>
      <c r="Y18" t="n">
        <v>1</v>
      </c>
      <c r="Z18" t="n">
        <v>10</v>
      </c>
      <c r="AA18" t="n">
        <v>170.5766159037176</v>
      </c>
      <c r="AB18" t="n">
        <v>233.3904511885445</v>
      </c>
      <c r="AC18" t="n">
        <v>211.1159940927328</v>
      </c>
      <c r="AD18" t="n">
        <v>170576.6159037176</v>
      </c>
      <c r="AE18" t="n">
        <v>233390.4511885445</v>
      </c>
      <c r="AF18" t="n">
        <v>2.379240798939667e-06</v>
      </c>
      <c r="AG18" t="n">
        <v>0.2298958333333333</v>
      </c>
      <c r="AH18" t="n">
        <v>211115.9940927328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4.5635</v>
      </c>
      <c r="E19" t="n">
        <v>21.91</v>
      </c>
      <c r="F19" t="n">
        <v>18.15</v>
      </c>
      <c r="G19" t="n">
        <v>34.03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225.71</v>
      </c>
      <c r="Q19" t="n">
        <v>1319.11</v>
      </c>
      <c r="R19" t="n">
        <v>89.06999999999999</v>
      </c>
      <c r="S19" t="n">
        <v>59.92</v>
      </c>
      <c r="T19" t="n">
        <v>14381.19</v>
      </c>
      <c r="U19" t="n">
        <v>0.67</v>
      </c>
      <c r="V19" t="n">
        <v>0.9399999999999999</v>
      </c>
      <c r="W19" t="n">
        <v>0.22</v>
      </c>
      <c r="X19" t="n">
        <v>0.87</v>
      </c>
      <c r="Y19" t="n">
        <v>1</v>
      </c>
      <c r="Z19" t="n">
        <v>10</v>
      </c>
      <c r="AA19" t="n">
        <v>167.5987012146211</v>
      </c>
      <c r="AB19" t="n">
        <v>229.3159369346008</v>
      </c>
      <c r="AC19" t="n">
        <v>207.4303457605675</v>
      </c>
      <c r="AD19" t="n">
        <v>167598.7012146211</v>
      </c>
      <c r="AE19" t="n">
        <v>229315.9369346008</v>
      </c>
      <c r="AF19" t="n">
        <v>2.396676905715112e-06</v>
      </c>
      <c r="AG19" t="n">
        <v>0.2282291666666667</v>
      </c>
      <c r="AH19" t="n">
        <v>207430.3457605675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4.576</v>
      </c>
      <c r="E20" t="n">
        <v>21.85</v>
      </c>
      <c r="F20" t="n">
        <v>18.13</v>
      </c>
      <c r="G20" t="n">
        <v>35.09</v>
      </c>
      <c r="H20" t="n">
        <v>0.48</v>
      </c>
      <c r="I20" t="n">
        <v>31</v>
      </c>
      <c r="J20" t="n">
        <v>201.79</v>
      </c>
      <c r="K20" t="n">
        <v>54.38</v>
      </c>
      <c r="L20" t="n">
        <v>5.5</v>
      </c>
      <c r="M20" t="n">
        <v>29</v>
      </c>
      <c r="N20" t="n">
        <v>41.92</v>
      </c>
      <c r="O20" t="n">
        <v>25121.79</v>
      </c>
      <c r="P20" t="n">
        <v>223.78</v>
      </c>
      <c r="Q20" t="n">
        <v>1319.17</v>
      </c>
      <c r="R20" t="n">
        <v>88.43000000000001</v>
      </c>
      <c r="S20" t="n">
        <v>59.92</v>
      </c>
      <c r="T20" t="n">
        <v>14066.39</v>
      </c>
      <c r="U20" t="n">
        <v>0.68</v>
      </c>
      <c r="V20" t="n">
        <v>0.9399999999999999</v>
      </c>
      <c r="W20" t="n">
        <v>0.21</v>
      </c>
      <c r="X20" t="n">
        <v>0.85</v>
      </c>
      <c r="Y20" t="n">
        <v>1</v>
      </c>
      <c r="Z20" t="n">
        <v>10</v>
      </c>
      <c r="AA20" t="n">
        <v>166.0750588197623</v>
      </c>
      <c r="AB20" t="n">
        <v>227.2312221915975</v>
      </c>
      <c r="AC20" t="n">
        <v>205.5445932667203</v>
      </c>
      <c r="AD20" t="n">
        <v>166075.0588197623</v>
      </c>
      <c r="AE20" t="n">
        <v>227231.2221915975</v>
      </c>
      <c r="AF20" t="n">
        <v>2.403241704952854e-06</v>
      </c>
      <c r="AG20" t="n">
        <v>0.2276041666666667</v>
      </c>
      <c r="AH20" t="n">
        <v>205544.5932667203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4.6081</v>
      </c>
      <c r="E21" t="n">
        <v>21.7</v>
      </c>
      <c r="F21" t="n">
        <v>18.06</v>
      </c>
      <c r="G21" t="n">
        <v>37.36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221.56</v>
      </c>
      <c r="Q21" t="n">
        <v>1319.14</v>
      </c>
      <c r="R21" t="n">
        <v>85.95999999999999</v>
      </c>
      <c r="S21" t="n">
        <v>59.92</v>
      </c>
      <c r="T21" t="n">
        <v>12839.41</v>
      </c>
      <c r="U21" t="n">
        <v>0.7</v>
      </c>
      <c r="V21" t="n">
        <v>0.9399999999999999</v>
      </c>
      <c r="W21" t="n">
        <v>0.21</v>
      </c>
      <c r="X21" t="n">
        <v>0.78</v>
      </c>
      <c r="Y21" t="n">
        <v>1</v>
      </c>
      <c r="Z21" t="n">
        <v>10</v>
      </c>
      <c r="AA21" t="n">
        <v>163.5900249716932</v>
      </c>
      <c r="AB21" t="n">
        <v>223.8310892487152</v>
      </c>
      <c r="AC21" t="n">
        <v>202.468964239789</v>
      </c>
      <c r="AD21" t="n">
        <v>163590.0249716932</v>
      </c>
      <c r="AE21" t="n">
        <v>223831.0892487152</v>
      </c>
      <c r="AF21" t="n">
        <v>2.420100109395378e-06</v>
      </c>
      <c r="AG21" t="n">
        <v>0.2260416666666667</v>
      </c>
      <c r="AH21" t="n">
        <v>202468.964239789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4.6368</v>
      </c>
      <c r="E22" t="n">
        <v>21.57</v>
      </c>
      <c r="F22" t="n">
        <v>17.96</v>
      </c>
      <c r="G22" t="n">
        <v>38.49</v>
      </c>
      <c r="H22" t="n">
        <v>0.53</v>
      </c>
      <c r="I22" t="n">
        <v>28</v>
      </c>
      <c r="J22" t="n">
        <v>202.58</v>
      </c>
      <c r="K22" t="n">
        <v>54.38</v>
      </c>
      <c r="L22" t="n">
        <v>6</v>
      </c>
      <c r="M22" t="n">
        <v>26</v>
      </c>
      <c r="N22" t="n">
        <v>42.2</v>
      </c>
      <c r="O22" t="n">
        <v>25218.93</v>
      </c>
      <c r="P22" t="n">
        <v>218.7</v>
      </c>
      <c r="Q22" t="n">
        <v>1319.19</v>
      </c>
      <c r="R22" t="n">
        <v>82.48999999999999</v>
      </c>
      <c r="S22" t="n">
        <v>59.92</v>
      </c>
      <c r="T22" t="n">
        <v>11110.44</v>
      </c>
      <c r="U22" t="n">
        <v>0.73</v>
      </c>
      <c r="V22" t="n">
        <v>0.95</v>
      </c>
      <c r="W22" t="n">
        <v>0.21</v>
      </c>
      <c r="X22" t="n">
        <v>0.68</v>
      </c>
      <c r="Y22" t="n">
        <v>1</v>
      </c>
      <c r="Z22" t="n">
        <v>10</v>
      </c>
      <c r="AA22" t="n">
        <v>160.8482867608141</v>
      </c>
      <c r="AB22" t="n">
        <v>220.0797220716392</v>
      </c>
      <c r="AC22" t="n">
        <v>199.075622281015</v>
      </c>
      <c r="AD22" t="n">
        <v>160848.2867608141</v>
      </c>
      <c r="AE22" t="n">
        <v>220079.7220716392</v>
      </c>
      <c r="AF22" t="n">
        <v>2.435172888445235e-06</v>
      </c>
      <c r="AG22" t="n">
        <v>0.2246875</v>
      </c>
      <c r="AH22" t="n">
        <v>199075.622281015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4.6483</v>
      </c>
      <c r="E23" t="n">
        <v>21.51</v>
      </c>
      <c r="F23" t="n">
        <v>17.99</v>
      </c>
      <c r="G23" t="n">
        <v>41.5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217.61</v>
      </c>
      <c r="Q23" t="n">
        <v>1319.14</v>
      </c>
      <c r="R23" t="n">
        <v>84.31999999999999</v>
      </c>
      <c r="S23" t="n">
        <v>59.92</v>
      </c>
      <c r="T23" t="n">
        <v>12037.01</v>
      </c>
      <c r="U23" t="n">
        <v>0.71</v>
      </c>
      <c r="V23" t="n">
        <v>0.9399999999999999</v>
      </c>
      <c r="W23" t="n">
        <v>0.19</v>
      </c>
      <c r="X23" t="n">
        <v>0.71</v>
      </c>
      <c r="Y23" t="n">
        <v>1</v>
      </c>
      <c r="Z23" t="n">
        <v>10</v>
      </c>
      <c r="AA23" t="n">
        <v>159.961110538314</v>
      </c>
      <c r="AB23" t="n">
        <v>218.8658484245624</v>
      </c>
      <c r="AC23" t="n">
        <v>197.9775990311325</v>
      </c>
      <c r="AD23" t="n">
        <v>159961.110538314</v>
      </c>
      <c r="AE23" t="n">
        <v>218865.8484245625</v>
      </c>
      <c r="AF23" t="n">
        <v>2.441212503743958e-06</v>
      </c>
      <c r="AG23" t="n">
        <v>0.2240625</v>
      </c>
      <c r="AH23" t="n">
        <v>197977.5990311325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4.6566</v>
      </c>
      <c r="E24" t="n">
        <v>21.47</v>
      </c>
      <c r="F24" t="n">
        <v>17.99</v>
      </c>
      <c r="G24" t="n">
        <v>43.17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216.48</v>
      </c>
      <c r="Q24" t="n">
        <v>1319.08</v>
      </c>
      <c r="R24" t="n">
        <v>83.81</v>
      </c>
      <c r="S24" t="n">
        <v>59.92</v>
      </c>
      <c r="T24" t="n">
        <v>11784.44</v>
      </c>
      <c r="U24" t="n">
        <v>0.71</v>
      </c>
      <c r="V24" t="n">
        <v>0.9399999999999999</v>
      </c>
      <c r="W24" t="n">
        <v>0.2</v>
      </c>
      <c r="X24" t="n">
        <v>0.71</v>
      </c>
      <c r="Y24" t="n">
        <v>1</v>
      </c>
      <c r="Z24" t="n">
        <v>10</v>
      </c>
      <c r="AA24" t="n">
        <v>159.0919274889491</v>
      </c>
      <c r="AB24" t="n">
        <v>217.6765938307723</v>
      </c>
      <c r="AC24" t="n">
        <v>196.901845226644</v>
      </c>
      <c r="AD24" t="n">
        <v>159091.9274889491</v>
      </c>
      <c r="AE24" t="n">
        <v>217676.5938307723</v>
      </c>
      <c r="AF24" t="n">
        <v>2.445571530437819e-06</v>
      </c>
      <c r="AG24" t="n">
        <v>0.2236458333333333</v>
      </c>
      <c r="AH24" t="n">
        <v>196901.845226644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4.6726</v>
      </c>
      <c r="E25" t="n">
        <v>21.4</v>
      </c>
      <c r="F25" t="n">
        <v>17.95</v>
      </c>
      <c r="G25" t="n">
        <v>44.88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213.95</v>
      </c>
      <c r="Q25" t="n">
        <v>1319.26</v>
      </c>
      <c r="R25" t="n">
        <v>82.68000000000001</v>
      </c>
      <c r="S25" t="n">
        <v>59.92</v>
      </c>
      <c r="T25" t="n">
        <v>11225.73</v>
      </c>
      <c r="U25" t="n">
        <v>0.72</v>
      </c>
      <c r="V25" t="n">
        <v>0.95</v>
      </c>
      <c r="W25" t="n">
        <v>0.2</v>
      </c>
      <c r="X25" t="n">
        <v>0.67</v>
      </c>
      <c r="Y25" t="n">
        <v>1</v>
      </c>
      <c r="Z25" t="n">
        <v>10</v>
      </c>
      <c r="AA25" t="n">
        <v>157.1449990264862</v>
      </c>
      <c r="AB25" t="n">
        <v>215.01272041601</v>
      </c>
      <c r="AC25" t="n">
        <v>194.492208151816</v>
      </c>
      <c r="AD25" t="n">
        <v>157144.9990264862</v>
      </c>
      <c r="AE25" t="n">
        <v>215012.72041601</v>
      </c>
      <c r="AF25" t="n">
        <v>2.45397447346213e-06</v>
      </c>
      <c r="AG25" t="n">
        <v>0.2229166666666667</v>
      </c>
      <c r="AH25" t="n">
        <v>194492.208151816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4.6904</v>
      </c>
      <c r="E26" t="n">
        <v>21.32</v>
      </c>
      <c r="F26" t="n">
        <v>17.91</v>
      </c>
      <c r="G26" t="n">
        <v>46.72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211.57</v>
      </c>
      <c r="Q26" t="n">
        <v>1319.12</v>
      </c>
      <c r="R26" t="n">
        <v>81.38</v>
      </c>
      <c r="S26" t="n">
        <v>59.92</v>
      </c>
      <c r="T26" t="n">
        <v>10580.26</v>
      </c>
      <c r="U26" t="n">
        <v>0.74</v>
      </c>
      <c r="V26" t="n">
        <v>0.95</v>
      </c>
      <c r="W26" t="n">
        <v>0.2</v>
      </c>
      <c r="X26" t="n">
        <v>0.63</v>
      </c>
      <c r="Y26" t="n">
        <v>1</v>
      </c>
      <c r="Z26" t="n">
        <v>10</v>
      </c>
      <c r="AA26" t="n">
        <v>155.2296984071697</v>
      </c>
      <c r="AB26" t="n">
        <v>212.3921216115627</v>
      </c>
      <c r="AC26" t="n">
        <v>192.1217156192308</v>
      </c>
      <c r="AD26" t="n">
        <v>155229.6984071697</v>
      </c>
      <c r="AE26" t="n">
        <v>212392.1216115627</v>
      </c>
      <c r="AF26" t="n">
        <v>2.463322747576676e-06</v>
      </c>
      <c r="AG26" t="n">
        <v>0.2220833333333333</v>
      </c>
      <c r="AH26" t="n">
        <v>192121.7156192308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4.7044</v>
      </c>
      <c r="E27" t="n">
        <v>21.26</v>
      </c>
      <c r="F27" t="n">
        <v>17.88</v>
      </c>
      <c r="G27" t="n">
        <v>48.78</v>
      </c>
      <c r="H27" t="n">
        <v>0.63</v>
      </c>
      <c r="I27" t="n">
        <v>22</v>
      </c>
      <c r="J27" t="n">
        <v>204.56</v>
      </c>
      <c r="K27" t="n">
        <v>54.38</v>
      </c>
      <c r="L27" t="n">
        <v>7.25</v>
      </c>
      <c r="M27" t="n">
        <v>20</v>
      </c>
      <c r="N27" t="n">
        <v>42.93</v>
      </c>
      <c r="O27" t="n">
        <v>25462.78</v>
      </c>
      <c r="P27" t="n">
        <v>210.01</v>
      </c>
      <c r="Q27" t="n">
        <v>1319.11</v>
      </c>
      <c r="R27" t="n">
        <v>80.45999999999999</v>
      </c>
      <c r="S27" t="n">
        <v>59.92</v>
      </c>
      <c r="T27" t="n">
        <v>10123.94</v>
      </c>
      <c r="U27" t="n">
        <v>0.74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  <c r="AA27" t="n">
        <v>153.8974677681381</v>
      </c>
      <c r="AB27" t="n">
        <v>210.5693048773728</v>
      </c>
      <c r="AC27" t="n">
        <v>190.472865955812</v>
      </c>
      <c r="AD27" t="n">
        <v>153897.4677681381</v>
      </c>
      <c r="AE27" t="n">
        <v>210569.3048773728</v>
      </c>
      <c r="AF27" t="n">
        <v>2.470675322722947e-06</v>
      </c>
      <c r="AG27" t="n">
        <v>0.2214583333333333</v>
      </c>
      <c r="AH27" t="n">
        <v>190472.865955812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4.7229</v>
      </c>
      <c r="E28" t="n">
        <v>21.17</v>
      </c>
      <c r="F28" t="n">
        <v>17.84</v>
      </c>
      <c r="G28" t="n">
        <v>50.97</v>
      </c>
      <c r="H28" t="n">
        <v>0.65</v>
      </c>
      <c r="I28" t="n">
        <v>21</v>
      </c>
      <c r="J28" t="n">
        <v>204.95</v>
      </c>
      <c r="K28" t="n">
        <v>54.38</v>
      </c>
      <c r="L28" t="n">
        <v>7.5</v>
      </c>
      <c r="M28" t="n">
        <v>19</v>
      </c>
      <c r="N28" t="n">
        <v>43.08</v>
      </c>
      <c r="O28" t="n">
        <v>25511.67</v>
      </c>
      <c r="P28" t="n">
        <v>208.22</v>
      </c>
      <c r="Q28" t="n">
        <v>1319.17</v>
      </c>
      <c r="R28" t="n">
        <v>78.92</v>
      </c>
      <c r="S28" t="n">
        <v>59.92</v>
      </c>
      <c r="T28" t="n">
        <v>9361.700000000001</v>
      </c>
      <c r="U28" t="n">
        <v>0.76</v>
      </c>
      <c r="V28" t="n">
        <v>0.95</v>
      </c>
      <c r="W28" t="n">
        <v>0.2</v>
      </c>
      <c r="X28" t="n">
        <v>0.5600000000000001</v>
      </c>
      <c r="Y28" t="n">
        <v>1</v>
      </c>
      <c r="Z28" t="n">
        <v>10</v>
      </c>
      <c r="AA28" t="n">
        <v>152.2869177168486</v>
      </c>
      <c r="AB28" t="n">
        <v>208.365679244746</v>
      </c>
      <c r="AC28" t="n">
        <v>188.4795512607544</v>
      </c>
      <c r="AD28" t="n">
        <v>152286.9177168486</v>
      </c>
      <c r="AE28" t="n">
        <v>208365.679244746</v>
      </c>
      <c r="AF28" t="n">
        <v>2.480391225594807e-06</v>
      </c>
      <c r="AG28" t="n">
        <v>0.2205208333333334</v>
      </c>
      <c r="AH28" t="n">
        <v>188479.5512607544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4.7403</v>
      </c>
      <c r="E29" t="n">
        <v>21.1</v>
      </c>
      <c r="F29" t="n">
        <v>17.8</v>
      </c>
      <c r="G29" t="n">
        <v>53.4</v>
      </c>
      <c r="H29" t="n">
        <v>0.67</v>
      </c>
      <c r="I29" t="n">
        <v>20</v>
      </c>
      <c r="J29" t="n">
        <v>205.35</v>
      </c>
      <c r="K29" t="n">
        <v>54.38</v>
      </c>
      <c r="L29" t="n">
        <v>7.75</v>
      </c>
      <c r="M29" t="n">
        <v>18</v>
      </c>
      <c r="N29" t="n">
        <v>43.22</v>
      </c>
      <c r="O29" t="n">
        <v>25560.62</v>
      </c>
      <c r="P29" t="n">
        <v>205.11</v>
      </c>
      <c r="Q29" t="n">
        <v>1319.09</v>
      </c>
      <c r="R29" t="n">
        <v>77.75</v>
      </c>
      <c r="S29" t="n">
        <v>59.92</v>
      </c>
      <c r="T29" t="n">
        <v>8779.969999999999</v>
      </c>
      <c r="U29" t="n">
        <v>0.77</v>
      </c>
      <c r="V29" t="n">
        <v>0.95</v>
      </c>
      <c r="W29" t="n">
        <v>0.19</v>
      </c>
      <c r="X29" t="n">
        <v>0.52</v>
      </c>
      <c r="Y29" t="n">
        <v>1</v>
      </c>
      <c r="Z29" t="n">
        <v>10</v>
      </c>
      <c r="AA29" t="n">
        <v>150.0504675804395</v>
      </c>
      <c r="AB29" t="n">
        <v>205.3056695028961</v>
      </c>
      <c r="AC29" t="n">
        <v>185.711584553915</v>
      </c>
      <c r="AD29" t="n">
        <v>150050.4675804395</v>
      </c>
      <c r="AE29" t="n">
        <v>205305.6695028961</v>
      </c>
      <c r="AF29" t="n">
        <v>2.489529426133745e-06</v>
      </c>
      <c r="AG29" t="n">
        <v>0.2197916666666667</v>
      </c>
      <c r="AH29" t="n">
        <v>185711.584553915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4.7361</v>
      </c>
      <c r="E30" t="n">
        <v>21.11</v>
      </c>
      <c r="F30" t="n">
        <v>17.82</v>
      </c>
      <c r="G30" t="n">
        <v>53.46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203.05</v>
      </c>
      <c r="Q30" t="n">
        <v>1319.08</v>
      </c>
      <c r="R30" t="n">
        <v>78.22</v>
      </c>
      <c r="S30" t="n">
        <v>59.92</v>
      </c>
      <c r="T30" t="n">
        <v>9015.889999999999</v>
      </c>
      <c r="U30" t="n">
        <v>0.77</v>
      </c>
      <c r="V30" t="n">
        <v>0.95</v>
      </c>
      <c r="W30" t="n">
        <v>0.2</v>
      </c>
      <c r="X30" t="n">
        <v>0.54</v>
      </c>
      <c r="Y30" t="n">
        <v>1</v>
      </c>
      <c r="Z30" t="n">
        <v>10</v>
      </c>
      <c r="AA30" t="n">
        <v>149.1782852899017</v>
      </c>
      <c r="AB30" t="n">
        <v>204.1123112150158</v>
      </c>
      <c r="AC30" t="n">
        <v>184.6321187061407</v>
      </c>
      <c r="AD30" t="n">
        <v>149178.2852899017</v>
      </c>
      <c r="AE30" t="n">
        <v>204112.3112150158</v>
      </c>
      <c r="AF30" t="n">
        <v>2.487323653589863e-06</v>
      </c>
      <c r="AG30" t="n">
        <v>0.2198958333333333</v>
      </c>
      <c r="AH30" t="n">
        <v>184632.1187061408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4.7583</v>
      </c>
      <c r="E31" t="n">
        <v>21.02</v>
      </c>
      <c r="F31" t="n">
        <v>17.76</v>
      </c>
      <c r="G31" t="n">
        <v>56.09</v>
      </c>
      <c r="H31" t="n">
        <v>0.71</v>
      </c>
      <c r="I31" t="n">
        <v>19</v>
      </c>
      <c r="J31" t="n">
        <v>206.15</v>
      </c>
      <c r="K31" t="n">
        <v>54.38</v>
      </c>
      <c r="L31" t="n">
        <v>8.25</v>
      </c>
      <c r="M31" t="n">
        <v>17</v>
      </c>
      <c r="N31" t="n">
        <v>43.52</v>
      </c>
      <c r="O31" t="n">
        <v>25658.66</v>
      </c>
      <c r="P31" t="n">
        <v>201.48</v>
      </c>
      <c r="Q31" t="n">
        <v>1319.2</v>
      </c>
      <c r="R31" t="n">
        <v>76.20999999999999</v>
      </c>
      <c r="S31" t="n">
        <v>59.92</v>
      </c>
      <c r="T31" t="n">
        <v>8016.65</v>
      </c>
      <c r="U31" t="n">
        <v>0.79</v>
      </c>
      <c r="V31" t="n">
        <v>0.96</v>
      </c>
      <c r="W31" t="n">
        <v>0.2</v>
      </c>
      <c r="X31" t="n">
        <v>0.48</v>
      </c>
      <c r="Y31" t="n">
        <v>1</v>
      </c>
      <c r="Z31" t="n">
        <v>10</v>
      </c>
      <c r="AA31" t="n">
        <v>147.5473801478621</v>
      </c>
      <c r="AB31" t="n">
        <v>201.8808348492215</v>
      </c>
      <c r="AC31" t="n">
        <v>182.6136113128004</v>
      </c>
      <c r="AD31" t="n">
        <v>147547.3801478621</v>
      </c>
      <c r="AE31" t="n">
        <v>201880.8348492215</v>
      </c>
      <c r="AF31" t="n">
        <v>2.498982737036094e-06</v>
      </c>
      <c r="AG31" t="n">
        <v>0.2189583333333333</v>
      </c>
      <c r="AH31" t="n">
        <v>182613.6113128004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4.7839</v>
      </c>
      <c r="E32" t="n">
        <v>20.9</v>
      </c>
      <c r="F32" t="n">
        <v>17.69</v>
      </c>
      <c r="G32" t="n">
        <v>58.96</v>
      </c>
      <c r="H32" t="n">
        <v>0.73</v>
      </c>
      <c r="I32" t="n">
        <v>18</v>
      </c>
      <c r="J32" t="n">
        <v>206.54</v>
      </c>
      <c r="K32" t="n">
        <v>54.38</v>
      </c>
      <c r="L32" t="n">
        <v>8.5</v>
      </c>
      <c r="M32" t="n">
        <v>16</v>
      </c>
      <c r="N32" t="n">
        <v>43.67</v>
      </c>
      <c r="O32" t="n">
        <v>25707.76</v>
      </c>
      <c r="P32" t="n">
        <v>198.44</v>
      </c>
      <c r="Q32" t="n">
        <v>1319.08</v>
      </c>
      <c r="R32" t="n">
        <v>74.06</v>
      </c>
      <c r="S32" t="n">
        <v>59.92</v>
      </c>
      <c r="T32" t="n">
        <v>6945.5</v>
      </c>
      <c r="U32" t="n">
        <v>0.8100000000000001</v>
      </c>
      <c r="V32" t="n">
        <v>0.96</v>
      </c>
      <c r="W32" t="n">
        <v>0.18</v>
      </c>
      <c r="X32" t="n">
        <v>0.41</v>
      </c>
      <c r="Y32" t="n">
        <v>1</v>
      </c>
      <c r="Z32" t="n">
        <v>10</v>
      </c>
      <c r="AA32" t="n">
        <v>145.0613693539244</v>
      </c>
      <c r="AB32" t="n">
        <v>198.4793652059018</v>
      </c>
      <c r="AC32" t="n">
        <v>179.5367731582454</v>
      </c>
      <c r="AD32" t="n">
        <v>145061.3693539244</v>
      </c>
      <c r="AE32" t="n">
        <v>198479.3652059018</v>
      </c>
      <c r="AF32" t="n">
        <v>2.512427445874991e-06</v>
      </c>
      <c r="AG32" t="n">
        <v>0.2177083333333333</v>
      </c>
      <c r="AH32" t="n">
        <v>179536.7731582454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4.7601</v>
      </c>
      <c r="E33" t="n">
        <v>21.01</v>
      </c>
      <c r="F33" t="n">
        <v>17.79</v>
      </c>
      <c r="G33" t="n">
        <v>59.3</v>
      </c>
      <c r="H33" t="n">
        <v>0.75</v>
      </c>
      <c r="I33" t="n">
        <v>18</v>
      </c>
      <c r="J33" t="n">
        <v>206.94</v>
      </c>
      <c r="K33" t="n">
        <v>54.38</v>
      </c>
      <c r="L33" t="n">
        <v>8.75</v>
      </c>
      <c r="M33" t="n">
        <v>16</v>
      </c>
      <c r="N33" t="n">
        <v>43.81</v>
      </c>
      <c r="O33" t="n">
        <v>25756.9</v>
      </c>
      <c r="P33" t="n">
        <v>198.29</v>
      </c>
      <c r="Q33" t="n">
        <v>1319.1</v>
      </c>
      <c r="R33" t="n">
        <v>77.63</v>
      </c>
      <c r="S33" t="n">
        <v>59.92</v>
      </c>
      <c r="T33" t="n">
        <v>8728.33</v>
      </c>
      <c r="U33" t="n">
        <v>0.77</v>
      </c>
      <c r="V33" t="n">
        <v>0.96</v>
      </c>
      <c r="W33" t="n">
        <v>0.19</v>
      </c>
      <c r="X33" t="n">
        <v>0.51</v>
      </c>
      <c r="Y33" t="n">
        <v>1</v>
      </c>
      <c r="Z33" t="n">
        <v>10</v>
      </c>
      <c r="AA33" t="n">
        <v>145.9436248807177</v>
      </c>
      <c r="AB33" t="n">
        <v>199.6865061400268</v>
      </c>
      <c r="AC33" t="n">
        <v>180.6287062558509</v>
      </c>
      <c r="AD33" t="n">
        <v>145943.6248807177</v>
      </c>
      <c r="AE33" t="n">
        <v>199686.5061400268</v>
      </c>
      <c r="AF33" t="n">
        <v>2.499928068126329e-06</v>
      </c>
      <c r="AG33" t="n">
        <v>0.2188541666666667</v>
      </c>
      <c r="AH33" t="n">
        <v>180628.7062558508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4.7799</v>
      </c>
      <c r="E34" t="n">
        <v>20.92</v>
      </c>
      <c r="F34" t="n">
        <v>17.74</v>
      </c>
      <c r="G34" t="n">
        <v>62.62</v>
      </c>
      <c r="H34" t="n">
        <v>0.77</v>
      </c>
      <c r="I34" t="n">
        <v>17</v>
      </c>
      <c r="J34" t="n">
        <v>207.34</v>
      </c>
      <c r="K34" t="n">
        <v>54.38</v>
      </c>
      <c r="L34" t="n">
        <v>9</v>
      </c>
      <c r="M34" t="n">
        <v>15</v>
      </c>
      <c r="N34" t="n">
        <v>43.96</v>
      </c>
      <c r="O34" t="n">
        <v>25806.1</v>
      </c>
      <c r="P34" t="n">
        <v>195.49</v>
      </c>
      <c r="Q34" t="n">
        <v>1319.08</v>
      </c>
      <c r="R34" t="n">
        <v>75.83</v>
      </c>
      <c r="S34" t="n">
        <v>59.92</v>
      </c>
      <c r="T34" t="n">
        <v>7837.28</v>
      </c>
      <c r="U34" t="n">
        <v>0.79</v>
      </c>
      <c r="V34" t="n">
        <v>0.96</v>
      </c>
      <c r="W34" t="n">
        <v>0.19</v>
      </c>
      <c r="X34" t="n">
        <v>0.47</v>
      </c>
      <c r="Y34" t="n">
        <v>1</v>
      </c>
      <c r="Z34" t="n">
        <v>10</v>
      </c>
      <c r="AA34" t="n">
        <v>143.8088491772289</v>
      </c>
      <c r="AB34" t="n">
        <v>196.7656118428576</v>
      </c>
      <c r="AC34" t="n">
        <v>177.9865780109017</v>
      </c>
      <c r="AD34" t="n">
        <v>143808.8491772289</v>
      </c>
      <c r="AE34" t="n">
        <v>196765.6118428576</v>
      </c>
      <c r="AF34" t="n">
        <v>2.510326710118913e-06</v>
      </c>
      <c r="AG34" t="n">
        <v>0.2179166666666667</v>
      </c>
      <c r="AH34" t="n">
        <v>177986.5780109017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4.798</v>
      </c>
      <c r="E35" t="n">
        <v>20.84</v>
      </c>
      <c r="F35" t="n">
        <v>17.7</v>
      </c>
      <c r="G35" t="n">
        <v>66.39</v>
      </c>
      <c r="H35" t="n">
        <v>0.79</v>
      </c>
      <c r="I35" t="n">
        <v>16</v>
      </c>
      <c r="J35" t="n">
        <v>207.74</v>
      </c>
      <c r="K35" t="n">
        <v>54.38</v>
      </c>
      <c r="L35" t="n">
        <v>9.25</v>
      </c>
      <c r="M35" t="n">
        <v>14</v>
      </c>
      <c r="N35" t="n">
        <v>44.11</v>
      </c>
      <c r="O35" t="n">
        <v>25855.35</v>
      </c>
      <c r="P35" t="n">
        <v>193</v>
      </c>
      <c r="Q35" t="n">
        <v>1319.14</v>
      </c>
      <c r="R35" t="n">
        <v>74.47</v>
      </c>
      <c r="S35" t="n">
        <v>59.92</v>
      </c>
      <c r="T35" t="n">
        <v>7158</v>
      </c>
      <c r="U35" t="n">
        <v>0.8</v>
      </c>
      <c r="V35" t="n">
        <v>0.96</v>
      </c>
      <c r="W35" t="n">
        <v>0.19</v>
      </c>
      <c r="X35" t="n">
        <v>0.43</v>
      </c>
      <c r="Y35" t="n">
        <v>1</v>
      </c>
      <c r="Z35" t="n">
        <v>10</v>
      </c>
      <c r="AA35" t="n">
        <v>141.9215659674848</v>
      </c>
      <c r="AB35" t="n">
        <v>194.1833476942281</v>
      </c>
      <c r="AC35" t="n">
        <v>175.6507615283861</v>
      </c>
      <c r="AD35" t="n">
        <v>141921.5659674848</v>
      </c>
      <c r="AE35" t="n">
        <v>194183.3476942281</v>
      </c>
      <c r="AF35" t="n">
        <v>2.519832539415165e-06</v>
      </c>
      <c r="AG35" t="n">
        <v>0.2170833333333333</v>
      </c>
      <c r="AH35" t="n">
        <v>175650.7615283861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4.7945</v>
      </c>
      <c r="E36" t="n">
        <v>20.86</v>
      </c>
      <c r="F36" t="n">
        <v>17.72</v>
      </c>
      <c r="G36" t="n">
        <v>66.44</v>
      </c>
      <c r="H36" t="n">
        <v>0.8100000000000001</v>
      </c>
      <c r="I36" t="n">
        <v>16</v>
      </c>
      <c r="J36" t="n">
        <v>208.14</v>
      </c>
      <c r="K36" t="n">
        <v>54.38</v>
      </c>
      <c r="L36" t="n">
        <v>9.5</v>
      </c>
      <c r="M36" t="n">
        <v>13</v>
      </c>
      <c r="N36" t="n">
        <v>44.26</v>
      </c>
      <c r="O36" t="n">
        <v>25904.65</v>
      </c>
      <c r="P36" t="n">
        <v>191.15</v>
      </c>
      <c r="Q36" t="n">
        <v>1319.11</v>
      </c>
      <c r="R36" t="n">
        <v>74.95</v>
      </c>
      <c r="S36" t="n">
        <v>59.92</v>
      </c>
      <c r="T36" t="n">
        <v>7399.08</v>
      </c>
      <c r="U36" t="n">
        <v>0.8</v>
      </c>
      <c r="V36" t="n">
        <v>0.96</v>
      </c>
      <c r="W36" t="n">
        <v>0.19</v>
      </c>
      <c r="X36" t="n">
        <v>0.44</v>
      </c>
      <c r="Y36" t="n">
        <v>1</v>
      </c>
      <c r="Z36" t="n">
        <v>10</v>
      </c>
      <c r="AA36" t="n">
        <v>141.1387578539237</v>
      </c>
      <c r="AB36" t="n">
        <v>193.1122750981977</v>
      </c>
      <c r="AC36" t="n">
        <v>174.6819105976606</v>
      </c>
      <c r="AD36" t="n">
        <v>141138.7578539237</v>
      </c>
      <c r="AE36" t="n">
        <v>193112.2750981977</v>
      </c>
      <c r="AF36" t="n">
        <v>2.517994395628597e-06</v>
      </c>
      <c r="AG36" t="n">
        <v>0.2172916666666667</v>
      </c>
      <c r="AH36" t="n">
        <v>174681.9105976606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4.8164</v>
      </c>
      <c r="E37" t="n">
        <v>20.76</v>
      </c>
      <c r="F37" t="n">
        <v>17.66</v>
      </c>
      <c r="G37" t="n">
        <v>70.65000000000001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188.68</v>
      </c>
      <c r="Q37" t="n">
        <v>1319.1</v>
      </c>
      <c r="R37" t="n">
        <v>73.11</v>
      </c>
      <c r="S37" t="n">
        <v>59.92</v>
      </c>
      <c r="T37" t="n">
        <v>6485.38</v>
      </c>
      <c r="U37" t="n">
        <v>0.82</v>
      </c>
      <c r="V37" t="n">
        <v>0.96</v>
      </c>
      <c r="W37" t="n">
        <v>0.19</v>
      </c>
      <c r="X37" t="n">
        <v>0.39</v>
      </c>
      <c r="Y37" t="n">
        <v>1</v>
      </c>
      <c r="Z37" t="n">
        <v>10</v>
      </c>
      <c r="AA37" t="n">
        <v>139.120898593276</v>
      </c>
      <c r="AB37" t="n">
        <v>190.3513510361132</v>
      </c>
      <c r="AC37" t="n">
        <v>172.1844852530793</v>
      </c>
      <c r="AD37" t="n">
        <v>139120.898593276</v>
      </c>
      <c r="AE37" t="n">
        <v>190351.3510361132</v>
      </c>
      <c r="AF37" t="n">
        <v>2.529495923893122e-06</v>
      </c>
      <c r="AG37" t="n">
        <v>0.21625</v>
      </c>
      <c r="AH37" t="n">
        <v>172184.4852530793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4.8133</v>
      </c>
      <c r="E38" t="n">
        <v>20.78</v>
      </c>
      <c r="F38" t="n">
        <v>17.68</v>
      </c>
      <c r="G38" t="n">
        <v>70.7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188.37</v>
      </c>
      <c r="Q38" t="n">
        <v>1319.09</v>
      </c>
      <c r="R38" t="n">
        <v>73.39</v>
      </c>
      <c r="S38" t="n">
        <v>59.92</v>
      </c>
      <c r="T38" t="n">
        <v>6627.28</v>
      </c>
      <c r="U38" t="n">
        <v>0.82</v>
      </c>
      <c r="V38" t="n">
        <v>0.96</v>
      </c>
      <c r="W38" t="n">
        <v>0.19</v>
      </c>
      <c r="X38" t="n">
        <v>0.4</v>
      </c>
      <c r="Y38" t="n">
        <v>1</v>
      </c>
      <c r="Z38" t="n">
        <v>10</v>
      </c>
      <c r="AA38" t="n">
        <v>139.1015824955707</v>
      </c>
      <c r="AB38" t="n">
        <v>190.3249218990667</v>
      </c>
      <c r="AC38" t="n">
        <v>172.1605784757791</v>
      </c>
      <c r="AD38" t="n">
        <v>139101.5824955707</v>
      </c>
      <c r="AE38" t="n">
        <v>190324.9218990667</v>
      </c>
      <c r="AF38" t="n">
        <v>2.527867853682162e-06</v>
      </c>
      <c r="AG38" t="n">
        <v>0.2164583333333333</v>
      </c>
      <c r="AH38" t="n">
        <v>172160.5784757791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4.8122</v>
      </c>
      <c r="E39" t="n">
        <v>20.78</v>
      </c>
      <c r="F39" t="n">
        <v>17.68</v>
      </c>
      <c r="G39" t="n">
        <v>70.72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186.28</v>
      </c>
      <c r="Q39" t="n">
        <v>1319.1</v>
      </c>
      <c r="R39" t="n">
        <v>73.31</v>
      </c>
      <c r="S39" t="n">
        <v>59.92</v>
      </c>
      <c r="T39" t="n">
        <v>6586.78</v>
      </c>
      <c r="U39" t="n">
        <v>0.82</v>
      </c>
      <c r="V39" t="n">
        <v>0.96</v>
      </c>
      <c r="W39" t="n">
        <v>0.2</v>
      </c>
      <c r="X39" t="n">
        <v>0.4</v>
      </c>
      <c r="Y39" t="n">
        <v>1</v>
      </c>
      <c r="Z39" t="n">
        <v>10</v>
      </c>
      <c r="AA39" t="n">
        <v>138.082408331179</v>
      </c>
      <c r="AB39" t="n">
        <v>188.9304428445559</v>
      </c>
      <c r="AC39" t="n">
        <v>170.8991865450666</v>
      </c>
      <c r="AD39" t="n">
        <v>138082.408331179</v>
      </c>
      <c r="AE39" t="n">
        <v>188930.4428445559</v>
      </c>
      <c r="AF39" t="n">
        <v>2.527290151349241e-06</v>
      </c>
      <c r="AG39" t="n">
        <v>0.2164583333333333</v>
      </c>
      <c r="AH39" t="n">
        <v>170899.1865450667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4.8112</v>
      </c>
      <c r="E40" t="n">
        <v>20.78</v>
      </c>
      <c r="F40" t="n">
        <v>17.68</v>
      </c>
      <c r="G40" t="n">
        <v>70.73999999999999</v>
      </c>
      <c r="H40" t="n">
        <v>0.89</v>
      </c>
      <c r="I40" t="n">
        <v>15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186.17</v>
      </c>
      <c r="Q40" t="n">
        <v>1319.12</v>
      </c>
      <c r="R40" t="n">
        <v>73.37</v>
      </c>
      <c r="S40" t="n">
        <v>59.92</v>
      </c>
      <c r="T40" t="n">
        <v>6616.41</v>
      </c>
      <c r="U40" t="n">
        <v>0.82</v>
      </c>
      <c r="V40" t="n">
        <v>0.96</v>
      </c>
      <c r="W40" t="n">
        <v>0.2</v>
      </c>
      <c r="X40" t="n">
        <v>0.41</v>
      </c>
      <c r="Y40" t="n">
        <v>1</v>
      </c>
      <c r="Z40" t="n">
        <v>10</v>
      </c>
      <c r="AA40" t="n">
        <v>138.0553365370859</v>
      </c>
      <c r="AB40" t="n">
        <v>188.8934020215544</v>
      </c>
      <c r="AC40" t="n">
        <v>170.8656808462252</v>
      </c>
      <c r="AD40" t="n">
        <v>138055.3365370859</v>
      </c>
      <c r="AE40" t="n">
        <v>188893.4020215544</v>
      </c>
      <c r="AF40" t="n">
        <v>2.526764967410221e-06</v>
      </c>
      <c r="AG40" t="n">
        <v>0.2164583333333333</v>
      </c>
      <c r="AH40" t="n">
        <v>170865.6808462252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1.8843</v>
      </c>
      <c r="E2" t="n">
        <v>53.07</v>
      </c>
      <c r="F2" t="n">
        <v>28.91</v>
      </c>
      <c r="G2" t="n">
        <v>4.55</v>
      </c>
      <c r="H2" t="n">
        <v>0.06</v>
      </c>
      <c r="I2" t="n">
        <v>381</v>
      </c>
      <c r="J2" t="n">
        <v>296.65</v>
      </c>
      <c r="K2" t="n">
        <v>61.82</v>
      </c>
      <c r="L2" t="n">
        <v>1</v>
      </c>
      <c r="M2" t="n">
        <v>379</v>
      </c>
      <c r="N2" t="n">
        <v>83.83</v>
      </c>
      <c r="O2" t="n">
        <v>36821.52</v>
      </c>
      <c r="P2" t="n">
        <v>522.8099999999999</v>
      </c>
      <c r="Q2" t="n">
        <v>1319.79</v>
      </c>
      <c r="R2" t="n">
        <v>441.9</v>
      </c>
      <c r="S2" t="n">
        <v>59.92</v>
      </c>
      <c r="T2" t="n">
        <v>189052.32</v>
      </c>
      <c r="U2" t="n">
        <v>0.14</v>
      </c>
      <c r="V2" t="n">
        <v>0.59</v>
      </c>
      <c r="W2" t="n">
        <v>0.78</v>
      </c>
      <c r="X2" t="n">
        <v>11.62</v>
      </c>
      <c r="Y2" t="n">
        <v>1</v>
      </c>
      <c r="Z2" t="n">
        <v>10</v>
      </c>
      <c r="AA2" t="n">
        <v>881.9045591677528</v>
      </c>
      <c r="AB2" t="n">
        <v>1206.66072473656</v>
      </c>
      <c r="AC2" t="n">
        <v>1091.498718726666</v>
      </c>
      <c r="AD2" t="n">
        <v>881904.5591677529</v>
      </c>
      <c r="AE2" t="n">
        <v>1206660.72473656</v>
      </c>
      <c r="AF2" t="n">
        <v>9.258888111554094e-07</v>
      </c>
      <c r="AG2" t="n">
        <v>0.5528125</v>
      </c>
      <c r="AH2" t="n">
        <v>1091498.718726666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2.3359</v>
      </c>
      <c r="E3" t="n">
        <v>42.81</v>
      </c>
      <c r="F3" t="n">
        <v>25.15</v>
      </c>
      <c r="G3" t="n">
        <v>5.71</v>
      </c>
      <c r="H3" t="n">
        <v>0.07000000000000001</v>
      </c>
      <c r="I3" t="n">
        <v>264</v>
      </c>
      <c r="J3" t="n">
        <v>297.17</v>
      </c>
      <c r="K3" t="n">
        <v>61.82</v>
      </c>
      <c r="L3" t="n">
        <v>1.25</v>
      </c>
      <c r="M3" t="n">
        <v>262</v>
      </c>
      <c r="N3" t="n">
        <v>84.09999999999999</v>
      </c>
      <c r="O3" t="n">
        <v>36885.7</v>
      </c>
      <c r="P3" t="n">
        <v>453.51</v>
      </c>
      <c r="Q3" t="n">
        <v>1319.66</v>
      </c>
      <c r="R3" t="n">
        <v>318.14</v>
      </c>
      <c r="S3" t="n">
        <v>59.92</v>
      </c>
      <c r="T3" t="n">
        <v>127753.2</v>
      </c>
      <c r="U3" t="n">
        <v>0.19</v>
      </c>
      <c r="V3" t="n">
        <v>0.68</v>
      </c>
      <c r="W3" t="n">
        <v>0.58</v>
      </c>
      <c r="X3" t="n">
        <v>7.86</v>
      </c>
      <c r="Y3" t="n">
        <v>1</v>
      </c>
      <c r="Z3" t="n">
        <v>10</v>
      </c>
      <c r="AA3" t="n">
        <v>618.2040694516568</v>
      </c>
      <c r="AB3" t="n">
        <v>845.8540810624532</v>
      </c>
      <c r="AC3" t="n">
        <v>765.1269547295108</v>
      </c>
      <c r="AD3" t="n">
        <v>618204.0694516568</v>
      </c>
      <c r="AE3" t="n">
        <v>845854.0810624532</v>
      </c>
      <c r="AF3" t="n">
        <v>1.147791579885327e-06</v>
      </c>
      <c r="AG3" t="n">
        <v>0.4459375</v>
      </c>
      <c r="AH3" t="n">
        <v>765126.9547295108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2.6644</v>
      </c>
      <c r="E4" t="n">
        <v>37.53</v>
      </c>
      <c r="F4" t="n">
        <v>23.26</v>
      </c>
      <c r="G4" t="n">
        <v>6.87</v>
      </c>
      <c r="H4" t="n">
        <v>0.09</v>
      </c>
      <c r="I4" t="n">
        <v>203</v>
      </c>
      <c r="J4" t="n">
        <v>297.7</v>
      </c>
      <c r="K4" t="n">
        <v>61.82</v>
      </c>
      <c r="L4" t="n">
        <v>1.5</v>
      </c>
      <c r="M4" t="n">
        <v>201</v>
      </c>
      <c r="N4" t="n">
        <v>84.37</v>
      </c>
      <c r="O4" t="n">
        <v>36949.99</v>
      </c>
      <c r="P4" t="n">
        <v>418.43</v>
      </c>
      <c r="Q4" t="n">
        <v>1319.56</v>
      </c>
      <c r="R4" t="n">
        <v>255.99</v>
      </c>
      <c r="S4" t="n">
        <v>59.92</v>
      </c>
      <c r="T4" t="n">
        <v>96984.7</v>
      </c>
      <c r="U4" t="n">
        <v>0.23</v>
      </c>
      <c r="V4" t="n">
        <v>0.73</v>
      </c>
      <c r="W4" t="n">
        <v>0.49</v>
      </c>
      <c r="X4" t="n">
        <v>5.97</v>
      </c>
      <c r="Y4" t="n">
        <v>1</v>
      </c>
      <c r="Z4" t="n">
        <v>10</v>
      </c>
      <c r="AA4" t="n">
        <v>500.7507331432714</v>
      </c>
      <c r="AB4" t="n">
        <v>685.1492446498266</v>
      </c>
      <c r="AC4" t="n">
        <v>619.7595623534509</v>
      </c>
      <c r="AD4" t="n">
        <v>500750.7331432714</v>
      </c>
      <c r="AE4" t="n">
        <v>685149.2446498267</v>
      </c>
      <c r="AF4" t="n">
        <v>1.309206680699715e-06</v>
      </c>
      <c r="AG4" t="n">
        <v>0.3909375</v>
      </c>
      <c r="AH4" t="n">
        <v>619759.5623534508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2.9295</v>
      </c>
      <c r="E5" t="n">
        <v>34.14</v>
      </c>
      <c r="F5" t="n">
        <v>22.03</v>
      </c>
      <c r="G5" t="n">
        <v>8.06</v>
      </c>
      <c r="H5" t="n">
        <v>0.1</v>
      </c>
      <c r="I5" t="n">
        <v>164</v>
      </c>
      <c r="J5" t="n">
        <v>298.22</v>
      </c>
      <c r="K5" t="n">
        <v>61.82</v>
      </c>
      <c r="L5" t="n">
        <v>1.75</v>
      </c>
      <c r="M5" t="n">
        <v>162</v>
      </c>
      <c r="N5" t="n">
        <v>84.65000000000001</v>
      </c>
      <c r="O5" t="n">
        <v>37014.39</v>
      </c>
      <c r="P5" t="n">
        <v>395.22</v>
      </c>
      <c r="Q5" t="n">
        <v>1319.52</v>
      </c>
      <c r="R5" t="n">
        <v>215.72</v>
      </c>
      <c r="S5" t="n">
        <v>59.92</v>
      </c>
      <c r="T5" t="n">
        <v>77047.31</v>
      </c>
      <c r="U5" t="n">
        <v>0.28</v>
      </c>
      <c r="V5" t="n">
        <v>0.77</v>
      </c>
      <c r="W5" t="n">
        <v>0.42</v>
      </c>
      <c r="X5" t="n">
        <v>4.74</v>
      </c>
      <c r="Y5" t="n">
        <v>1</v>
      </c>
      <c r="Z5" t="n">
        <v>10</v>
      </c>
      <c r="AA5" t="n">
        <v>430.7449672874224</v>
      </c>
      <c r="AB5" t="n">
        <v>589.3642673694355</v>
      </c>
      <c r="AC5" t="n">
        <v>533.1161688696404</v>
      </c>
      <c r="AD5" t="n">
        <v>430744.9672874224</v>
      </c>
      <c r="AE5" t="n">
        <v>589364.2673694355</v>
      </c>
      <c r="AF5" t="n">
        <v>1.439468912742011e-06</v>
      </c>
      <c r="AG5" t="n">
        <v>0.355625</v>
      </c>
      <c r="AH5" t="n">
        <v>533116.1688696404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3.1329</v>
      </c>
      <c r="E6" t="n">
        <v>31.92</v>
      </c>
      <c r="F6" t="n">
        <v>21.26</v>
      </c>
      <c r="G6" t="n">
        <v>9.24</v>
      </c>
      <c r="H6" t="n">
        <v>0.12</v>
      </c>
      <c r="I6" t="n">
        <v>138</v>
      </c>
      <c r="J6" t="n">
        <v>298.74</v>
      </c>
      <c r="K6" t="n">
        <v>61.82</v>
      </c>
      <c r="L6" t="n">
        <v>2</v>
      </c>
      <c r="M6" t="n">
        <v>136</v>
      </c>
      <c r="N6" t="n">
        <v>84.92</v>
      </c>
      <c r="O6" t="n">
        <v>37078.91</v>
      </c>
      <c r="P6" t="n">
        <v>380.47</v>
      </c>
      <c r="Q6" t="n">
        <v>1319.4</v>
      </c>
      <c r="R6" t="n">
        <v>190.39</v>
      </c>
      <c r="S6" t="n">
        <v>59.92</v>
      </c>
      <c r="T6" t="n">
        <v>64507.8</v>
      </c>
      <c r="U6" t="n">
        <v>0.31</v>
      </c>
      <c r="V6" t="n">
        <v>0.8</v>
      </c>
      <c r="W6" t="n">
        <v>0.39</v>
      </c>
      <c r="X6" t="n">
        <v>3.98</v>
      </c>
      <c r="Y6" t="n">
        <v>1</v>
      </c>
      <c r="Z6" t="n">
        <v>10</v>
      </c>
      <c r="AA6" t="n">
        <v>388.1750845781667</v>
      </c>
      <c r="AB6" t="n">
        <v>531.118275795953</v>
      </c>
      <c r="AC6" t="n">
        <v>480.4290929831682</v>
      </c>
      <c r="AD6" t="n">
        <v>388175.0845781667</v>
      </c>
      <c r="AE6" t="n">
        <v>531118.275795953</v>
      </c>
      <c r="AF6" t="n">
        <v>1.539413605301057e-06</v>
      </c>
      <c r="AG6" t="n">
        <v>0.3325</v>
      </c>
      <c r="AH6" t="n">
        <v>480429.0929831683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3.2898</v>
      </c>
      <c r="E7" t="n">
        <v>30.4</v>
      </c>
      <c r="F7" t="n">
        <v>20.73</v>
      </c>
      <c r="G7" t="n">
        <v>10.37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370.35</v>
      </c>
      <c r="Q7" t="n">
        <v>1319.32</v>
      </c>
      <c r="R7" t="n">
        <v>173.39</v>
      </c>
      <c r="S7" t="n">
        <v>59.92</v>
      </c>
      <c r="T7" t="n">
        <v>56099.99</v>
      </c>
      <c r="U7" t="n">
        <v>0.35</v>
      </c>
      <c r="V7" t="n">
        <v>0.82</v>
      </c>
      <c r="W7" t="n">
        <v>0.36</v>
      </c>
      <c r="X7" t="n">
        <v>3.45</v>
      </c>
      <c r="Y7" t="n">
        <v>1</v>
      </c>
      <c r="Z7" t="n">
        <v>10</v>
      </c>
      <c r="AA7" t="n">
        <v>360.121553630673</v>
      </c>
      <c r="AB7" t="n">
        <v>492.7341971191547</v>
      </c>
      <c r="AC7" t="n">
        <v>445.7083369028909</v>
      </c>
      <c r="AD7" t="n">
        <v>360121.553630673</v>
      </c>
      <c r="AE7" t="n">
        <v>492734.1971191547</v>
      </c>
      <c r="AF7" t="n">
        <v>1.616509584959436e-06</v>
      </c>
      <c r="AG7" t="n">
        <v>0.3166666666666667</v>
      </c>
      <c r="AH7" t="n">
        <v>445708.3369028909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3.439</v>
      </c>
      <c r="E8" t="n">
        <v>29.08</v>
      </c>
      <c r="F8" t="n">
        <v>20.25</v>
      </c>
      <c r="G8" t="n">
        <v>11.57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360.77</v>
      </c>
      <c r="Q8" t="n">
        <v>1319.14</v>
      </c>
      <c r="R8" t="n">
        <v>157.45</v>
      </c>
      <c r="S8" t="n">
        <v>59.92</v>
      </c>
      <c r="T8" t="n">
        <v>48205.2</v>
      </c>
      <c r="U8" t="n">
        <v>0.38</v>
      </c>
      <c r="V8" t="n">
        <v>0.84</v>
      </c>
      <c r="W8" t="n">
        <v>0.33</v>
      </c>
      <c r="X8" t="n">
        <v>2.97</v>
      </c>
      <c r="Y8" t="n">
        <v>1</v>
      </c>
      <c r="Z8" t="n">
        <v>10</v>
      </c>
      <c r="AA8" t="n">
        <v>335.9439254514661</v>
      </c>
      <c r="AB8" t="n">
        <v>459.6532996026882</v>
      </c>
      <c r="AC8" t="n">
        <v>415.7846338160647</v>
      </c>
      <c r="AD8" t="n">
        <v>335943.9254514661</v>
      </c>
      <c r="AE8" t="n">
        <v>459653.2996026882</v>
      </c>
      <c r="AF8" t="n">
        <v>1.689822014309533e-06</v>
      </c>
      <c r="AG8" t="n">
        <v>0.3029166666666667</v>
      </c>
      <c r="AH8" t="n">
        <v>415784.6338160647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3.5488</v>
      </c>
      <c r="E9" t="n">
        <v>28.18</v>
      </c>
      <c r="F9" t="n">
        <v>19.96</v>
      </c>
      <c r="G9" t="n">
        <v>12.74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354.88</v>
      </c>
      <c r="Q9" t="n">
        <v>1319.31</v>
      </c>
      <c r="R9" t="n">
        <v>148.04</v>
      </c>
      <c r="S9" t="n">
        <v>59.92</v>
      </c>
      <c r="T9" t="n">
        <v>43555.88</v>
      </c>
      <c r="U9" t="n">
        <v>0.4</v>
      </c>
      <c r="V9" t="n">
        <v>0.85</v>
      </c>
      <c r="W9" t="n">
        <v>0.32</v>
      </c>
      <c r="X9" t="n">
        <v>2.68</v>
      </c>
      <c r="Y9" t="n">
        <v>1</v>
      </c>
      <c r="Z9" t="n">
        <v>10</v>
      </c>
      <c r="AA9" t="n">
        <v>320.4812312703066</v>
      </c>
      <c r="AB9" t="n">
        <v>438.4965592581035</v>
      </c>
      <c r="AC9" t="n">
        <v>396.6470630762955</v>
      </c>
      <c r="AD9" t="n">
        <v>320481.2312703066</v>
      </c>
      <c r="AE9" t="n">
        <v>438496.5592581035</v>
      </c>
      <c r="AF9" t="n">
        <v>1.743774458965301e-06</v>
      </c>
      <c r="AG9" t="n">
        <v>0.2935416666666666</v>
      </c>
      <c r="AH9" t="n">
        <v>396647.0630762955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3.6487</v>
      </c>
      <c r="E10" t="n">
        <v>27.41</v>
      </c>
      <c r="F10" t="n">
        <v>19.69</v>
      </c>
      <c r="G10" t="n">
        <v>13.9</v>
      </c>
      <c r="H10" t="n">
        <v>0.18</v>
      </c>
      <c r="I10" t="n">
        <v>85</v>
      </c>
      <c r="J10" t="n">
        <v>300.84</v>
      </c>
      <c r="K10" t="n">
        <v>61.82</v>
      </c>
      <c r="L10" t="n">
        <v>3</v>
      </c>
      <c r="M10" t="n">
        <v>83</v>
      </c>
      <c r="N10" t="n">
        <v>86.02</v>
      </c>
      <c r="O10" t="n">
        <v>37338.27</v>
      </c>
      <c r="P10" t="n">
        <v>349.3</v>
      </c>
      <c r="Q10" t="n">
        <v>1319.27</v>
      </c>
      <c r="R10" t="n">
        <v>139.18</v>
      </c>
      <c r="S10" t="n">
        <v>59.92</v>
      </c>
      <c r="T10" t="n">
        <v>39170.13</v>
      </c>
      <c r="U10" t="n">
        <v>0.43</v>
      </c>
      <c r="V10" t="n">
        <v>0.86</v>
      </c>
      <c r="W10" t="n">
        <v>0.3</v>
      </c>
      <c r="X10" t="n">
        <v>2.41</v>
      </c>
      <c r="Y10" t="n">
        <v>1</v>
      </c>
      <c r="Z10" t="n">
        <v>10</v>
      </c>
      <c r="AA10" t="n">
        <v>307.0520084701692</v>
      </c>
      <c r="AB10" t="n">
        <v>420.122104167459</v>
      </c>
      <c r="AC10" t="n">
        <v>380.0262401907924</v>
      </c>
      <c r="AD10" t="n">
        <v>307052.0084701692</v>
      </c>
      <c r="AE10" t="n">
        <v>420122.1041674591</v>
      </c>
      <c r="AF10" t="n">
        <v>1.792862338938992e-06</v>
      </c>
      <c r="AG10" t="n">
        <v>0.2855208333333333</v>
      </c>
      <c r="AH10" t="n">
        <v>380026.2401907924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3.7443</v>
      </c>
      <c r="E11" t="n">
        <v>26.71</v>
      </c>
      <c r="F11" t="n">
        <v>19.43</v>
      </c>
      <c r="G11" t="n">
        <v>15.14</v>
      </c>
      <c r="H11" t="n">
        <v>0.19</v>
      </c>
      <c r="I11" t="n">
        <v>77</v>
      </c>
      <c r="J11" t="n">
        <v>301.37</v>
      </c>
      <c r="K11" t="n">
        <v>61.82</v>
      </c>
      <c r="L11" t="n">
        <v>3.25</v>
      </c>
      <c r="M11" t="n">
        <v>75</v>
      </c>
      <c r="N11" t="n">
        <v>86.3</v>
      </c>
      <c r="O11" t="n">
        <v>37403.38</v>
      </c>
      <c r="P11" t="n">
        <v>343.86</v>
      </c>
      <c r="Q11" t="n">
        <v>1319.2</v>
      </c>
      <c r="R11" t="n">
        <v>130.99</v>
      </c>
      <c r="S11" t="n">
        <v>59.92</v>
      </c>
      <c r="T11" t="n">
        <v>35117.27</v>
      </c>
      <c r="U11" t="n">
        <v>0.46</v>
      </c>
      <c r="V11" t="n">
        <v>0.87</v>
      </c>
      <c r="W11" t="n">
        <v>0.28</v>
      </c>
      <c r="X11" t="n">
        <v>2.15</v>
      </c>
      <c r="Y11" t="n">
        <v>1</v>
      </c>
      <c r="Z11" t="n">
        <v>10</v>
      </c>
      <c r="AA11" t="n">
        <v>294.8011942474802</v>
      </c>
      <c r="AB11" t="n">
        <v>403.3599996801967</v>
      </c>
      <c r="AC11" t="n">
        <v>364.8638874300331</v>
      </c>
      <c r="AD11" t="n">
        <v>294801.1942474802</v>
      </c>
      <c r="AE11" t="n">
        <v>403359.9996801967</v>
      </c>
      <c r="AF11" t="n">
        <v>1.839837327182083e-06</v>
      </c>
      <c r="AG11" t="n">
        <v>0.2782291666666667</v>
      </c>
      <c r="AH11" t="n">
        <v>364863.8874300331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3.8155</v>
      </c>
      <c r="E12" t="n">
        <v>26.21</v>
      </c>
      <c r="F12" t="n">
        <v>19.27</v>
      </c>
      <c r="G12" t="n">
        <v>16.28</v>
      </c>
      <c r="H12" t="n">
        <v>0.21</v>
      </c>
      <c r="I12" t="n">
        <v>71</v>
      </c>
      <c r="J12" t="n">
        <v>301.9</v>
      </c>
      <c r="K12" t="n">
        <v>61.82</v>
      </c>
      <c r="L12" t="n">
        <v>3.5</v>
      </c>
      <c r="M12" t="n">
        <v>69</v>
      </c>
      <c r="N12" t="n">
        <v>86.58</v>
      </c>
      <c r="O12" t="n">
        <v>37468.6</v>
      </c>
      <c r="P12" t="n">
        <v>340.24</v>
      </c>
      <c r="Q12" t="n">
        <v>1319.2</v>
      </c>
      <c r="R12" t="n">
        <v>125.36</v>
      </c>
      <c r="S12" t="n">
        <v>59.92</v>
      </c>
      <c r="T12" t="n">
        <v>32331.95</v>
      </c>
      <c r="U12" t="n">
        <v>0.48</v>
      </c>
      <c r="V12" t="n">
        <v>0.88</v>
      </c>
      <c r="W12" t="n">
        <v>0.28</v>
      </c>
      <c r="X12" t="n">
        <v>1.99</v>
      </c>
      <c r="Y12" t="n">
        <v>1</v>
      </c>
      <c r="Z12" t="n">
        <v>10</v>
      </c>
      <c r="AA12" t="n">
        <v>286.4687385962936</v>
      </c>
      <c r="AB12" t="n">
        <v>391.9591662562439</v>
      </c>
      <c r="AC12" t="n">
        <v>354.5511335468921</v>
      </c>
      <c r="AD12" t="n">
        <v>286468.7385962936</v>
      </c>
      <c r="AE12" t="n">
        <v>391959.1662562439</v>
      </c>
      <c r="AF12" t="n">
        <v>1.874822883279449e-06</v>
      </c>
      <c r="AG12" t="n">
        <v>0.2730208333333333</v>
      </c>
      <c r="AH12" t="n">
        <v>354551.1335468921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3.8805</v>
      </c>
      <c r="E13" t="n">
        <v>25.77</v>
      </c>
      <c r="F13" t="n">
        <v>19.11</v>
      </c>
      <c r="G13" t="n">
        <v>17.37</v>
      </c>
      <c r="H13" t="n">
        <v>0.22</v>
      </c>
      <c r="I13" t="n">
        <v>66</v>
      </c>
      <c r="J13" t="n">
        <v>302.43</v>
      </c>
      <c r="K13" t="n">
        <v>61.82</v>
      </c>
      <c r="L13" t="n">
        <v>3.75</v>
      </c>
      <c r="M13" t="n">
        <v>64</v>
      </c>
      <c r="N13" t="n">
        <v>86.86</v>
      </c>
      <c r="O13" t="n">
        <v>37533.94</v>
      </c>
      <c r="P13" t="n">
        <v>336.5</v>
      </c>
      <c r="Q13" t="n">
        <v>1319.27</v>
      </c>
      <c r="R13" t="n">
        <v>120.05</v>
      </c>
      <c r="S13" t="n">
        <v>59.92</v>
      </c>
      <c r="T13" t="n">
        <v>29700.02</v>
      </c>
      <c r="U13" t="n">
        <v>0.5</v>
      </c>
      <c r="V13" t="n">
        <v>0.89</v>
      </c>
      <c r="W13" t="n">
        <v>0.27</v>
      </c>
      <c r="X13" t="n">
        <v>1.83</v>
      </c>
      <c r="Y13" t="n">
        <v>1</v>
      </c>
      <c r="Z13" t="n">
        <v>10</v>
      </c>
      <c r="AA13" t="n">
        <v>278.8090570379674</v>
      </c>
      <c r="AB13" t="n">
        <v>381.478852026841</v>
      </c>
      <c r="AC13" t="n">
        <v>345.07104579833</v>
      </c>
      <c r="AD13" t="n">
        <v>278809.0570379674</v>
      </c>
      <c r="AE13" t="n">
        <v>381478.852026841</v>
      </c>
      <c r="AF13" t="n">
        <v>1.906761944323391e-06</v>
      </c>
      <c r="AG13" t="n">
        <v>0.2684375</v>
      </c>
      <c r="AH13" t="n">
        <v>345071.04579833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3.9474</v>
      </c>
      <c r="E14" t="n">
        <v>25.33</v>
      </c>
      <c r="F14" t="n">
        <v>18.95</v>
      </c>
      <c r="G14" t="n">
        <v>18.64</v>
      </c>
      <c r="H14" t="n">
        <v>0.24</v>
      </c>
      <c r="I14" t="n">
        <v>61</v>
      </c>
      <c r="J14" t="n">
        <v>302.96</v>
      </c>
      <c r="K14" t="n">
        <v>61.82</v>
      </c>
      <c r="L14" t="n">
        <v>4</v>
      </c>
      <c r="M14" t="n">
        <v>59</v>
      </c>
      <c r="N14" t="n">
        <v>87.14</v>
      </c>
      <c r="O14" t="n">
        <v>37599.4</v>
      </c>
      <c r="P14" t="n">
        <v>332.99</v>
      </c>
      <c r="Q14" t="n">
        <v>1319.11</v>
      </c>
      <c r="R14" t="n">
        <v>114.9</v>
      </c>
      <c r="S14" t="n">
        <v>59.92</v>
      </c>
      <c r="T14" t="n">
        <v>27148.79</v>
      </c>
      <c r="U14" t="n">
        <v>0.52</v>
      </c>
      <c r="V14" t="n">
        <v>0.9</v>
      </c>
      <c r="W14" t="n">
        <v>0.26</v>
      </c>
      <c r="X14" t="n">
        <v>1.67</v>
      </c>
      <c r="Y14" t="n">
        <v>1</v>
      </c>
      <c r="Z14" t="n">
        <v>10</v>
      </c>
      <c r="AA14" t="n">
        <v>271.4127546810649</v>
      </c>
      <c r="AB14" t="n">
        <v>371.3589048402961</v>
      </c>
      <c r="AC14" t="n">
        <v>335.9169321678339</v>
      </c>
      <c r="AD14" t="n">
        <v>271412.7546810649</v>
      </c>
      <c r="AE14" t="n">
        <v>371358.9048402961</v>
      </c>
      <c r="AF14" t="n">
        <v>1.939634608690157e-06</v>
      </c>
      <c r="AG14" t="n">
        <v>0.2638541666666667</v>
      </c>
      <c r="AH14" t="n">
        <v>335916.9321678339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4.0077</v>
      </c>
      <c r="E15" t="n">
        <v>24.95</v>
      </c>
      <c r="F15" t="n">
        <v>18.79</v>
      </c>
      <c r="G15" t="n">
        <v>19.78</v>
      </c>
      <c r="H15" t="n">
        <v>0.25</v>
      </c>
      <c r="I15" t="n">
        <v>57</v>
      </c>
      <c r="J15" t="n">
        <v>303.49</v>
      </c>
      <c r="K15" t="n">
        <v>61.82</v>
      </c>
      <c r="L15" t="n">
        <v>4.25</v>
      </c>
      <c r="M15" t="n">
        <v>55</v>
      </c>
      <c r="N15" t="n">
        <v>87.42</v>
      </c>
      <c r="O15" t="n">
        <v>37664.98</v>
      </c>
      <c r="P15" t="n">
        <v>329.49</v>
      </c>
      <c r="Q15" t="n">
        <v>1319.21</v>
      </c>
      <c r="R15" t="n">
        <v>109.4</v>
      </c>
      <c r="S15" t="n">
        <v>59.92</v>
      </c>
      <c r="T15" t="n">
        <v>24418.69</v>
      </c>
      <c r="U15" t="n">
        <v>0.55</v>
      </c>
      <c r="V15" t="n">
        <v>0.9</v>
      </c>
      <c r="W15" t="n">
        <v>0.26</v>
      </c>
      <c r="X15" t="n">
        <v>1.51</v>
      </c>
      <c r="Y15" t="n">
        <v>1</v>
      </c>
      <c r="Z15" t="n">
        <v>10</v>
      </c>
      <c r="AA15" t="n">
        <v>264.7016638852011</v>
      </c>
      <c r="AB15" t="n">
        <v>362.1764943409652</v>
      </c>
      <c r="AC15" t="n">
        <v>327.610878038965</v>
      </c>
      <c r="AD15" t="n">
        <v>264701.6638852012</v>
      </c>
      <c r="AE15" t="n">
        <v>362176.4943409652</v>
      </c>
      <c r="AF15" t="n">
        <v>1.969264229935538e-06</v>
      </c>
      <c r="AG15" t="n">
        <v>0.2598958333333333</v>
      </c>
      <c r="AH15" t="n">
        <v>327610.878038965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4.0904</v>
      </c>
      <c r="E16" t="n">
        <v>24.45</v>
      </c>
      <c r="F16" t="n">
        <v>18.51</v>
      </c>
      <c r="G16" t="n">
        <v>20.95</v>
      </c>
      <c r="H16" t="n">
        <v>0.26</v>
      </c>
      <c r="I16" t="n">
        <v>53</v>
      </c>
      <c r="J16" t="n">
        <v>304.03</v>
      </c>
      <c r="K16" t="n">
        <v>61.82</v>
      </c>
      <c r="L16" t="n">
        <v>4.5</v>
      </c>
      <c r="M16" t="n">
        <v>51</v>
      </c>
      <c r="N16" t="n">
        <v>87.7</v>
      </c>
      <c r="O16" t="n">
        <v>37730.68</v>
      </c>
      <c r="P16" t="n">
        <v>323.51</v>
      </c>
      <c r="Q16" t="n">
        <v>1319.13</v>
      </c>
      <c r="R16" t="n">
        <v>100.23</v>
      </c>
      <c r="S16" t="n">
        <v>59.92</v>
      </c>
      <c r="T16" t="n">
        <v>19854.36</v>
      </c>
      <c r="U16" t="n">
        <v>0.6</v>
      </c>
      <c r="V16" t="n">
        <v>0.92</v>
      </c>
      <c r="W16" t="n">
        <v>0.24</v>
      </c>
      <c r="X16" t="n">
        <v>1.23</v>
      </c>
      <c r="Y16" t="n">
        <v>1</v>
      </c>
      <c r="Z16" t="n">
        <v>10</v>
      </c>
      <c r="AA16" t="n">
        <v>254.9216219116664</v>
      </c>
      <c r="AB16" t="n">
        <v>348.7950094476095</v>
      </c>
      <c r="AC16" t="n">
        <v>315.5065032829041</v>
      </c>
      <c r="AD16" t="n">
        <v>254921.6219116664</v>
      </c>
      <c r="AE16" t="n">
        <v>348795.0094476095</v>
      </c>
      <c r="AF16" t="n">
        <v>2.009900542986832e-06</v>
      </c>
      <c r="AG16" t="n">
        <v>0.2546875</v>
      </c>
      <c r="AH16" t="n">
        <v>315506.5032829042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4.0482</v>
      </c>
      <c r="E17" t="n">
        <v>24.7</v>
      </c>
      <c r="F17" t="n">
        <v>18.87</v>
      </c>
      <c r="G17" t="n">
        <v>22.2</v>
      </c>
      <c r="H17" t="n">
        <v>0.28</v>
      </c>
      <c r="I17" t="n">
        <v>51</v>
      </c>
      <c r="J17" t="n">
        <v>304.56</v>
      </c>
      <c r="K17" t="n">
        <v>61.82</v>
      </c>
      <c r="L17" t="n">
        <v>4.75</v>
      </c>
      <c r="M17" t="n">
        <v>49</v>
      </c>
      <c r="N17" t="n">
        <v>87.98999999999999</v>
      </c>
      <c r="O17" t="n">
        <v>37796.51</v>
      </c>
      <c r="P17" t="n">
        <v>329.67</v>
      </c>
      <c r="Q17" t="n">
        <v>1319.11</v>
      </c>
      <c r="R17" t="n">
        <v>114.33</v>
      </c>
      <c r="S17" t="n">
        <v>59.92</v>
      </c>
      <c r="T17" t="n">
        <v>26914.95</v>
      </c>
      <c r="U17" t="n">
        <v>0.52</v>
      </c>
      <c r="V17" t="n">
        <v>0.9</v>
      </c>
      <c r="W17" t="n">
        <v>0.21</v>
      </c>
      <c r="X17" t="n">
        <v>1.59</v>
      </c>
      <c r="Y17" t="n">
        <v>1</v>
      </c>
      <c r="Z17" t="n">
        <v>10</v>
      </c>
      <c r="AA17" t="n">
        <v>262.444514979485</v>
      </c>
      <c r="AB17" t="n">
        <v>359.0881636297826</v>
      </c>
      <c r="AC17" t="n">
        <v>324.8172932763583</v>
      </c>
      <c r="AD17" t="n">
        <v>262444.514979485</v>
      </c>
      <c r="AE17" t="n">
        <v>359088.1636297826</v>
      </c>
      <c r="AF17" t="n">
        <v>1.989164721816764e-06</v>
      </c>
      <c r="AG17" t="n">
        <v>0.2572916666666666</v>
      </c>
      <c r="AH17" t="n">
        <v>324817.2932763583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4.1047</v>
      </c>
      <c r="E18" t="n">
        <v>24.36</v>
      </c>
      <c r="F18" t="n">
        <v>18.7</v>
      </c>
      <c r="G18" t="n">
        <v>23.37</v>
      </c>
      <c r="H18" t="n">
        <v>0.29</v>
      </c>
      <c r="I18" t="n">
        <v>48</v>
      </c>
      <c r="J18" t="n">
        <v>305.09</v>
      </c>
      <c r="K18" t="n">
        <v>61.82</v>
      </c>
      <c r="L18" t="n">
        <v>5</v>
      </c>
      <c r="M18" t="n">
        <v>46</v>
      </c>
      <c r="N18" t="n">
        <v>88.27</v>
      </c>
      <c r="O18" t="n">
        <v>37862.45</v>
      </c>
      <c r="P18" t="n">
        <v>325.68</v>
      </c>
      <c r="Q18" t="n">
        <v>1319.22</v>
      </c>
      <c r="R18" t="n">
        <v>107.2</v>
      </c>
      <c r="S18" t="n">
        <v>59.92</v>
      </c>
      <c r="T18" t="n">
        <v>23367.22</v>
      </c>
      <c r="U18" t="n">
        <v>0.5600000000000001</v>
      </c>
      <c r="V18" t="n">
        <v>0.91</v>
      </c>
      <c r="W18" t="n">
        <v>0.24</v>
      </c>
      <c r="X18" t="n">
        <v>1.42</v>
      </c>
      <c r="Y18" t="n">
        <v>1</v>
      </c>
      <c r="Z18" t="n">
        <v>10</v>
      </c>
      <c r="AA18" t="n">
        <v>255.9435143585727</v>
      </c>
      <c r="AB18" t="n">
        <v>350.1932077761789</v>
      </c>
      <c r="AC18" t="n">
        <v>316.771259525379</v>
      </c>
      <c r="AD18" t="n">
        <v>255943.5143585727</v>
      </c>
      <c r="AE18" t="n">
        <v>350193.2077761789</v>
      </c>
      <c r="AF18" t="n">
        <v>2.016927136416499e-06</v>
      </c>
      <c r="AG18" t="n">
        <v>0.25375</v>
      </c>
      <c r="AH18" t="n">
        <v>316771.259525379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4.1357</v>
      </c>
      <c r="E19" t="n">
        <v>24.18</v>
      </c>
      <c r="F19" t="n">
        <v>18.63</v>
      </c>
      <c r="G19" t="n">
        <v>24.3</v>
      </c>
      <c r="H19" t="n">
        <v>0.31</v>
      </c>
      <c r="I19" t="n">
        <v>46</v>
      </c>
      <c r="J19" t="n">
        <v>305.63</v>
      </c>
      <c r="K19" t="n">
        <v>61.82</v>
      </c>
      <c r="L19" t="n">
        <v>5.25</v>
      </c>
      <c r="M19" t="n">
        <v>44</v>
      </c>
      <c r="N19" t="n">
        <v>88.56</v>
      </c>
      <c r="O19" t="n">
        <v>37928.52</v>
      </c>
      <c r="P19" t="n">
        <v>323.93</v>
      </c>
      <c r="Q19" t="n">
        <v>1319.32</v>
      </c>
      <c r="R19" t="n">
        <v>104.75</v>
      </c>
      <c r="S19" t="n">
        <v>59.92</v>
      </c>
      <c r="T19" t="n">
        <v>22151.62</v>
      </c>
      <c r="U19" t="n">
        <v>0.57</v>
      </c>
      <c r="V19" t="n">
        <v>0.91</v>
      </c>
      <c r="W19" t="n">
        <v>0.24</v>
      </c>
      <c r="X19" t="n">
        <v>1.35</v>
      </c>
      <c r="Y19" t="n">
        <v>1</v>
      </c>
      <c r="Z19" t="n">
        <v>10</v>
      </c>
      <c r="AA19" t="n">
        <v>252.785088319521</v>
      </c>
      <c r="AB19" t="n">
        <v>345.871709929628</v>
      </c>
      <c r="AC19" t="n">
        <v>312.8621993680411</v>
      </c>
      <c r="AD19" t="n">
        <v>252785.088319521</v>
      </c>
      <c r="AE19" t="n">
        <v>345871.7099296279</v>
      </c>
      <c r="AF19" t="n">
        <v>2.03215961168361e-06</v>
      </c>
      <c r="AG19" t="n">
        <v>0.251875</v>
      </c>
      <c r="AH19" t="n">
        <v>312862.1993680411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4.1862</v>
      </c>
      <c r="E20" t="n">
        <v>23.89</v>
      </c>
      <c r="F20" t="n">
        <v>18.5</v>
      </c>
      <c r="G20" t="n">
        <v>25.82</v>
      </c>
      <c r="H20" t="n">
        <v>0.32</v>
      </c>
      <c r="I20" t="n">
        <v>43</v>
      </c>
      <c r="J20" t="n">
        <v>306.17</v>
      </c>
      <c r="K20" t="n">
        <v>61.82</v>
      </c>
      <c r="L20" t="n">
        <v>5.5</v>
      </c>
      <c r="M20" t="n">
        <v>41</v>
      </c>
      <c r="N20" t="n">
        <v>88.84</v>
      </c>
      <c r="O20" t="n">
        <v>37994.72</v>
      </c>
      <c r="P20" t="n">
        <v>320.83</v>
      </c>
      <c r="Q20" t="n">
        <v>1319.13</v>
      </c>
      <c r="R20" t="n">
        <v>100.68</v>
      </c>
      <c r="S20" t="n">
        <v>59.92</v>
      </c>
      <c r="T20" t="n">
        <v>20129.03</v>
      </c>
      <c r="U20" t="n">
        <v>0.6</v>
      </c>
      <c r="V20" t="n">
        <v>0.92</v>
      </c>
      <c r="W20" t="n">
        <v>0.23</v>
      </c>
      <c r="X20" t="n">
        <v>1.22</v>
      </c>
      <c r="Y20" t="n">
        <v>1</v>
      </c>
      <c r="Z20" t="n">
        <v>10</v>
      </c>
      <c r="AA20" t="n">
        <v>247.544451628647</v>
      </c>
      <c r="AB20" t="n">
        <v>338.7012396086041</v>
      </c>
      <c r="AC20" t="n">
        <v>306.3760686706353</v>
      </c>
      <c r="AD20" t="n">
        <v>247544.451628647</v>
      </c>
      <c r="AE20" t="n">
        <v>338701.2396086041</v>
      </c>
      <c r="AF20" t="n">
        <v>2.056973805263905e-06</v>
      </c>
      <c r="AG20" t="n">
        <v>0.2488541666666667</v>
      </c>
      <c r="AH20" t="n">
        <v>306376.0686706353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4.218</v>
      </c>
      <c r="E21" t="n">
        <v>23.71</v>
      </c>
      <c r="F21" t="n">
        <v>18.43</v>
      </c>
      <c r="G21" t="n">
        <v>26.97</v>
      </c>
      <c r="H21" t="n">
        <v>0.33</v>
      </c>
      <c r="I21" t="n">
        <v>41</v>
      </c>
      <c r="J21" t="n">
        <v>306.7</v>
      </c>
      <c r="K21" t="n">
        <v>61.82</v>
      </c>
      <c r="L21" t="n">
        <v>5.75</v>
      </c>
      <c r="M21" t="n">
        <v>39</v>
      </c>
      <c r="N21" t="n">
        <v>89.13</v>
      </c>
      <c r="O21" t="n">
        <v>38061.04</v>
      </c>
      <c r="P21" t="n">
        <v>318.83</v>
      </c>
      <c r="Q21" t="n">
        <v>1319.16</v>
      </c>
      <c r="R21" t="n">
        <v>98.38</v>
      </c>
      <c r="S21" t="n">
        <v>59.92</v>
      </c>
      <c r="T21" t="n">
        <v>18987.8</v>
      </c>
      <c r="U21" t="n">
        <v>0.61</v>
      </c>
      <c r="V21" t="n">
        <v>0.92</v>
      </c>
      <c r="W21" t="n">
        <v>0.23</v>
      </c>
      <c r="X21" t="n">
        <v>1.16</v>
      </c>
      <c r="Y21" t="n">
        <v>1</v>
      </c>
      <c r="Z21" t="n">
        <v>10</v>
      </c>
      <c r="AA21" t="n">
        <v>244.3193055326812</v>
      </c>
      <c r="AB21" t="n">
        <v>334.2884524367021</v>
      </c>
      <c r="AC21" t="n">
        <v>302.3844317130325</v>
      </c>
      <c r="AD21" t="n">
        <v>244319.3055326812</v>
      </c>
      <c r="AE21" t="n">
        <v>334288.4524367022</v>
      </c>
      <c r="AF21" t="n">
        <v>2.072599376666941e-06</v>
      </c>
      <c r="AG21" t="n">
        <v>0.2469791666666667</v>
      </c>
      <c r="AH21" t="n">
        <v>302384.4317130325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4.2487</v>
      </c>
      <c r="E22" t="n">
        <v>23.54</v>
      </c>
      <c r="F22" t="n">
        <v>18.37</v>
      </c>
      <c r="G22" t="n">
        <v>28.27</v>
      </c>
      <c r="H22" t="n">
        <v>0.35</v>
      </c>
      <c r="I22" t="n">
        <v>39</v>
      </c>
      <c r="J22" t="n">
        <v>307.24</v>
      </c>
      <c r="K22" t="n">
        <v>61.82</v>
      </c>
      <c r="L22" t="n">
        <v>6</v>
      </c>
      <c r="M22" t="n">
        <v>37</v>
      </c>
      <c r="N22" t="n">
        <v>89.42</v>
      </c>
      <c r="O22" t="n">
        <v>38127.48</v>
      </c>
      <c r="P22" t="n">
        <v>317.08</v>
      </c>
      <c r="Q22" t="n">
        <v>1319.12</v>
      </c>
      <c r="R22" t="n">
        <v>96.45</v>
      </c>
      <c r="S22" t="n">
        <v>59.92</v>
      </c>
      <c r="T22" t="n">
        <v>18033.6</v>
      </c>
      <c r="U22" t="n">
        <v>0.62</v>
      </c>
      <c r="V22" t="n">
        <v>0.92</v>
      </c>
      <c r="W22" t="n">
        <v>0.22</v>
      </c>
      <c r="X22" t="n">
        <v>1.1</v>
      </c>
      <c r="Y22" t="n">
        <v>1</v>
      </c>
      <c r="Z22" t="n">
        <v>10</v>
      </c>
      <c r="AA22" t="n">
        <v>241.3786136009317</v>
      </c>
      <c r="AB22" t="n">
        <v>330.2648680015126</v>
      </c>
      <c r="AC22" t="n">
        <v>298.7448525291999</v>
      </c>
      <c r="AD22" t="n">
        <v>241378.6136009317</v>
      </c>
      <c r="AE22" t="n">
        <v>330264.8680015126</v>
      </c>
      <c r="AF22" t="n">
        <v>2.08768444088308e-06</v>
      </c>
      <c r="AG22" t="n">
        <v>0.2452083333333333</v>
      </c>
      <c r="AH22" t="n">
        <v>298744.8525291999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4.2627</v>
      </c>
      <c r="E23" t="n">
        <v>23.46</v>
      </c>
      <c r="F23" t="n">
        <v>18.35</v>
      </c>
      <c r="G23" t="n">
        <v>28.98</v>
      </c>
      <c r="H23" t="n">
        <v>0.36</v>
      </c>
      <c r="I23" t="n">
        <v>38</v>
      </c>
      <c r="J23" t="n">
        <v>307.78</v>
      </c>
      <c r="K23" t="n">
        <v>61.82</v>
      </c>
      <c r="L23" t="n">
        <v>6.25</v>
      </c>
      <c r="M23" t="n">
        <v>36</v>
      </c>
      <c r="N23" t="n">
        <v>89.70999999999999</v>
      </c>
      <c r="O23" t="n">
        <v>38194.05</v>
      </c>
      <c r="P23" t="n">
        <v>315.79</v>
      </c>
      <c r="Q23" t="n">
        <v>1319.14</v>
      </c>
      <c r="R23" t="n">
        <v>95.79000000000001</v>
      </c>
      <c r="S23" t="n">
        <v>59.92</v>
      </c>
      <c r="T23" t="n">
        <v>17712.45</v>
      </c>
      <c r="U23" t="n">
        <v>0.63</v>
      </c>
      <c r="V23" t="n">
        <v>0.93</v>
      </c>
      <c r="W23" t="n">
        <v>0.22</v>
      </c>
      <c r="X23" t="n">
        <v>1.07</v>
      </c>
      <c r="Y23" t="n">
        <v>1</v>
      </c>
      <c r="Z23" t="n">
        <v>10</v>
      </c>
      <c r="AA23" t="n">
        <v>239.7957485515959</v>
      </c>
      <c r="AB23" t="n">
        <v>328.0991222099349</v>
      </c>
      <c r="AC23" t="n">
        <v>296.7858024763264</v>
      </c>
      <c r="AD23" t="n">
        <v>239795.7485515959</v>
      </c>
      <c r="AE23" t="n">
        <v>328099.1222099349</v>
      </c>
      <c r="AF23" t="n">
        <v>2.094563623261776e-06</v>
      </c>
      <c r="AG23" t="n">
        <v>0.244375</v>
      </c>
      <c r="AH23" t="n">
        <v>296785.8024763264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4.2966</v>
      </c>
      <c r="E24" t="n">
        <v>23.27</v>
      </c>
      <c r="F24" t="n">
        <v>18.28</v>
      </c>
      <c r="G24" t="n">
        <v>30.46</v>
      </c>
      <c r="H24" t="n">
        <v>0.38</v>
      </c>
      <c r="I24" t="n">
        <v>36</v>
      </c>
      <c r="J24" t="n">
        <v>308.32</v>
      </c>
      <c r="K24" t="n">
        <v>61.82</v>
      </c>
      <c r="L24" t="n">
        <v>6.5</v>
      </c>
      <c r="M24" t="n">
        <v>34</v>
      </c>
      <c r="N24" t="n">
        <v>90</v>
      </c>
      <c r="O24" t="n">
        <v>38260.74</v>
      </c>
      <c r="P24" t="n">
        <v>314.18</v>
      </c>
      <c r="Q24" t="n">
        <v>1319.14</v>
      </c>
      <c r="R24" t="n">
        <v>93.19</v>
      </c>
      <c r="S24" t="n">
        <v>59.92</v>
      </c>
      <c r="T24" t="n">
        <v>16417.68</v>
      </c>
      <c r="U24" t="n">
        <v>0.64</v>
      </c>
      <c r="V24" t="n">
        <v>0.93</v>
      </c>
      <c r="W24" t="n">
        <v>0.22</v>
      </c>
      <c r="X24" t="n">
        <v>1</v>
      </c>
      <c r="Y24" t="n">
        <v>1</v>
      </c>
      <c r="Z24" t="n">
        <v>10</v>
      </c>
      <c r="AA24" t="n">
        <v>236.7899192984325</v>
      </c>
      <c r="AB24" t="n">
        <v>323.9864140179312</v>
      </c>
      <c r="AC24" t="n">
        <v>293.065605381944</v>
      </c>
      <c r="AD24" t="n">
        <v>236789.9192984325</v>
      </c>
      <c r="AE24" t="n">
        <v>323986.4140179312</v>
      </c>
      <c r="AF24" t="n">
        <v>2.111221072021617e-06</v>
      </c>
      <c r="AG24" t="n">
        <v>0.2423958333333333</v>
      </c>
      <c r="AH24" t="n">
        <v>293065.605381944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4.3087</v>
      </c>
      <c r="E25" t="n">
        <v>23.21</v>
      </c>
      <c r="F25" t="n">
        <v>18.27</v>
      </c>
      <c r="G25" t="n">
        <v>31.32</v>
      </c>
      <c r="H25" t="n">
        <v>0.39</v>
      </c>
      <c r="I25" t="n">
        <v>35</v>
      </c>
      <c r="J25" t="n">
        <v>308.86</v>
      </c>
      <c r="K25" t="n">
        <v>61.82</v>
      </c>
      <c r="L25" t="n">
        <v>6.75</v>
      </c>
      <c r="M25" t="n">
        <v>33</v>
      </c>
      <c r="N25" t="n">
        <v>90.29000000000001</v>
      </c>
      <c r="O25" t="n">
        <v>38327.57</v>
      </c>
      <c r="P25" t="n">
        <v>312.97</v>
      </c>
      <c r="Q25" t="n">
        <v>1319.16</v>
      </c>
      <c r="R25" t="n">
        <v>93.06999999999999</v>
      </c>
      <c r="S25" t="n">
        <v>59.92</v>
      </c>
      <c r="T25" t="n">
        <v>16363.73</v>
      </c>
      <c r="U25" t="n">
        <v>0.64</v>
      </c>
      <c r="V25" t="n">
        <v>0.93</v>
      </c>
      <c r="W25" t="n">
        <v>0.22</v>
      </c>
      <c r="X25" t="n">
        <v>0.99</v>
      </c>
      <c r="Y25" t="n">
        <v>1</v>
      </c>
      <c r="Z25" t="n">
        <v>10</v>
      </c>
      <c r="AA25" t="n">
        <v>235.4191126407606</v>
      </c>
      <c r="AB25" t="n">
        <v>322.1108158731839</v>
      </c>
      <c r="AC25" t="n">
        <v>291.3690116917123</v>
      </c>
      <c r="AD25" t="n">
        <v>235419.1126407606</v>
      </c>
      <c r="AE25" t="n">
        <v>322110.8158731839</v>
      </c>
      <c r="AF25" t="n">
        <v>2.117166651077489e-06</v>
      </c>
      <c r="AG25" t="n">
        <v>0.2417708333333334</v>
      </c>
      <c r="AH25" t="n">
        <v>291369.0116917123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4.3454</v>
      </c>
      <c r="E26" t="n">
        <v>23.01</v>
      </c>
      <c r="F26" t="n">
        <v>18.18</v>
      </c>
      <c r="G26" t="n">
        <v>33.06</v>
      </c>
      <c r="H26" t="n">
        <v>0.4</v>
      </c>
      <c r="I26" t="n">
        <v>33</v>
      </c>
      <c r="J26" t="n">
        <v>309.41</v>
      </c>
      <c r="K26" t="n">
        <v>61.82</v>
      </c>
      <c r="L26" t="n">
        <v>7</v>
      </c>
      <c r="M26" t="n">
        <v>31</v>
      </c>
      <c r="N26" t="n">
        <v>90.59</v>
      </c>
      <c r="O26" t="n">
        <v>38394.52</v>
      </c>
      <c r="P26" t="n">
        <v>310.75</v>
      </c>
      <c r="Q26" t="n">
        <v>1319.16</v>
      </c>
      <c r="R26" t="n">
        <v>90.05</v>
      </c>
      <c r="S26" t="n">
        <v>59.92</v>
      </c>
      <c r="T26" t="n">
        <v>14863.57</v>
      </c>
      <c r="U26" t="n">
        <v>0.67</v>
      </c>
      <c r="V26" t="n">
        <v>0.93</v>
      </c>
      <c r="W26" t="n">
        <v>0.22</v>
      </c>
      <c r="X26" t="n">
        <v>0.91</v>
      </c>
      <c r="Y26" t="n">
        <v>1</v>
      </c>
      <c r="Z26" t="n">
        <v>10</v>
      </c>
      <c r="AA26" t="n">
        <v>231.9288178186298</v>
      </c>
      <c r="AB26" t="n">
        <v>317.3352405166067</v>
      </c>
      <c r="AC26" t="n">
        <v>287.0492105446032</v>
      </c>
      <c r="AD26" t="n">
        <v>231928.8178186298</v>
      </c>
      <c r="AE26" t="n">
        <v>317335.2405166067</v>
      </c>
      <c r="AF26" t="n">
        <v>2.135199936313069e-06</v>
      </c>
      <c r="AG26" t="n">
        <v>0.2396875</v>
      </c>
      <c r="AH26" t="n">
        <v>287049.2105446032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4.362</v>
      </c>
      <c r="E27" t="n">
        <v>22.93</v>
      </c>
      <c r="F27" t="n">
        <v>18.15</v>
      </c>
      <c r="G27" t="n">
        <v>34.03</v>
      </c>
      <c r="H27" t="n">
        <v>0.42</v>
      </c>
      <c r="I27" t="n">
        <v>32</v>
      </c>
      <c r="J27" t="n">
        <v>309.95</v>
      </c>
      <c r="K27" t="n">
        <v>61.82</v>
      </c>
      <c r="L27" t="n">
        <v>7.25</v>
      </c>
      <c r="M27" t="n">
        <v>30</v>
      </c>
      <c r="N27" t="n">
        <v>90.88</v>
      </c>
      <c r="O27" t="n">
        <v>38461.6</v>
      </c>
      <c r="P27" t="n">
        <v>309.57</v>
      </c>
      <c r="Q27" t="n">
        <v>1319.24</v>
      </c>
      <c r="R27" t="n">
        <v>89.03</v>
      </c>
      <c r="S27" t="n">
        <v>59.92</v>
      </c>
      <c r="T27" t="n">
        <v>14361.15</v>
      </c>
      <c r="U27" t="n">
        <v>0.67</v>
      </c>
      <c r="V27" t="n">
        <v>0.9399999999999999</v>
      </c>
      <c r="W27" t="n">
        <v>0.21</v>
      </c>
      <c r="X27" t="n">
        <v>0.87</v>
      </c>
      <c r="Y27" t="n">
        <v>1</v>
      </c>
      <c r="Z27" t="n">
        <v>10</v>
      </c>
      <c r="AA27" t="n">
        <v>230.3053850742891</v>
      </c>
      <c r="AB27" t="n">
        <v>315.113988215003</v>
      </c>
      <c r="AC27" t="n">
        <v>285.0399514451167</v>
      </c>
      <c r="AD27" t="n">
        <v>230305.3850742891</v>
      </c>
      <c r="AE27" t="n">
        <v>315113.988215003</v>
      </c>
      <c r="AF27" t="n">
        <v>2.143356681133522e-06</v>
      </c>
      <c r="AG27" t="n">
        <v>0.2388541666666667</v>
      </c>
      <c r="AH27" t="n">
        <v>285039.9514451167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4.3766</v>
      </c>
      <c r="E28" t="n">
        <v>22.85</v>
      </c>
      <c r="F28" t="n">
        <v>18.13</v>
      </c>
      <c r="G28" t="n">
        <v>35.09</v>
      </c>
      <c r="H28" t="n">
        <v>0.43</v>
      </c>
      <c r="I28" t="n">
        <v>31</v>
      </c>
      <c r="J28" t="n">
        <v>310.5</v>
      </c>
      <c r="K28" t="n">
        <v>61.82</v>
      </c>
      <c r="L28" t="n">
        <v>7.5</v>
      </c>
      <c r="M28" t="n">
        <v>29</v>
      </c>
      <c r="N28" t="n">
        <v>91.18000000000001</v>
      </c>
      <c r="O28" t="n">
        <v>38528.81</v>
      </c>
      <c r="P28" t="n">
        <v>308.07</v>
      </c>
      <c r="Q28" t="n">
        <v>1319.15</v>
      </c>
      <c r="R28" t="n">
        <v>88.31</v>
      </c>
      <c r="S28" t="n">
        <v>59.92</v>
      </c>
      <c r="T28" t="n">
        <v>14005.92</v>
      </c>
      <c r="U28" t="n">
        <v>0.68</v>
      </c>
      <c r="V28" t="n">
        <v>0.9399999999999999</v>
      </c>
      <c r="W28" t="n">
        <v>0.22</v>
      </c>
      <c r="X28" t="n">
        <v>0.85</v>
      </c>
      <c r="Y28" t="n">
        <v>1</v>
      </c>
      <c r="Z28" t="n">
        <v>10</v>
      </c>
      <c r="AA28" t="n">
        <v>228.6517033489194</v>
      </c>
      <c r="AB28" t="n">
        <v>312.8513479230645</v>
      </c>
      <c r="AC28" t="n">
        <v>282.9932543670044</v>
      </c>
      <c r="AD28" t="n">
        <v>228651.7033489194</v>
      </c>
      <c r="AE28" t="n">
        <v>312851.3479230645</v>
      </c>
      <c r="AF28" t="n">
        <v>2.150530685614162e-06</v>
      </c>
      <c r="AG28" t="n">
        <v>0.2380208333333333</v>
      </c>
      <c r="AH28" t="n">
        <v>282993.2543670044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4.393</v>
      </c>
      <c r="E29" t="n">
        <v>22.76</v>
      </c>
      <c r="F29" t="n">
        <v>18.1</v>
      </c>
      <c r="G29" t="n">
        <v>36.2</v>
      </c>
      <c r="H29" t="n">
        <v>0.44</v>
      </c>
      <c r="I29" t="n">
        <v>30</v>
      </c>
      <c r="J29" t="n">
        <v>311.04</v>
      </c>
      <c r="K29" t="n">
        <v>61.82</v>
      </c>
      <c r="L29" t="n">
        <v>7.75</v>
      </c>
      <c r="M29" t="n">
        <v>28</v>
      </c>
      <c r="N29" t="n">
        <v>91.47</v>
      </c>
      <c r="O29" t="n">
        <v>38596.15</v>
      </c>
      <c r="P29" t="n">
        <v>307.44</v>
      </c>
      <c r="Q29" t="n">
        <v>1319.14</v>
      </c>
      <c r="R29" t="n">
        <v>87.38</v>
      </c>
      <c r="S29" t="n">
        <v>59.92</v>
      </c>
      <c r="T29" t="n">
        <v>13546.16</v>
      </c>
      <c r="U29" t="n">
        <v>0.6899999999999999</v>
      </c>
      <c r="V29" t="n">
        <v>0.9399999999999999</v>
      </c>
      <c r="W29" t="n">
        <v>0.21</v>
      </c>
      <c r="X29" t="n">
        <v>0.82</v>
      </c>
      <c r="Y29" t="n">
        <v>1</v>
      </c>
      <c r="Z29" t="n">
        <v>10</v>
      </c>
      <c r="AA29" t="n">
        <v>227.3648503040912</v>
      </c>
      <c r="AB29" t="n">
        <v>311.0906188151819</v>
      </c>
      <c r="AC29" t="n">
        <v>281.4005667739788</v>
      </c>
      <c r="AD29" t="n">
        <v>227364.8503040912</v>
      </c>
      <c r="AE29" t="n">
        <v>311090.6188151819</v>
      </c>
      <c r="AF29" t="n">
        <v>2.158589156400633e-06</v>
      </c>
      <c r="AG29" t="n">
        <v>0.2370833333333333</v>
      </c>
      <c r="AH29" t="n">
        <v>281400.5667739788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4.4115</v>
      </c>
      <c r="E30" t="n">
        <v>22.67</v>
      </c>
      <c r="F30" t="n">
        <v>18.06</v>
      </c>
      <c r="G30" t="n">
        <v>37.36</v>
      </c>
      <c r="H30" t="n">
        <v>0.46</v>
      </c>
      <c r="I30" t="n">
        <v>29</v>
      </c>
      <c r="J30" t="n">
        <v>311.59</v>
      </c>
      <c r="K30" t="n">
        <v>61.82</v>
      </c>
      <c r="L30" t="n">
        <v>8</v>
      </c>
      <c r="M30" t="n">
        <v>27</v>
      </c>
      <c r="N30" t="n">
        <v>91.77</v>
      </c>
      <c r="O30" t="n">
        <v>38663.62</v>
      </c>
      <c r="P30" t="n">
        <v>305.82</v>
      </c>
      <c r="Q30" t="n">
        <v>1319.15</v>
      </c>
      <c r="R30" t="n">
        <v>86.03</v>
      </c>
      <c r="S30" t="n">
        <v>59.92</v>
      </c>
      <c r="T30" t="n">
        <v>12876.31</v>
      </c>
      <c r="U30" t="n">
        <v>0.7</v>
      </c>
      <c r="V30" t="n">
        <v>0.9399999999999999</v>
      </c>
      <c r="W30" t="n">
        <v>0.21</v>
      </c>
      <c r="X30" t="n">
        <v>0.78</v>
      </c>
      <c r="Y30" t="n">
        <v>1</v>
      </c>
      <c r="Z30" t="n">
        <v>10</v>
      </c>
      <c r="AA30" t="n">
        <v>225.4076368268142</v>
      </c>
      <c r="AB30" t="n">
        <v>308.4126729894082</v>
      </c>
      <c r="AC30" t="n">
        <v>278.9782003392955</v>
      </c>
      <c r="AD30" t="n">
        <v>225407.6368268142</v>
      </c>
      <c r="AE30" t="n">
        <v>308412.6729894083</v>
      </c>
      <c r="AF30" t="n">
        <v>2.16767950454391e-06</v>
      </c>
      <c r="AG30" t="n">
        <v>0.2361458333333334</v>
      </c>
      <c r="AH30" t="n">
        <v>278978.2003392956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4.432</v>
      </c>
      <c r="E31" t="n">
        <v>22.56</v>
      </c>
      <c r="F31" t="n">
        <v>18.01</v>
      </c>
      <c r="G31" t="n">
        <v>38.59</v>
      </c>
      <c r="H31" t="n">
        <v>0.47</v>
      </c>
      <c r="I31" t="n">
        <v>28</v>
      </c>
      <c r="J31" t="n">
        <v>312.14</v>
      </c>
      <c r="K31" t="n">
        <v>61.82</v>
      </c>
      <c r="L31" t="n">
        <v>8.25</v>
      </c>
      <c r="M31" t="n">
        <v>26</v>
      </c>
      <c r="N31" t="n">
        <v>92.06999999999999</v>
      </c>
      <c r="O31" t="n">
        <v>38731.35</v>
      </c>
      <c r="P31" t="n">
        <v>304.07</v>
      </c>
      <c r="Q31" t="n">
        <v>1319.22</v>
      </c>
      <c r="R31" t="n">
        <v>84.29000000000001</v>
      </c>
      <c r="S31" t="n">
        <v>59.92</v>
      </c>
      <c r="T31" t="n">
        <v>12010.16</v>
      </c>
      <c r="U31" t="n">
        <v>0.71</v>
      </c>
      <c r="V31" t="n">
        <v>0.9399999999999999</v>
      </c>
      <c r="W31" t="n">
        <v>0.21</v>
      </c>
      <c r="X31" t="n">
        <v>0.73</v>
      </c>
      <c r="Y31" t="n">
        <v>1</v>
      </c>
      <c r="Z31" t="n">
        <v>10</v>
      </c>
      <c r="AA31" t="n">
        <v>223.2648624267433</v>
      </c>
      <c r="AB31" t="n">
        <v>305.4808345226978</v>
      </c>
      <c r="AC31" t="n">
        <v>276.326172420986</v>
      </c>
      <c r="AD31" t="n">
        <v>223264.8624267433</v>
      </c>
      <c r="AE31" t="n">
        <v>305480.8345226978</v>
      </c>
      <c r="AF31" t="n">
        <v>2.177752593026999e-06</v>
      </c>
      <c r="AG31" t="n">
        <v>0.235</v>
      </c>
      <c r="AH31" t="n">
        <v>276326.172420986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4.4697</v>
      </c>
      <c r="E32" t="n">
        <v>22.37</v>
      </c>
      <c r="F32" t="n">
        <v>17.88</v>
      </c>
      <c r="G32" t="n">
        <v>39.72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25</v>
      </c>
      <c r="N32" t="n">
        <v>92.37</v>
      </c>
      <c r="O32" t="n">
        <v>38799.09</v>
      </c>
      <c r="P32" t="n">
        <v>300.45</v>
      </c>
      <c r="Q32" t="n">
        <v>1319.08</v>
      </c>
      <c r="R32" t="n">
        <v>79.87</v>
      </c>
      <c r="S32" t="n">
        <v>59.92</v>
      </c>
      <c r="T32" t="n">
        <v>9806.059999999999</v>
      </c>
      <c r="U32" t="n">
        <v>0.75</v>
      </c>
      <c r="V32" t="n">
        <v>0.95</v>
      </c>
      <c r="W32" t="n">
        <v>0.2</v>
      </c>
      <c r="X32" t="n">
        <v>0.6</v>
      </c>
      <c r="Y32" t="n">
        <v>1</v>
      </c>
      <c r="Z32" t="n">
        <v>10</v>
      </c>
      <c r="AA32" t="n">
        <v>219.0434195305501</v>
      </c>
      <c r="AB32" t="n">
        <v>299.7048701152126</v>
      </c>
      <c r="AC32" t="n">
        <v>271.1014579499322</v>
      </c>
      <c r="AD32" t="n">
        <v>219043.4195305501</v>
      </c>
      <c r="AE32" t="n">
        <v>299704.8701152126</v>
      </c>
      <c r="AF32" t="n">
        <v>2.196277248432486e-06</v>
      </c>
      <c r="AG32" t="n">
        <v>0.2330208333333333</v>
      </c>
      <c r="AH32" t="n">
        <v>271101.4579499323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4.4424</v>
      </c>
      <c r="E33" t="n">
        <v>22.51</v>
      </c>
      <c r="F33" t="n">
        <v>18.07</v>
      </c>
      <c r="G33" t="n">
        <v>41.7</v>
      </c>
      <c r="H33" t="n">
        <v>0.5</v>
      </c>
      <c r="I33" t="n">
        <v>26</v>
      </c>
      <c r="J33" t="n">
        <v>313.24</v>
      </c>
      <c r="K33" t="n">
        <v>61.82</v>
      </c>
      <c r="L33" t="n">
        <v>8.75</v>
      </c>
      <c r="M33" t="n">
        <v>24</v>
      </c>
      <c r="N33" t="n">
        <v>92.67</v>
      </c>
      <c r="O33" t="n">
        <v>38866.96</v>
      </c>
      <c r="P33" t="n">
        <v>303.75</v>
      </c>
      <c r="Q33" t="n">
        <v>1319.1</v>
      </c>
      <c r="R33" t="n">
        <v>87.25</v>
      </c>
      <c r="S33" t="n">
        <v>59.92</v>
      </c>
      <c r="T33" t="n">
        <v>13502.09</v>
      </c>
      <c r="U33" t="n">
        <v>0.6899999999999999</v>
      </c>
      <c r="V33" t="n">
        <v>0.9399999999999999</v>
      </c>
      <c r="W33" t="n">
        <v>0.19</v>
      </c>
      <c r="X33" t="n">
        <v>0.79</v>
      </c>
      <c r="Y33" t="n">
        <v>1</v>
      </c>
      <c r="Z33" t="n">
        <v>10</v>
      </c>
      <c r="AA33" t="n">
        <v>222.7544790189814</v>
      </c>
      <c r="AB33" t="n">
        <v>304.7825054276717</v>
      </c>
      <c r="AC33" t="n">
        <v>275.6944908746778</v>
      </c>
      <c r="AD33" t="n">
        <v>222754.4790189814</v>
      </c>
      <c r="AE33" t="n">
        <v>304782.5054276717</v>
      </c>
      <c r="AF33" t="n">
        <v>2.18286284279403e-06</v>
      </c>
      <c r="AG33" t="n">
        <v>0.2344791666666667</v>
      </c>
      <c r="AH33" t="n">
        <v>275694.4908746778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4.4454</v>
      </c>
      <c r="E34" t="n">
        <v>22.5</v>
      </c>
      <c r="F34" t="n">
        <v>18.05</v>
      </c>
      <c r="G34" t="n">
        <v>41.66</v>
      </c>
      <c r="H34" t="n">
        <v>0.51</v>
      </c>
      <c r="I34" t="n">
        <v>26</v>
      </c>
      <c r="J34" t="n">
        <v>313.79</v>
      </c>
      <c r="K34" t="n">
        <v>61.82</v>
      </c>
      <c r="L34" t="n">
        <v>9</v>
      </c>
      <c r="M34" t="n">
        <v>24</v>
      </c>
      <c r="N34" t="n">
        <v>92.97</v>
      </c>
      <c r="O34" t="n">
        <v>38934.97</v>
      </c>
      <c r="P34" t="n">
        <v>302.46</v>
      </c>
      <c r="Q34" t="n">
        <v>1319.1</v>
      </c>
      <c r="R34" t="n">
        <v>86.02</v>
      </c>
      <c r="S34" t="n">
        <v>59.92</v>
      </c>
      <c r="T34" t="n">
        <v>12887.19</v>
      </c>
      <c r="U34" t="n">
        <v>0.7</v>
      </c>
      <c r="V34" t="n">
        <v>0.9399999999999999</v>
      </c>
      <c r="W34" t="n">
        <v>0.21</v>
      </c>
      <c r="X34" t="n">
        <v>0.78</v>
      </c>
      <c r="Y34" t="n">
        <v>1</v>
      </c>
      <c r="Z34" t="n">
        <v>10</v>
      </c>
      <c r="AA34" t="n">
        <v>221.8427390744047</v>
      </c>
      <c r="AB34" t="n">
        <v>303.5350226123749</v>
      </c>
      <c r="AC34" t="n">
        <v>274.5660660684193</v>
      </c>
      <c r="AD34" t="n">
        <v>221842.7390744047</v>
      </c>
      <c r="AE34" t="n">
        <v>303535.0226123749</v>
      </c>
      <c r="AF34" t="n">
        <v>2.184336953303751e-06</v>
      </c>
      <c r="AG34" t="n">
        <v>0.234375</v>
      </c>
      <c r="AH34" t="n">
        <v>274566.0660684193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4.4676</v>
      </c>
      <c r="E35" t="n">
        <v>22.38</v>
      </c>
      <c r="F35" t="n">
        <v>18</v>
      </c>
      <c r="G35" t="n">
        <v>43.19</v>
      </c>
      <c r="H35" t="n">
        <v>0.52</v>
      </c>
      <c r="I35" t="n">
        <v>25</v>
      </c>
      <c r="J35" t="n">
        <v>314.34</v>
      </c>
      <c r="K35" t="n">
        <v>61.82</v>
      </c>
      <c r="L35" t="n">
        <v>9.25</v>
      </c>
      <c r="M35" t="n">
        <v>23</v>
      </c>
      <c r="N35" t="n">
        <v>93.27</v>
      </c>
      <c r="O35" t="n">
        <v>39003.11</v>
      </c>
      <c r="P35" t="n">
        <v>300.7</v>
      </c>
      <c r="Q35" t="n">
        <v>1319.08</v>
      </c>
      <c r="R35" t="n">
        <v>84.22</v>
      </c>
      <c r="S35" t="n">
        <v>59.92</v>
      </c>
      <c r="T35" t="n">
        <v>11991.29</v>
      </c>
      <c r="U35" t="n">
        <v>0.71</v>
      </c>
      <c r="V35" t="n">
        <v>0.9399999999999999</v>
      </c>
      <c r="W35" t="n">
        <v>0.2</v>
      </c>
      <c r="X35" t="n">
        <v>0.72</v>
      </c>
      <c r="Y35" t="n">
        <v>1</v>
      </c>
      <c r="Z35" t="n">
        <v>10</v>
      </c>
      <c r="AA35" t="n">
        <v>219.6440863038745</v>
      </c>
      <c r="AB35" t="n">
        <v>300.5267288940225</v>
      </c>
      <c r="AC35" t="n">
        <v>271.8448796803789</v>
      </c>
      <c r="AD35" t="n">
        <v>219644.0863038745</v>
      </c>
      <c r="AE35" t="n">
        <v>300526.7288940225</v>
      </c>
      <c r="AF35" t="n">
        <v>2.195245371075682e-06</v>
      </c>
      <c r="AG35" t="n">
        <v>0.233125</v>
      </c>
      <c r="AH35" t="n">
        <v>271844.8796803789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4.4874</v>
      </c>
      <c r="E36" t="n">
        <v>22.28</v>
      </c>
      <c r="F36" t="n">
        <v>17.95</v>
      </c>
      <c r="G36" t="n">
        <v>44.89</v>
      </c>
      <c r="H36" t="n">
        <v>0.54</v>
      </c>
      <c r="I36" t="n">
        <v>24</v>
      </c>
      <c r="J36" t="n">
        <v>314.9</v>
      </c>
      <c r="K36" t="n">
        <v>61.82</v>
      </c>
      <c r="L36" t="n">
        <v>9.5</v>
      </c>
      <c r="M36" t="n">
        <v>22</v>
      </c>
      <c r="N36" t="n">
        <v>93.56999999999999</v>
      </c>
      <c r="O36" t="n">
        <v>39071.38</v>
      </c>
      <c r="P36" t="n">
        <v>299.66</v>
      </c>
      <c r="Q36" t="n">
        <v>1319.12</v>
      </c>
      <c r="R36" t="n">
        <v>82.73999999999999</v>
      </c>
      <c r="S36" t="n">
        <v>59.92</v>
      </c>
      <c r="T36" t="n">
        <v>11254.4</v>
      </c>
      <c r="U36" t="n">
        <v>0.72</v>
      </c>
      <c r="V36" t="n">
        <v>0.95</v>
      </c>
      <c r="W36" t="n">
        <v>0.2</v>
      </c>
      <c r="X36" t="n">
        <v>0.68</v>
      </c>
      <c r="Y36" t="n">
        <v>1</v>
      </c>
      <c r="Z36" t="n">
        <v>10</v>
      </c>
      <c r="AA36" t="n">
        <v>217.9709121913032</v>
      </c>
      <c r="AB36" t="n">
        <v>298.2374182579713</v>
      </c>
      <c r="AC36" t="n">
        <v>269.774057638364</v>
      </c>
      <c r="AD36" t="n">
        <v>217970.9121913032</v>
      </c>
      <c r="AE36" t="n">
        <v>298237.4182579714</v>
      </c>
      <c r="AF36" t="n">
        <v>2.204974500439837e-06</v>
      </c>
      <c r="AG36" t="n">
        <v>0.2320833333333333</v>
      </c>
      <c r="AH36" t="n">
        <v>269774.057638364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4.5072</v>
      </c>
      <c r="E37" t="n">
        <v>22.19</v>
      </c>
      <c r="F37" t="n">
        <v>17.91</v>
      </c>
      <c r="G37" t="n">
        <v>46.73</v>
      </c>
      <c r="H37" t="n">
        <v>0.55</v>
      </c>
      <c r="I37" t="n">
        <v>23</v>
      </c>
      <c r="J37" t="n">
        <v>315.45</v>
      </c>
      <c r="K37" t="n">
        <v>61.82</v>
      </c>
      <c r="L37" t="n">
        <v>9.75</v>
      </c>
      <c r="M37" t="n">
        <v>21</v>
      </c>
      <c r="N37" t="n">
        <v>93.88</v>
      </c>
      <c r="O37" t="n">
        <v>39139.8</v>
      </c>
      <c r="P37" t="n">
        <v>297.76</v>
      </c>
      <c r="Q37" t="n">
        <v>1319.08</v>
      </c>
      <c r="R37" t="n">
        <v>81.34999999999999</v>
      </c>
      <c r="S37" t="n">
        <v>59.92</v>
      </c>
      <c r="T37" t="n">
        <v>10564.49</v>
      </c>
      <c r="U37" t="n">
        <v>0.74</v>
      </c>
      <c r="V37" t="n">
        <v>0.95</v>
      </c>
      <c r="W37" t="n">
        <v>0.2</v>
      </c>
      <c r="X37" t="n">
        <v>0.63</v>
      </c>
      <c r="Y37" t="n">
        <v>1</v>
      </c>
      <c r="Z37" t="n">
        <v>10</v>
      </c>
      <c r="AA37" t="n">
        <v>215.8812474003304</v>
      </c>
      <c r="AB37" t="n">
        <v>295.3782467014596</v>
      </c>
      <c r="AC37" t="n">
        <v>267.1877614023323</v>
      </c>
      <c r="AD37" t="n">
        <v>215881.2474003304</v>
      </c>
      <c r="AE37" t="n">
        <v>295378.2467014596</v>
      </c>
      <c r="AF37" t="n">
        <v>2.214703629803992e-06</v>
      </c>
      <c r="AG37" t="n">
        <v>0.2311458333333334</v>
      </c>
      <c r="AH37" t="n">
        <v>267187.7614023323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4.5038</v>
      </c>
      <c r="E38" t="n">
        <v>22.2</v>
      </c>
      <c r="F38" t="n">
        <v>17.93</v>
      </c>
      <c r="G38" t="n">
        <v>46.77</v>
      </c>
      <c r="H38" t="n">
        <v>0.5600000000000001</v>
      </c>
      <c r="I38" t="n">
        <v>23</v>
      </c>
      <c r="J38" t="n">
        <v>316.01</v>
      </c>
      <c r="K38" t="n">
        <v>61.82</v>
      </c>
      <c r="L38" t="n">
        <v>10</v>
      </c>
      <c r="M38" t="n">
        <v>21</v>
      </c>
      <c r="N38" t="n">
        <v>94.18000000000001</v>
      </c>
      <c r="O38" t="n">
        <v>39208.35</v>
      </c>
      <c r="P38" t="n">
        <v>297.39</v>
      </c>
      <c r="Q38" t="n">
        <v>1319.08</v>
      </c>
      <c r="R38" t="n">
        <v>81.92</v>
      </c>
      <c r="S38" t="n">
        <v>59.92</v>
      </c>
      <c r="T38" t="n">
        <v>10850.65</v>
      </c>
      <c r="U38" t="n">
        <v>0.73</v>
      </c>
      <c r="V38" t="n">
        <v>0.95</v>
      </c>
      <c r="W38" t="n">
        <v>0.2</v>
      </c>
      <c r="X38" t="n">
        <v>0.65</v>
      </c>
      <c r="Y38" t="n">
        <v>1</v>
      </c>
      <c r="Z38" t="n">
        <v>10</v>
      </c>
      <c r="AA38" t="n">
        <v>215.9041008434136</v>
      </c>
      <c r="AB38" t="n">
        <v>295.4095157905087</v>
      </c>
      <c r="AC38" t="n">
        <v>267.2160462134092</v>
      </c>
      <c r="AD38" t="n">
        <v>215904.1008434136</v>
      </c>
      <c r="AE38" t="n">
        <v>295409.5157905087</v>
      </c>
      <c r="AF38" t="n">
        <v>2.213032971226308e-06</v>
      </c>
      <c r="AG38" t="n">
        <v>0.23125</v>
      </c>
      <c r="AH38" t="n">
        <v>267216.0462134092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4.525</v>
      </c>
      <c r="E39" t="n">
        <v>22.1</v>
      </c>
      <c r="F39" t="n">
        <v>17.88</v>
      </c>
      <c r="G39" t="n">
        <v>48.76</v>
      </c>
      <c r="H39" t="n">
        <v>0.58</v>
      </c>
      <c r="I39" t="n">
        <v>22</v>
      </c>
      <c r="J39" t="n">
        <v>316.56</v>
      </c>
      <c r="K39" t="n">
        <v>61.82</v>
      </c>
      <c r="L39" t="n">
        <v>10.25</v>
      </c>
      <c r="M39" t="n">
        <v>20</v>
      </c>
      <c r="N39" t="n">
        <v>94.48999999999999</v>
      </c>
      <c r="O39" t="n">
        <v>39277.04</v>
      </c>
      <c r="P39" t="n">
        <v>295.66</v>
      </c>
      <c r="Q39" t="n">
        <v>1319.11</v>
      </c>
      <c r="R39" t="n">
        <v>80.31</v>
      </c>
      <c r="S39" t="n">
        <v>59.92</v>
      </c>
      <c r="T39" t="n">
        <v>10050.55</v>
      </c>
      <c r="U39" t="n">
        <v>0.75</v>
      </c>
      <c r="V39" t="n">
        <v>0.95</v>
      </c>
      <c r="W39" t="n">
        <v>0.2</v>
      </c>
      <c r="X39" t="n">
        <v>0.6</v>
      </c>
      <c r="Y39" t="n">
        <v>1</v>
      </c>
      <c r="Z39" t="n">
        <v>10</v>
      </c>
      <c r="AA39" t="n">
        <v>213.8262659022487</v>
      </c>
      <c r="AB39" t="n">
        <v>292.5665303564003</v>
      </c>
      <c r="AC39" t="n">
        <v>264.6443913189761</v>
      </c>
      <c r="AD39" t="n">
        <v>213826.2659022487</v>
      </c>
      <c r="AE39" t="n">
        <v>292566.5303564003</v>
      </c>
      <c r="AF39" t="n">
        <v>2.223450018828333e-06</v>
      </c>
      <c r="AG39" t="n">
        <v>0.2302083333333333</v>
      </c>
      <c r="AH39" t="n">
        <v>264644.3913189761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4.5218</v>
      </c>
      <c r="E40" t="n">
        <v>22.12</v>
      </c>
      <c r="F40" t="n">
        <v>17.9</v>
      </c>
      <c r="G40" t="n">
        <v>48.81</v>
      </c>
      <c r="H40" t="n">
        <v>0.59</v>
      </c>
      <c r="I40" t="n">
        <v>22</v>
      </c>
      <c r="J40" t="n">
        <v>317.12</v>
      </c>
      <c r="K40" t="n">
        <v>61.82</v>
      </c>
      <c r="L40" t="n">
        <v>10.5</v>
      </c>
      <c r="M40" t="n">
        <v>20</v>
      </c>
      <c r="N40" t="n">
        <v>94.8</v>
      </c>
      <c r="O40" t="n">
        <v>39345.87</v>
      </c>
      <c r="P40" t="n">
        <v>295.73</v>
      </c>
      <c r="Q40" t="n">
        <v>1319.13</v>
      </c>
      <c r="R40" t="n">
        <v>80.88</v>
      </c>
      <c r="S40" t="n">
        <v>59.92</v>
      </c>
      <c r="T40" t="n">
        <v>10335.62</v>
      </c>
      <c r="U40" t="n">
        <v>0.74</v>
      </c>
      <c r="V40" t="n">
        <v>0.95</v>
      </c>
      <c r="W40" t="n">
        <v>0.2</v>
      </c>
      <c r="X40" t="n">
        <v>0.62</v>
      </c>
      <c r="Y40" t="n">
        <v>1</v>
      </c>
      <c r="Z40" t="n">
        <v>10</v>
      </c>
      <c r="AA40" t="n">
        <v>214.0738181604011</v>
      </c>
      <c r="AB40" t="n">
        <v>292.9052422772393</v>
      </c>
      <c r="AC40" t="n">
        <v>264.9507770494753</v>
      </c>
      <c r="AD40" t="n">
        <v>214073.8181604011</v>
      </c>
      <c r="AE40" t="n">
        <v>292905.2422772393</v>
      </c>
      <c r="AF40" t="n">
        <v>2.221877634284631e-06</v>
      </c>
      <c r="AG40" t="n">
        <v>0.2304166666666667</v>
      </c>
      <c r="AH40" t="n">
        <v>264950.7770494753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4.5422</v>
      </c>
      <c r="E41" t="n">
        <v>22.02</v>
      </c>
      <c r="F41" t="n">
        <v>17.85</v>
      </c>
      <c r="G41" t="n">
        <v>51.01</v>
      </c>
      <c r="H41" t="n">
        <v>0.6</v>
      </c>
      <c r="I41" t="n">
        <v>21</v>
      </c>
      <c r="J41" t="n">
        <v>317.68</v>
      </c>
      <c r="K41" t="n">
        <v>61.82</v>
      </c>
      <c r="L41" t="n">
        <v>10.75</v>
      </c>
      <c r="M41" t="n">
        <v>19</v>
      </c>
      <c r="N41" t="n">
        <v>95.11</v>
      </c>
      <c r="O41" t="n">
        <v>39414.84</v>
      </c>
      <c r="P41" t="n">
        <v>293.93</v>
      </c>
      <c r="Q41" t="n">
        <v>1319.1</v>
      </c>
      <c r="R41" t="n">
        <v>79.41</v>
      </c>
      <c r="S41" t="n">
        <v>59.92</v>
      </c>
      <c r="T41" t="n">
        <v>9603.719999999999</v>
      </c>
      <c r="U41" t="n">
        <v>0.75</v>
      </c>
      <c r="V41" t="n">
        <v>0.95</v>
      </c>
      <c r="W41" t="n">
        <v>0.2</v>
      </c>
      <c r="X41" t="n">
        <v>0.57</v>
      </c>
      <c r="Y41" t="n">
        <v>1</v>
      </c>
      <c r="Z41" t="n">
        <v>10</v>
      </c>
      <c r="AA41" t="n">
        <v>212.0123811625321</v>
      </c>
      <c r="AB41" t="n">
        <v>290.0846932325744</v>
      </c>
      <c r="AC41" t="n">
        <v>262.3994172469669</v>
      </c>
      <c r="AD41" t="n">
        <v>212012.3811625321</v>
      </c>
      <c r="AE41" t="n">
        <v>290084.6932325744</v>
      </c>
      <c r="AF41" t="n">
        <v>2.23190158575073e-06</v>
      </c>
      <c r="AG41" t="n">
        <v>0.229375</v>
      </c>
      <c r="AH41" t="n">
        <v>262399.4172469669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4.5633</v>
      </c>
      <c r="E42" t="n">
        <v>21.91</v>
      </c>
      <c r="F42" t="n">
        <v>17.81</v>
      </c>
      <c r="G42" t="n">
        <v>53.42</v>
      </c>
      <c r="H42" t="n">
        <v>0.62</v>
      </c>
      <c r="I42" t="n">
        <v>20</v>
      </c>
      <c r="J42" t="n">
        <v>318.24</v>
      </c>
      <c r="K42" t="n">
        <v>61.82</v>
      </c>
      <c r="L42" t="n">
        <v>11</v>
      </c>
      <c r="M42" t="n">
        <v>18</v>
      </c>
      <c r="N42" t="n">
        <v>95.42</v>
      </c>
      <c r="O42" t="n">
        <v>39483.95</v>
      </c>
      <c r="P42" t="n">
        <v>291.95</v>
      </c>
      <c r="Q42" t="n">
        <v>1319.13</v>
      </c>
      <c r="R42" t="n">
        <v>77.73999999999999</v>
      </c>
      <c r="S42" t="n">
        <v>59.92</v>
      </c>
      <c r="T42" t="n">
        <v>8774.799999999999</v>
      </c>
      <c r="U42" t="n">
        <v>0.77</v>
      </c>
      <c r="V42" t="n">
        <v>0.95</v>
      </c>
      <c r="W42" t="n">
        <v>0.2</v>
      </c>
      <c r="X42" t="n">
        <v>0.53</v>
      </c>
      <c r="Y42" t="n">
        <v>1</v>
      </c>
      <c r="Z42" t="n">
        <v>10</v>
      </c>
      <c r="AA42" t="n">
        <v>209.8713916737436</v>
      </c>
      <c r="AB42" t="n">
        <v>287.1552969602254</v>
      </c>
      <c r="AC42" t="n">
        <v>259.7495984434165</v>
      </c>
      <c r="AD42" t="n">
        <v>209871.3916737436</v>
      </c>
      <c r="AE42" t="n">
        <v>287155.2969602254</v>
      </c>
      <c r="AF42" t="n">
        <v>2.242269496335764e-06</v>
      </c>
      <c r="AG42" t="n">
        <v>0.2282291666666667</v>
      </c>
      <c r="AH42" t="n">
        <v>259749.5984434165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4.5639</v>
      </c>
      <c r="E43" t="n">
        <v>21.91</v>
      </c>
      <c r="F43" t="n">
        <v>17.8</v>
      </c>
      <c r="G43" t="n">
        <v>53.41</v>
      </c>
      <c r="H43" t="n">
        <v>0.63</v>
      </c>
      <c r="I43" t="n">
        <v>20</v>
      </c>
      <c r="J43" t="n">
        <v>318.8</v>
      </c>
      <c r="K43" t="n">
        <v>61.82</v>
      </c>
      <c r="L43" t="n">
        <v>11.25</v>
      </c>
      <c r="M43" t="n">
        <v>18</v>
      </c>
      <c r="N43" t="n">
        <v>95.73</v>
      </c>
      <c r="O43" t="n">
        <v>39553.2</v>
      </c>
      <c r="P43" t="n">
        <v>290.97</v>
      </c>
      <c r="Q43" t="n">
        <v>1319.1</v>
      </c>
      <c r="R43" t="n">
        <v>77.72</v>
      </c>
      <c r="S43" t="n">
        <v>59.92</v>
      </c>
      <c r="T43" t="n">
        <v>8766.4</v>
      </c>
      <c r="U43" t="n">
        <v>0.77</v>
      </c>
      <c r="V43" t="n">
        <v>0.95</v>
      </c>
      <c r="W43" t="n">
        <v>0.19</v>
      </c>
      <c r="X43" t="n">
        <v>0.53</v>
      </c>
      <c r="Y43" t="n">
        <v>1</v>
      </c>
      <c r="Z43" t="n">
        <v>10</v>
      </c>
      <c r="AA43" t="n">
        <v>209.2951348636966</v>
      </c>
      <c r="AB43" t="n">
        <v>286.3668369700633</v>
      </c>
      <c r="AC43" t="n">
        <v>259.0363879681046</v>
      </c>
      <c r="AD43" t="n">
        <v>209295.1348636966</v>
      </c>
      <c r="AE43" t="n">
        <v>286366.8369700633</v>
      </c>
      <c r="AF43" t="n">
        <v>2.242564318437708e-06</v>
      </c>
      <c r="AG43" t="n">
        <v>0.2282291666666667</v>
      </c>
      <c r="AH43" t="n">
        <v>259036.3879681047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4.5603</v>
      </c>
      <c r="E44" t="n">
        <v>21.93</v>
      </c>
      <c r="F44" t="n">
        <v>17.82</v>
      </c>
      <c r="G44" t="n">
        <v>53.46</v>
      </c>
      <c r="H44" t="n">
        <v>0.64</v>
      </c>
      <c r="I44" t="n">
        <v>20</v>
      </c>
      <c r="J44" t="n">
        <v>319.36</v>
      </c>
      <c r="K44" t="n">
        <v>61.82</v>
      </c>
      <c r="L44" t="n">
        <v>11.5</v>
      </c>
      <c r="M44" t="n">
        <v>18</v>
      </c>
      <c r="N44" t="n">
        <v>96.04000000000001</v>
      </c>
      <c r="O44" t="n">
        <v>39622.59</v>
      </c>
      <c r="P44" t="n">
        <v>290.01</v>
      </c>
      <c r="Q44" t="n">
        <v>1319.08</v>
      </c>
      <c r="R44" t="n">
        <v>78.29000000000001</v>
      </c>
      <c r="S44" t="n">
        <v>59.92</v>
      </c>
      <c r="T44" t="n">
        <v>9050.08</v>
      </c>
      <c r="U44" t="n">
        <v>0.77</v>
      </c>
      <c r="V44" t="n">
        <v>0.95</v>
      </c>
      <c r="W44" t="n">
        <v>0.2</v>
      </c>
      <c r="X44" t="n">
        <v>0.54</v>
      </c>
      <c r="Y44" t="n">
        <v>1</v>
      </c>
      <c r="Z44" t="n">
        <v>10</v>
      </c>
      <c r="AA44" t="n">
        <v>209.0092967857503</v>
      </c>
      <c r="AB44" t="n">
        <v>285.9757407015313</v>
      </c>
      <c r="AC44" t="n">
        <v>258.6826173785342</v>
      </c>
      <c r="AD44" t="n">
        <v>209009.2967857503</v>
      </c>
      <c r="AE44" t="n">
        <v>285975.7407015313</v>
      </c>
      <c r="AF44" t="n">
        <v>2.240795385826043e-06</v>
      </c>
      <c r="AG44" t="n">
        <v>0.2284375</v>
      </c>
      <c r="AH44" t="n">
        <v>258682.6173785342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4.579</v>
      </c>
      <c r="E45" t="n">
        <v>21.84</v>
      </c>
      <c r="F45" t="n">
        <v>17.79</v>
      </c>
      <c r="G45" t="n">
        <v>56.17</v>
      </c>
      <c r="H45" t="n">
        <v>0.65</v>
      </c>
      <c r="I45" t="n">
        <v>19</v>
      </c>
      <c r="J45" t="n">
        <v>319.93</v>
      </c>
      <c r="K45" t="n">
        <v>61.82</v>
      </c>
      <c r="L45" t="n">
        <v>11.75</v>
      </c>
      <c r="M45" t="n">
        <v>17</v>
      </c>
      <c r="N45" t="n">
        <v>96.36</v>
      </c>
      <c r="O45" t="n">
        <v>39692.13</v>
      </c>
      <c r="P45" t="n">
        <v>289.43</v>
      </c>
      <c r="Q45" t="n">
        <v>1319.09</v>
      </c>
      <c r="R45" t="n">
        <v>77.17</v>
      </c>
      <c r="S45" t="n">
        <v>59.92</v>
      </c>
      <c r="T45" t="n">
        <v>8492.959999999999</v>
      </c>
      <c r="U45" t="n">
        <v>0.78</v>
      </c>
      <c r="V45" t="n">
        <v>0.96</v>
      </c>
      <c r="W45" t="n">
        <v>0.2</v>
      </c>
      <c r="X45" t="n">
        <v>0.51</v>
      </c>
      <c r="Y45" t="n">
        <v>1</v>
      </c>
      <c r="Z45" t="n">
        <v>10</v>
      </c>
      <c r="AA45" t="n">
        <v>207.7674488739156</v>
      </c>
      <c r="AB45" t="n">
        <v>284.2765896020966</v>
      </c>
      <c r="AC45" t="n">
        <v>257.1456308752555</v>
      </c>
      <c r="AD45" t="n">
        <v>207767.4488739156</v>
      </c>
      <c r="AE45" t="n">
        <v>284276.5896020966</v>
      </c>
      <c r="AF45" t="n">
        <v>2.249984008003301e-06</v>
      </c>
      <c r="AG45" t="n">
        <v>0.2275</v>
      </c>
      <c r="AH45" t="n">
        <v>257145.6308752555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4.5871</v>
      </c>
      <c r="E46" t="n">
        <v>21.8</v>
      </c>
      <c r="F46" t="n">
        <v>17.75</v>
      </c>
      <c r="G46" t="n">
        <v>56.04</v>
      </c>
      <c r="H46" t="n">
        <v>0.67</v>
      </c>
      <c r="I46" t="n">
        <v>19</v>
      </c>
      <c r="J46" t="n">
        <v>320.49</v>
      </c>
      <c r="K46" t="n">
        <v>61.82</v>
      </c>
      <c r="L46" t="n">
        <v>12</v>
      </c>
      <c r="M46" t="n">
        <v>17</v>
      </c>
      <c r="N46" t="n">
        <v>96.67</v>
      </c>
      <c r="O46" t="n">
        <v>39761.81</v>
      </c>
      <c r="P46" t="n">
        <v>288.51</v>
      </c>
      <c r="Q46" t="n">
        <v>1319.15</v>
      </c>
      <c r="R46" t="n">
        <v>75.54000000000001</v>
      </c>
      <c r="S46" t="n">
        <v>59.92</v>
      </c>
      <c r="T46" t="n">
        <v>7678.43</v>
      </c>
      <c r="U46" t="n">
        <v>0.79</v>
      </c>
      <c r="V46" t="n">
        <v>0.96</v>
      </c>
      <c r="W46" t="n">
        <v>0.2</v>
      </c>
      <c r="X46" t="n">
        <v>0.47</v>
      </c>
      <c r="Y46" t="n">
        <v>1</v>
      </c>
      <c r="Z46" t="n">
        <v>10</v>
      </c>
      <c r="AA46" t="n">
        <v>206.8004187317189</v>
      </c>
      <c r="AB46" t="n">
        <v>282.9534562991849</v>
      </c>
      <c r="AC46" t="n">
        <v>255.948775557744</v>
      </c>
      <c r="AD46" t="n">
        <v>206800.4187317189</v>
      </c>
      <c r="AE46" t="n">
        <v>282953.4562991849</v>
      </c>
      <c r="AF46" t="n">
        <v>2.253964106379546e-06</v>
      </c>
      <c r="AG46" t="n">
        <v>0.2270833333333333</v>
      </c>
      <c r="AH46" t="n">
        <v>255948.775557744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4.6157</v>
      </c>
      <c r="E47" t="n">
        <v>21.66</v>
      </c>
      <c r="F47" t="n">
        <v>17.67</v>
      </c>
      <c r="G47" t="n">
        <v>58.89</v>
      </c>
      <c r="H47" t="n">
        <v>0.68</v>
      </c>
      <c r="I47" t="n">
        <v>18</v>
      </c>
      <c r="J47" t="n">
        <v>321.06</v>
      </c>
      <c r="K47" t="n">
        <v>61.82</v>
      </c>
      <c r="L47" t="n">
        <v>12.25</v>
      </c>
      <c r="M47" t="n">
        <v>16</v>
      </c>
      <c r="N47" t="n">
        <v>96.98999999999999</v>
      </c>
      <c r="O47" t="n">
        <v>39831.64</v>
      </c>
      <c r="P47" t="n">
        <v>285.88</v>
      </c>
      <c r="Q47" t="n">
        <v>1319.08</v>
      </c>
      <c r="R47" t="n">
        <v>73.45</v>
      </c>
      <c r="S47" t="n">
        <v>59.92</v>
      </c>
      <c r="T47" t="n">
        <v>6639.64</v>
      </c>
      <c r="U47" t="n">
        <v>0.82</v>
      </c>
      <c r="V47" t="n">
        <v>0.96</v>
      </c>
      <c r="W47" t="n">
        <v>0.18</v>
      </c>
      <c r="X47" t="n">
        <v>0.39</v>
      </c>
      <c r="Y47" t="n">
        <v>1</v>
      </c>
      <c r="Z47" t="n">
        <v>10</v>
      </c>
      <c r="AA47" t="n">
        <v>203.9165242258357</v>
      </c>
      <c r="AB47" t="n">
        <v>279.0075846077913</v>
      </c>
      <c r="AC47" t="n">
        <v>252.37949232251</v>
      </c>
      <c r="AD47" t="n">
        <v>203916.5242258357</v>
      </c>
      <c r="AE47" t="n">
        <v>279007.5846077913</v>
      </c>
      <c r="AF47" t="n">
        <v>2.268017293238881e-06</v>
      </c>
      <c r="AG47" t="n">
        <v>0.225625</v>
      </c>
      <c r="AH47" t="n">
        <v>252379.49232251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4.5763</v>
      </c>
      <c r="E48" t="n">
        <v>21.85</v>
      </c>
      <c r="F48" t="n">
        <v>17.85</v>
      </c>
      <c r="G48" t="n">
        <v>59.52</v>
      </c>
      <c r="H48" t="n">
        <v>0.6899999999999999</v>
      </c>
      <c r="I48" t="n">
        <v>18</v>
      </c>
      <c r="J48" t="n">
        <v>321.63</v>
      </c>
      <c r="K48" t="n">
        <v>61.82</v>
      </c>
      <c r="L48" t="n">
        <v>12.5</v>
      </c>
      <c r="M48" t="n">
        <v>16</v>
      </c>
      <c r="N48" t="n">
        <v>97.31</v>
      </c>
      <c r="O48" t="n">
        <v>39901.61</v>
      </c>
      <c r="P48" t="n">
        <v>288.46</v>
      </c>
      <c r="Q48" t="n">
        <v>1319.13</v>
      </c>
      <c r="R48" t="n">
        <v>79.81999999999999</v>
      </c>
      <c r="S48" t="n">
        <v>59.92</v>
      </c>
      <c r="T48" t="n">
        <v>9827.08</v>
      </c>
      <c r="U48" t="n">
        <v>0.75</v>
      </c>
      <c r="V48" t="n">
        <v>0.95</v>
      </c>
      <c r="W48" t="n">
        <v>0.19</v>
      </c>
      <c r="X48" t="n">
        <v>0.58</v>
      </c>
      <c r="Y48" t="n">
        <v>1</v>
      </c>
      <c r="Z48" t="n">
        <v>10</v>
      </c>
      <c r="AA48" t="n">
        <v>207.5535706736632</v>
      </c>
      <c r="AB48" t="n">
        <v>283.9839520128713</v>
      </c>
      <c r="AC48" t="n">
        <v>256.8809222068263</v>
      </c>
      <c r="AD48" t="n">
        <v>207553.5706736632</v>
      </c>
      <c r="AE48" t="n">
        <v>283983.9520128713</v>
      </c>
      <c r="AF48" t="n">
        <v>2.248657308544552e-06</v>
      </c>
      <c r="AG48" t="n">
        <v>0.2276041666666667</v>
      </c>
      <c r="AH48" t="n">
        <v>256880.9222068263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4.587</v>
      </c>
      <c r="E49" t="n">
        <v>21.8</v>
      </c>
      <c r="F49" t="n">
        <v>17.8</v>
      </c>
      <c r="G49" t="n">
        <v>59.34</v>
      </c>
      <c r="H49" t="n">
        <v>0.71</v>
      </c>
      <c r="I49" t="n">
        <v>18</v>
      </c>
      <c r="J49" t="n">
        <v>322.2</v>
      </c>
      <c r="K49" t="n">
        <v>61.82</v>
      </c>
      <c r="L49" t="n">
        <v>12.75</v>
      </c>
      <c r="M49" t="n">
        <v>16</v>
      </c>
      <c r="N49" t="n">
        <v>97.62</v>
      </c>
      <c r="O49" t="n">
        <v>39971.73</v>
      </c>
      <c r="P49" t="n">
        <v>286.96</v>
      </c>
      <c r="Q49" t="n">
        <v>1319.08</v>
      </c>
      <c r="R49" t="n">
        <v>77.88</v>
      </c>
      <c r="S49" t="n">
        <v>59.92</v>
      </c>
      <c r="T49" t="n">
        <v>8855.799999999999</v>
      </c>
      <c r="U49" t="n">
        <v>0.77</v>
      </c>
      <c r="V49" t="n">
        <v>0.95</v>
      </c>
      <c r="W49" t="n">
        <v>0.19</v>
      </c>
      <c r="X49" t="n">
        <v>0.53</v>
      </c>
      <c r="Y49" t="n">
        <v>1</v>
      </c>
      <c r="Z49" t="n">
        <v>10</v>
      </c>
      <c r="AA49" t="n">
        <v>206.1349588565936</v>
      </c>
      <c r="AB49" t="n">
        <v>282.0429447400213</v>
      </c>
      <c r="AC49" t="n">
        <v>255.1251619438756</v>
      </c>
      <c r="AD49" t="n">
        <v>206134.9588565936</v>
      </c>
      <c r="AE49" t="n">
        <v>282042.9447400213</v>
      </c>
      <c r="AF49" t="n">
        <v>2.253914969362555e-06</v>
      </c>
      <c r="AG49" t="n">
        <v>0.2270833333333333</v>
      </c>
      <c r="AH49" t="n">
        <v>255125.1619438756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4.6117</v>
      </c>
      <c r="E50" t="n">
        <v>21.68</v>
      </c>
      <c r="F50" t="n">
        <v>17.74</v>
      </c>
      <c r="G50" t="n">
        <v>62.62</v>
      </c>
      <c r="H50" t="n">
        <v>0.72</v>
      </c>
      <c r="I50" t="n">
        <v>17</v>
      </c>
      <c r="J50" t="n">
        <v>322.77</v>
      </c>
      <c r="K50" t="n">
        <v>61.82</v>
      </c>
      <c r="L50" t="n">
        <v>13</v>
      </c>
      <c r="M50" t="n">
        <v>15</v>
      </c>
      <c r="N50" t="n">
        <v>97.94</v>
      </c>
      <c r="O50" t="n">
        <v>40042</v>
      </c>
      <c r="P50" t="n">
        <v>285.27</v>
      </c>
      <c r="Q50" t="n">
        <v>1319.09</v>
      </c>
      <c r="R50" t="n">
        <v>75.84</v>
      </c>
      <c r="S50" t="n">
        <v>59.92</v>
      </c>
      <c r="T50" t="n">
        <v>7839.44</v>
      </c>
      <c r="U50" t="n">
        <v>0.79</v>
      </c>
      <c r="V50" t="n">
        <v>0.96</v>
      </c>
      <c r="W50" t="n">
        <v>0.19</v>
      </c>
      <c r="X50" t="n">
        <v>0.47</v>
      </c>
      <c r="Y50" t="n">
        <v>1</v>
      </c>
      <c r="Z50" t="n">
        <v>10</v>
      </c>
      <c r="AA50" t="n">
        <v>203.9773133784489</v>
      </c>
      <c r="AB50" t="n">
        <v>279.0907590082246</v>
      </c>
      <c r="AC50" t="n">
        <v>252.4547286749021</v>
      </c>
      <c r="AD50" t="n">
        <v>203977.3133784489</v>
      </c>
      <c r="AE50" t="n">
        <v>279090.7590082246</v>
      </c>
      <c r="AF50" t="n">
        <v>2.266051812559253e-06</v>
      </c>
      <c r="AG50" t="n">
        <v>0.2258333333333333</v>
      </c>
      <c r="AH50" t="n">
        <v>252454.7286749021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4.6117</v>
      </c>
      <c r="E51" t="n">
        <v>21.68</v>
      </c>
      <c r="F51" t="n">
        <v>17.74</v>
      </c>
      <c r="G51" t="n">
        <v>62.62</v>
      </c>
      <c r="H51" t="n">
        <v>0.73</v>
      </c>
      <c r="I51" t="n">
        <v>17</v>
      </c>
      <c r="J51" t="n">
        <v>323.34</v>
      </c>
      <c r="K51" t="n">
        <v>61.82</v>
      </c>
      <c r="L51" t="n">
        <v>13.25</v>
      </c>
      <c r="M51" t="n">
        <v>15</v>
      </c>
      <c r="N51" t="n">
        <v>98.27</v>
      </c>
      <c r="O51" t="n">
        <v>40112.54</v>
      </c>
      <c r="P51" t="n">
        <v>284.08</v>
      </c>
      <c r="Q51" t="n">
        <v>1319.15</v>
      </c>
      <c r="R51" t="n">
        <v>75.81</v>
      </c>
      <c r="S51" t="n">
        <v>59.92</v>
      </c>
      <c r="T51" t="n">
        <v>7826.16</v>
      </c>
      <c r="U51" t="n">
        <v>0.79</v>
      </c>
      <c r="V51" t="n">
        <v>0.96</v>
      </c>
      <c r="W51" t="n">
        <v>0.19</v>
      </c>
      <c r="X51" t="n">
        <v>0.47</v>
      </c>
      <c r="Y51" t="n">
        <v>1</v>
      </c>
      <c r="Z51" t="n">
        <v>10</v>
      </c>
      <c r="AA51" t="n">
        <v>203.3532069925482</v>
      </c>
      <c r="AB51" t="n">
        <v>278.2368291174053</v>
      </c>
      <c r="AC51" t="n">
        <v>251.6822966543641</v>
      </c>
      <c r="AD51" t="n">
        <v>203353.2069925482</v>
      </c>
      <c r="AE51" t="n">
        <v>278236.8291174052</v>
      </c>
      <c r="AF51" t="n">
        <v>2.266051812559253e-06</v>
      </c>
      <c r="AG51" t="n">
        <v>0.2258333333333333</v>
      </c>
      <c r="AH51" t="n">
        <v>251682.2966543641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4.6314</v>
      </c>
      <c r="E52" t="n">
        <v>21.59</v>
      </c>
      <c r="F52" t="n">
        <v>17.71</v>
      </c>
      <c r="G52" t="n">
        <v>66.40000000000001</v>
      </c>
      <c r="H52" t="n">
        <v>0.74</v>
      </c>
      <c r="I52" t="n">
        <v>16</v>
      </c>
      <c r="J52" t="n">
        <v>323.91</v>
      </c>
      <c r="K52" t="n">
        <v>61.82</v>
      </c>
      <c r="L52" t="n">
        <v>13.5</v>
      </c>
      <c r="M52" t="n">
        <v>14</v>
      </c>
      <c r="N52" t="n">
        <v>98.59</v>
      </c>
      <c r="O52" t="n">
        <v>40183.11</v>
      </c>
      <c r="P52" t="n">
        <v>282.03</v>
      </c>
      <c r="Q52" t="n">
        <v>1319.15</v>
      </c>
      <c r="R52" t="n">
        <v>74.53</v>
      </c>
      <c r="S52" t="n">
        <v>59.92</v>
      </c>
      <c r="T52" t="n">
        <v>7188.56</v>
      </c>
      <c r="U52" t="n">
        <v>0.8</v>
      </c>
      <c r="V52" t="n">
        <v>0.96</v>
      </c>
      <c r="W52" t="n">
        <v>0.19</v>
      </c>
      <c r="X52" t="n">
        <v>0.43</v>
      </c>
      <c r="Y52" t="n">
        <v>1</v>
      </c>
      <c r="Z52" t="n">
        <v>10</v>
      </c>
      <c r="AA52" t="n">
        <v>201.3371048622013</v>
      </c>
      <c r="AB52" t="n">
        <v>275.4783092385174</v>
      </c>
      <c r="AC52" t="n">
        <v>249.1870460411094</v>
      </c>
      <c r="AD52" t="n">
        <v>201337.1048622013</v>
      </c>
      <c r="AE52" t="n">
        <v>275478.3092385174</v>
      </c>
      <c r="AF52" t="n">
        <v>2.275731804906418e-06</v>
      </c>
      <c r="AG52" t="n">
        <v>0.2248958333333333</v>
      </c>
      <c r="AH52" t="n">
        <v>249187.0460411094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4.6301</v>
      </c>
      <c r="E53" t="n">
        <v>21.6</v>
      </c>
      <c r="F53" t="n">
        <v>17.71</v>
      </c>
      <c r="G53" t="n">
        <v>66.42</v>
      </c>
      <c r="H53" t="n">
        <v>0.76</v>
      </c>
      <c r="I53" t="n">
        <v>16</v>
      </c>
      <c r="J53" t="n">
        <v>324.48</v>
      </c>
      <c r="K53" t="n">
        <v>61.82</v>
      </c>
      <c r="L53" t="n">
        <v>13.75</v>
      </c>
      <c r="M53" t="n">
        <v>14</v>
      </c>
      <c r="N53" t="n">
        <v>98.91</v>
      </c>
      <c r="O53" t="n">
        <v>40253.84</v>
      </c>
      <c r="P53" t="n">
        <v>282.15</v>
      </c>
      <c r="Q53" t="n">
        <v>1319.14</v>
      </c>
      <c r="R53" t="n">
        <v>74.70999999999999</v>
      </c>
      <c r="S53" t="n">
        <v>59.92</v>
      </c>
      <c r="T53" t="n">
        <v>7281.07</v>
      </c>
      <c r="U53" t="n">
        <v>0.8</v>
      </c>
      <c r="V53" t="n">
        <v>0.96</v>
      </c>
      <c r="W53" t="n">
        <v>0.19</v>
      </c>
      <c r="X53" t="n">
        <v>0.43</v>
      </c>
      <c r="Y53" t="n">
        <v>1</v>
      </c>
      <c r="Z53" t="n">
        <v>10</v>
      </c>
      <c r="AA53" t="n">
        <v>201.4559927154943</v>
      </c>
      <c r="AB53" t="n">
        <v>275.6409768443547</v>
      </c>
      <c r="AC53" t="n">
        <v>249.3341888789511</v>
      </c>
      <c r="AD53" t="n">
        <v>201455.9927154943</v>
      </c>
      <c r="AE53" t="n">
        <v>275640.9768443547</v>
      </c>
      <c r="AF53" t="n">
        <v>2.275093023685539e-06</v>
      </c>
      <c r="AG53" t="n">
        <v>0.225</v>
      </c>
      <c r="AH53" t="n">
        <v>249334.1888789511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4.6286</v>
      </c>
      <c r="E54" t="n">
        <v>21.6</v>
      </c>
      <c r="F54" t="n">
        <v>17.72</v>
      </c>
      <c r="G54" t="n">
        <v>66.44</v>
      </c>
      <c r="H54" t="n">
        <v>0.77</v>
      </c>
      <c r="I54" t="n">
        <v>16</v>
      </c>
      <c r="J54" t="n">
        <v>325.06</v>
      </c>
      <c r="K54" t="n">
        <v>61.82</v>
      </c>
      <c r="L54" t="n">
        <v>14</v>
      </c>
      <c r="M54" t="n">
        <v>14</v>
      </c>
      <c r="N54" t="n">
        <v>99.23999999999999</v>
      </c>
      <c r="O54" t="n">
        <v>40324.71</v>
      </c>
      <c r="P54" t="n">
        <v>281</v>
      </c>
      <c r="Q54" t="n">
        <v>1319.15</v>
      </c>
      <c r="R54" t="n">
        <v>74.95999999999999</v>
      </c>
      <c r="S54" t="n">
        <v>59.92</v>
      </c>
      <c r="T54" t="n">
        <v>7403.93</v>
      </c>
      <c r="U54" t="n">
        <v>0.8</v>
      </c>
      <c r="V54" t="n">
        <v>0.96</v>
      </c>
      <c r="W54" t="n">
        <v>0.19</v>
      </c>
      <c r="X54" t="n">
        <v>0.44</v>
      </c>
      <c r="Y54" t="n">
        <v>1</v>
      </c>
      <c r="Z54" t="n">
        <v>10</v>
      </c>
      <c r="AA54" t="n">
        <v>200.9487995993832</v>
      </c>
      <c r="AB54" t="n">
        <v>274.9470128471108</v>
      </c>
      <c r="AC54" t="n">
        <v>248.7064558316193</v>
      </c>
      <c r="AD54" t="n">
        <v>200948.7995993832</v>
      </c>
      <c r="AE54" t="n">
        <v>274947.0128471108</v>
      </c>
      <c r="AF54" t="n">
        <v>2.274355968430679e-06</v>
      </c>
      <c r="AG54" t="n">
        <v>0.225</v>
      </c>
      <c r="AH54" t="n">
        <v>248706.4558316193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4.632</v>
      </c>
      <c r="E55" t="n">
        <v>21.59</v>
      </c>
      <c r="F55" t="n">
        <v>17.7</v>
      </c>
      <c r="G55" t="n">
        <v>66.39</v>
      </c>
      <c r="H55" t="n">
        <v>0.78</v>
      </c>
      <c r="I55" t="n">
        <v>16</v>
      </c>
      <c r="J55" t="n">
        <v>325.63</v>
      </c>
      <c r="K55" t="n">
        <v>61.82</v>
      </c>
      <c r="L55" t="n">
        <v>14.25</v>
      </c>
      <c r="M55" t="n">
        <v>14</v>
      </c>
      <c r="N55" t="n">
        <v>99.56</v>
      </c>
      <c r="O55" t="n">
        <v>40395.74</v>
      </c>
      <c r="P55" t="n">
        <v>279.75</v>
      </c>
      <c r="Q55" t="n">
        <v>1319.08</v>
      </c>
      <c r="R55" t="n">
        <v>74.51000000000001</v>
      </c>
      <c r="S55" t="n">
        <v>59.92</v>
      </c>
      <c r="T55" t="n">
        <v>7178.8</v>
      </c>
      <c r="U55" t="n">
        <v>0.8</v>
      </c>
      <c r="V55" t="n">
        <v>0.96</v>
      </c>
      <c r="W55" t="n">
        <v>0.19</v>
      </c>
      <c r="X55" t="n">
        <v>0.43</v>
      </c>
      <c r="Y55" t="n">
        <v>1</v>
      </c>
      <c r="Z55" t="n">
        <v>10</v>
      </c>
      <c r="AA55" t="n">
        <v>200.0916154350815</v>
      </c>
      <c r="AB55" t="n">
        <v>273.7741756572174</v>
      </c>
      <c r="AC55" t="n">
        <v>247.6455525770417</v>
      </c>
      <c r="AD55" t="n">
        <v>200091.6154350815</v>
      </c>
      <c r="AE55" t="n">
        <v>273774.1756572174</v>
      </c>
      <c r="AF55" t="n">
        <v>2.276026627008362e-06</v>
      </c>
      <c r="AG55" t="n">
        <v>0.2248958333333333</v>
      </c>
      <c r="AH55" t="n">
        <v>247645.5525770417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4.6521</v>
      </c>
      <c r="E56" t="n">
        <v>21.5</v>
      </c>
      <c r="F56" t="n">
        <v>17.66</v>
      </c>
      <c r="G56" t="n">
        <v>70.66</v>
      </c>
      <c r="H56" t="n">
        <v>0.79</v>
      </c>
      <c r="I56" t="n">
        <v>15</v>
      </c>
      <c r="J56" t="n">
        <v>326.21</v>
      </c>
      <c r="K56" t="n">
        <v>61.82</v>
      </c>
      <c r="L56" t="n">
        <v>14.5</v>
      </c>
      <c r="M56" t="n">
        <v>13</v>
      </c>
      <c r="N56" t="n">
        <v>99.89</v>
      </c>
      <c r="O56" t="n">
        <v>40466.92</v>
      </c>
      <c r="P56" t="n">
        <v>279.02</v>
      </c>
      <c r="Q56" t="n">
        <v>1319.08</v>
      </c>
      <c r="R56" t="n">
        <v>73.27</v>
      </c>
      <c r="S56" t="n">
        <v>59.92</v>
      </c>
      <c r="T56" t="n">
        <v>6567.35</v>
      </c>
      <c r="U56" t="n">
        <v>0.82</v>
      </c>
      <c r="V56" t="n">
        <v>0.96</v>
      </c>
      <c r="W56" t="n">
        <v>0.19</v>
      </c>
      <c r="X56" t="n">
        <v>0.39</v>
      </c>
      <c r="Y56" t="n">
        <v>1</v>
      </c>
      <c r="Z56" t="n">
        <v>10</v>
      </c>
      <c r="AA56" t="n">
        <v>198.7384798414049</v>
      </c>
      <c r="AB56" t="n">
        <v>271.9227558418207</v>
      </c>
      <c r="AC56" t="n">
        <v>245.9708296703417</v>
      </c>
      <c r="AD56" t="n">
        <v>198738.4798414049</v>
      </c>
      <c r="AE56" t="n">
        <v>271922.7558418207</v>
      </c>
      <c r="AF56" t="n">
        <v>2.285903167423489e-06</v>
      </c>
      <c r="AG56" t="n">
        <v>0.2239583333333333</v>
      </c>
      <c r="AH56" t="n">
        <v>245970.8296703417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4.6491</v>
      </c>
      <c r="E57" t="n">
        <v>21.51</v>
      </c>
      <c r="F57" t="n">
        <v>17.68</v>
      </c>
      <c r="G57" t="n">
        <v>70.72</v>
      </c>
      <c r="H57" t="n">
        <v>0.8</v>
      </c>
      <c r="I57" t="n">
        <v>15</v>
      </c>
      <c r="J57" t="n">
        <v>326.79</v>
      </c>
      <c r="K57" t="n">
        <v>61.82</v>
      </c>
      <c r="L57" t="n">
        <v>14.75</v>
      </c>
      <c r="M57" t="n">
        <v>13</v>
      </c>
      <c r="N57" t="n">
        <v>100.22</v>
      </c>
      <c r="O57" t="n">
        <v>40538.25</v>
      </c>
      <c r="P57" t="n">
        <v>278.83</v>
      </c>
      <c r="Q57" t="n">
        <v>1319.08</v>
      </c>
      <c r="R57" t="n">
        <v>73.70999999999999</v>
      </c>
      <c r="S57" t="n">
        <v>59.92</v>
      </c>
      <c r="T57" t="n">
        <v>6783.49</v>
      </c>
      <c r="U57" t="n">
        <v>0.8100000000000001</v>
      </c>
      <c r="V57" t="n">
        <v>0.96</v>
      </c>
      <c r="W57" t="n">
        <v>0.19</v>
      </c>
      <c r="X57" t="n">
        <v>0.4</v>
      </c>
      <c r="Y57" t="n">
        <v>1</v>
      </c>
      <c r="Z57" t="n">
        <v>10</v>
      </c>
      <c r="AA57" t="n">
        <v>198.8248558388441</v>
      </c>
      <c r="AB57" t="n">
        <v>272.040939292157</v>
      </c>
      <c r="AC57" t="n">
        <v>246.0777338580495</v>
      </c>
      <c r="AD57" t="n">
        <v>198824.8558388441</v>
      </c>
      <c r="AE57" t="n">
        <v>272040.939292157</v>
      </c>
      <c r="AF57" t="n">
        <v>2.284429056913769e-06</v>
      </c>
      <c r="AG57" t="n">
        <v>0.2240625</v>
      </c>
      <c r="AH57" t="n">
        <v>246077.7338580495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4.6485</v>
      </c>
      <c r="E58" t="n">
        <v>21.51</v>
      </c>
      <c r="F58" t="n">
        <v>17.68</v>
      </c>
      <c r="G58" t="n">
        <v>70.73</v>
      </c>
      <c r="H58" t="n">
        <v>0.82</v>
      </c>
      <c r="I58" t="n">
        <v>15</v>
      </c>
      <c r="J58" t="n">
        <v>327.37</v>
      </c>
      <c r="K58" t="n">
        <v>61.82</v>
      </c>
      <c r="L58" t="n">
        <v>15</v>
      </c>
      <c r="M58" t="n">
        <v>13</v>
      </c>
      <c r="N58" t="n">
        <v>100.55</v>
      </c>
      <c r="O58" t="n">
        <v>40609.74</v>
      </c>
      <c r="P58" t="n">
        <v>276.34</v>
      </c>
      <c r="Q58" t="n">
        <v>1319.08</v>
      </c>
      <c r="R58" t="n">
        <v>73.8</v>
      </c>
      <c r="S58" t="n">
        <v>59.92</v>
      </c>
      <c r="T58" t="n">
        <v>6827.89</v>
      </c>
      <c r="U58" t="n">
        <v>0.8100000000000001</v>
      </c>
      <c r="V58" t="n">
        <v>0.96</v>
      </c>
      <c r="W58" t="n">
        <v>0.19</v>
      </c>
      <c r="X58" t="n">
        <v>0.41</v>
      </c>
      <c r="Y58" t="n">
        <v>1</v>
      </c>
      <c r="Z58" t="n">
        <v>10</v>
      </c>
      <c r="AA58" t="n">
        <v>197.5546503604665</v>
      </c>
      <c r="AB58" t="n">
        <v>270.3029881191309</v>
      </c>
      <c r="AC58" t="n">
        <v>244.5056503057467</v>
      </c>
      <c r="AD58" t="n">
        <v>197554.6503604665</v>
      </c>
      <c r="AE58" t="n">
        <v>270302.988119131</v>
      </c>
      <c r="AF58" t="n">
        <v>2.284134234811824e-06</v>
      </c>
      <c r="AG58" t="n">
        <v>0.2240625</v>
      </c>
      <c r="AH58" t="n">
        <v>244505.6503057467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4.6748</v>
      </c>
      <c r="E59" t="n">
        <v>21.39</v>
      </c>
      <c r="F59" t="n">
        <v>17.62</v>
      </c>
      <c r="G59" t="n">
        <v>75.5</v>
      </c>
      <c r="H59" t="n">
        <v>0.83</v>
      </c>
      <c r="I59" t="n">
        <v>14</v>
      </c>
      <c r="J59" t="n">
        <v>327.95</v>
      </c>
      <c r="K59" t="n">
        <v>61.82</v>
      </c>
      <c r="L59" t="n">
        <v>15.25</v>
      </c>
      <c r="M59" t="n">
        <v>12</v>
      </c>
      <c r="N59" t="n">
        <v>100.88</v>
      </c>
      <c r="O59" t="n">
        <v>40681.39</v>
      </c>
      <c r="P59" t="n">
        <v>274.62</v>
      </c>
      <c r="Q59" t="n">
        <v>1319.08</v>
      </c>
      <c r="R59" t="n">
        <v>71.54000000000001</v>
      </c>
      <c r="S59" t="n">
        <v>59.92</v>
      </c>
      <c r="T59" t="n">
        <v>5703.85</v>
      </c>
      <c r="U59" t="n">
        <v>0.84</v>
      </c>
      <c r="V59" t="n">
        <v>0.96</v>
      </c>
      <c r="W59" t="n">
        <v>0.19</v>
      </c>
      <c r="X59" t="n">
        <v>0.34</v>
      </c>
      <c r="Y59" t="n">
        <v>1</v>
      </c>
      <c r="Z59" t="n">
        <v>10</v>
      </c>
      <c r="AA59" t="n">
        <v>195.3890268483986</v>
      </c>
      <c r="AB59" t="n">
        <v>267.3398864893547</v>
      </c>
      <c r="AC59" t="n">
        <v>241.8253429367762</v>
      </c>
      <c r="AD59" t="n">
        <v>195389.0268483986</v>
      </c>
      <c r="AE59" t="n">
        <v>267339.8864893547</v>
      </c>
      <c r="AF59" t="n">
        <v>2.297057270280374e-06</v>
      </c>
      <c r="AG59" t="n">
        <v>0.2228125</v>
      </c>
      <c r="AH59" t="n">
        <v>241825.3429367762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4.6863</v>
      </c>
      <c r="E60" t="n">
        <v>21.34</v>
      </c>
      <c r="F60" t="n">
        <v>17.56</v>
      </c>
      <c r="G60" t="n">
        <v>75.27</v>
      </c>
      <c r="H60" t="n">
        <v>0.84</v>
      </c>
      <c r="I60" t="n">
        <v>14</v>
      </c>
      <c r="J60" t="n">
        <v>328.53</v>
      </c>
      <c r="K60" t="n">
        <v>61.82</v>
      </c>
      <c r="L60" t="n">
        <v>15.5</v>
      </c>
      <c r="M60" t="n">
        <v>12</v>
      </c>
      <c r="N60" t="n">
        <v>101.21</v>
      </c>
      <c r="O60" t="n">
        <v>40753.2</v>
      </c>
      <c r="P60" t="n">
        <v>273.23</v>
      </c>
      <c r="Q60" t="n">
        <v>1319.09</v>
      </c>
      <c r="R60" t="n">
        <v>69.88</v>
      </c>
      <c r="S60" t="n">
        <v>59.92</v>
      </c>
      <c r="T60" t="n">
        <v>4874.42</v>
      </c>
      <c r="U60" t="n">
        <v>0.86</v>
      </c>
      <c r="V60" t="n">
        <v>0.97</v>
      </c>
      <c r="W60" t="n">
        <v>0.18</v>
      </c>
      <c r="X60" t="n">
        <v>0.29</v>
      </c>
      <c r="Y60" t="n">
        <v>1</v>
      </c>
      <c r="Z60" t="n">
        <v>10</v>
      </c>
      <c r="AA60" t="n">
        <v>194.0231468754261</v>
      </c>
      <c r="AB60" t="n">
        <v>265.4710292519629</v>
      </c>
      <c r="AC60" t="n">
        <v>240.1348468111629</v>
      </c>
      <c r="AD60" t="n">
        <v>194023.1468754261</v>
      </c>
      <c r="AE60" t="n">
        <v>265471.029251963</v>
      </c>
      <c r="AF60" t="n">
        <v>2.302708027234302e-06</v>
      </c>
      <c r="AG60" t="n">
        <v>0.2222916666666667</v>
      </c>
      <c r="AH60" t="n">
        <v>240134.8468111629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4.6593</v>
      </c>
      <c r="E61" t="n">
        <v>21.46</v>
      </c>
      <c r="F61" t="n">
        <v>17.69</v>
      </c>
      <c r="G61" t="n">
        <v>75.8</v>
      </c>
      <c r="H61" t="n">
        <v>0.85</v>
      </c>
      <c r="I61" t="n">
        <v>14</v>
      </c>
      <c r="J61" t="n">
        <v>329.12</v>
      </c>
      <c r="K61" t="n">
        <v>61.82</v>
      </c>
      <c r="L61" t="n">
        <v>15.75</v>
      </c>
      <c r="M61" t="n">
        <v>12</v>
      </c>
      <c r="N61" t="n">
        <v>101.54</v>
      </c>
      <c r="O61" t="n">
        <v>40825.16</v>
      </c>
      <c r="P61" t="n">
        <v>274.88</v>
      </c>
      <c r="Q61" t="n">
        <v>1319.12</v>
      </c>
      <c r="R61" t="n">
        <v>74.41</v>
      </c>
      <c r="S61" t="n">
        <v>59.92</v>
      </c>
      <c r="T61" t="n">
        <v>7138.34</v>
      </c>
      <c r="U61" t="n">
        <v>0.8100000000000001</v>
      </c>
      <c r="V61" t="n">
        <v>0.96</v>
      </c>
      <c r="W61" t="n">
        <v>0.18</v>
      </c>
      <c r="X61" t="n">
        <v>0.41</v>
      </c>
      <c r="Y61" t="n">
        <v>1</v>
      </c>
      <c r="Z61" t="n">
        <v>10</v>
      </c>
      <c r="AA61" t="n">
        <v>196.3716389681202</v>
      </c>
      <c r="AB61" t="n">
        <v>268.6843397413443</v>
      </c>
      <c r="AC61" t="n">
        <v>243.0414834573483</v>
      </c>
      <c r="AD61" t="n">
        <v>196371.6389681202</v>
      </c>
      <c r="AE61" t="n">
        <v>268684.3397413443</v>
      </c>
      <c r="AF61" t="n">
        <v>2.289441032646818e-06</v>
      </c>
      <c r="AG61" t="n">
        <v>0.2235416666666667</v>
      </c>
      <c r="AH61" t="n">
        <v>243041.4834573483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4.6659</v>
      </c>
      <c r="E62" t="n">
        <v>21.43</v>
      </c>
      <c r="F62" t="n">
        <v>17.66</v>
      </c>
      <c r="G62" t="n">
        <v>75.67</v>
      </c>
      <c r="H62" t="n">
        <v>0.86</v>
      </c>
      <c r="I62" t="n">
        <v>14</v>
      </c>
      <c r="J62" t="n">
        <v>329.7</v>
      </c>
      <c r="K62" t="n">
        <v>61.82</v>
      </c>
      <c r="L62" t="n">
        <v>16</v>
      </c>
      <c r="M62" t="n">
        <v>12</v>
      </c>
      <c r="N62" t="n">
        <v>101.88</v>
      </c>
      <c r="O62" t="n">
        <v>40897.29</v>
      </c>
      <c r="P62" t="n">
        <v>272.51</v>
      </c>
      <c r="Q62" t="n">
        <v>1319.08</v>
      </c>
      <c r="R62" t="n">
        <v>73.11</v>
      </c>
      <c r="S62" t="n">
        <v>59.92</v>
      </c>
      <c r="T62" t="n">
        <v>6492.12</v>
      </c>
      <c r="U62" t="n">
        <v>0.82</v>
      </c>
      <c r="V62" t="n">
        <v>0.96</v>
      </c>
      <c r="W62" t="n">
        <v>0.18</v>
      </c>
      <c r="X62" t="n">
        <v>0.38</v>
      </c>
      <c r="Y62" t="n">
        <v>1</v>
      </c>
      <c r="Z62" t="n">
        <v>10</v>
      </c>
      <c r="AA62" t="n">
        <v>194.7807315242196</v>
      </c>
      <c r="AB62" t="n">
        <v>266.5075899907177</v>
      </c>
      <c r="AC62" t="n">
        <v>241.0724796478333</v>
      </c>
      <c r="AD62" t="n">
        <v>194780.7315242196</v>
      </c>
      <c r="AE62" t="n">
        <v>266507.5899907178</v>
      </c>
      <c r="AF62" t="n">
        <v>2.292684075768203e-06</v>
      </c>
      <c r="AG62" t="n">
        <v>0.2232291666666667</v>
      </c>
      <c r="AH62" t="n">
        <v>241072.4796478334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4.685</v>
      </c>
      <c r="E63" t="n">
        <v>21.34</v>
      </c>
      <c r="F63" t="n">
        <v>17.63</v>
      </c>
      <c r="G63" t="n">
        <v>81.34999999999999</v>
      </c>
      <c r="H63" t="n">
        <v>0.88</v>
      </c>
      <c r="I63" t="n">
        <v>13</v>
      </c>
      <c r="J63" t="n">
        <v>330.29</v>
      </c>
      <c r="K63" t="n">
        <v>61.82</v>
      </c>
      <c r="L63" t="n">
        <v>16.25</v>
      </c>
      <c r="M63" t="n">
        <v>11</v>
      </c>
      <c r="N63" t="n">
        <v>102.21</v>
      </c>
      <c r="O63" t="n">
        <v>40969.57</v>
      </c>
      <c r="P63" t="n">
        <v>271.33</v>
      </c>
      <c r="Q63" t="n">
        <v>1319.14</v>
      </c>
      <c r="R63" t="n">
        <v>71.98</v>
      </c>
      <c r="S63" t="n">
        <v>59.92</v>
      </c>
      <c r="T63" t="n">
        <v>5931.48</v>
      </c>
      <c r="U63" t="n">
        <v>0.83</v>
      </c>
      <c r="V63" t="n">
        <v>0.96</v>
      </c>
      <c r="W63" t="n">
        <v>0.18</v>
      </c>
      <c r="X63" t="n">
        <v>0.35</v>
      </c>
      <c r="Y63" t="n">
        <v>1</v>
      </c>
      <c r="Z63" t="n">
        <v>10</v>
      </c>
      <c r="AA63" t="n">
        <v>193.2974571791626</v>
      </c>
      <c r="AB63" t="n">
        <v>264.4781085943659</v>
      </c>
      <c r="AC63" t="n">
        <v>239.2366891075537</v>
      </c>
      <c r="AD63" t="n">
        <v>193297.4571791626</v>
      </c>
      <c r="AE63" t="n">
        <v>264478.1085943659</v>
      </c>
      <c r="AF63" t="n">
        <v>2.302069246013423e-06</v>
      </c>
      <c r="AG63" t="n">
        <v>0.2222916666666667</v>
      </c>
      <c r="AH63" t="n">
        <v>239236.6891075537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4.6852</v>
      </c>
      <c r="E64" t="n">
        <v>21.34</v>
      </c>
      <c r="F64" t="n">
        <v>17.62</v>
      </c>
      <c r="G64" t="n">
        <v>81.34</v>
      </c>
      <c r="H64" t="n">
        <v>0.89</v>
      </c>
      <c r="I64" t="n">
        <v>13</v>
      </c>
      <c r="J64" t="n">
        <v>330.87</v>
      </c>
      <c r="K64" t="n">
        <v>61.82</v>
      </c>
      <c r="L64" t="n">
        <v>16.5</v>
      </c>
      <c r="M64" t="n">
        <v>11</v>
      </c>
      <c r="N64" t="n">
        <v>102.55</v>
      </c>
      <c r="O64" t="n">
        <v>41042.02</v>
      </c>
      <c r="P64" t="n">
        <v>271.88</v>
      </c>
      <c r="Q64" t="n">
        <v>1319.08</v>
      </c>
      <c r="R64" t="n">
        <v>71.97</v>
      </c>
      <c r="S64" t="n">
        <v>59.92</v>
      </c>
      <c r="T64" t="n">
        <v>5926.59</v>
      </c>
      <c r="U64" t="n">
        <v>0.83</v>
      </c>
      <c r="V64" t="n">
        <v>0.96</v>
      </c>
      <c r="W64" t="n">
        <v>0.19</v>
      </c>
      <c r="X64" t="n">
        <v>0.35</v>
      </c>
      <c r="Y64" t="n">
        <v>1</v>
      </c>
      <c r="Z64" t="n">
        <v>10</v>
      </c>
      <c r="AA64" t="n">
        <v>193.5443766141184</v>
      </c>
      <c r="AB64" t="n">
        <v>264.815954658589</v>
      </c>
      <c r="AC64" t="n">
        <v>239.5422916175774</v>
      </c>
      <c r="AD64" t="n">
        <v>193544.3766141185</v>
      </c>
      <c r="AE64" t="n">
        <v>264815.954658589</v>
      </c>
      <c r="AF64" t="n">
        <v>2.302167520047404e-06</v>
      </c>
      <c r="AG64" t="n">
        <v>0.2222916666666667</v>
      </c>
      <c r="AH64" t="n">
        <v>239542.2916175774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4.6839</v>
      </c>
      <c r="E65" t="n">
        <v>21.35</v>
      </c>
      <c r="F65" t="n">
        <v>17.63</v>
      </c>
      <c r="G65" t="n">
        <v>81.37</v>
      </c>
      <c r="H65" t="n">
        <v>0.9</v>
      </c>
      <c r="I65" t="n">
        <v>13</v>
      </c>
      <c r="J65" t="n">
        <v>331.46</v>
      </c>
      <c r="K65" t="n">
        <v>61.82</v>
      </c>
      <c r="L65" t="n">
        <v>16.75</v>
      </c>
      <c r="M65" t="n">
        <v>11</v>
      </c>
      <c r="N65" t="n">
        <v>102.89</v>
      </c>
      <c r="O65" t="n">
        <v>41114.63</v>
      </c>
      <c r="P65" t="n">
        <v>271.16</v>
      </c>
      <c r="Q65" t="n">
        <v>1319.2</v>
      </c>
      <c r="R65" t="n">
        <v>72.15000000000001</v>
      </c>
      <c r="S65" t="n">
        <v>59.92</v>
      </c>
      <c r="T65" t="n">
        <v>6012.59</v>
      </c>
      <c r="U65" t="n">
        <v>0.83</v>
      </c>
      <c r="V65" t="n">
        <v>0.96</v>
      </c>
      <c r="W65" t="n">
        <v>0.18</v>
      </c>
      <c r="X65" t="n">
        <v>0.35</v>
      </c>
      <c r="Y65" t="n">
        <v>1</v>
      </c>
      <c r="Z65" t="n">
        <v>10</v>
      </c>
      <c r="AA65" t="n">
        <v>193.2548520070416</v>
      </c>
      <c r="AB65" t="n">
        <v>264.4198143182626</v>
      </c>
      <c r="AC65" t="n">
        <v>239.1839583553451</v>
      </c>
      <c r="AD65" t="n">
        <v>193254.8520070417</v>
      </c>
      <c r="AE65" t="n">
        <v>264419.8143182626</v>
      </c>
      <c r="AF65" t="n">
        <v>2.301528738826526e-06</v>
      </c>
      <c r="AG65" t="n">
        <v>0.2223958333333333</v>
      </c>
      <c r="AH65" t="n">
        <v>239183.9583553451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4.685</v>
      </c>
      <c r="E66" t="n">
        <v>21.34</v>
      </c>
      <c r="F66" t="n">
        <v>17.63</v>
      </c>
      <c r="G66" t="n">
        <v>81.34999999999999</v>
      </c>
      <c r="H66" t="n">
        <v>0.91</v>
      </c>
      <c r="I66" t="n">
        <v>13</v>
      </c>
      <c r="J66" t="n">
        <v>332.05</v>
      </c>
      <c r="K66" t="n">
        <v>61.82</v>
      </c>
      <c r="L66" t="n">
        <v>17</v>
      </c>
      <c r="M66" t="n">
        <v>11</v>
      </c>
      <c r="N66" t="n">
        <v>103.23</v>
      </c>
      <c r="O66" t="n">
        <v>41187.41</v>
      </c>
      <c r="P66" t="n">
        <v>270.22</v>
      </c>
      <c r="Q66" t="n">
        <v>1319.13</v>
      </c>
      <c r="R66" t="n">
        <v>71.95</v>
      </c>
      <c r="S66" t="n">
        <v>59.92</v>
      </c>
      <c r="T66" t="n">
        <v>5916.49</v>
      </c>
      <c r="U66" t="n">
        <v>0.83</v>
      </c>
      <c r="V66" t="n">
        <v>0.96</v>
      </c>
      <c r="W66" t="n">
        <v>0.19</v>
      </c>
      <c r="X66" t="n">
        <v>0.35</v>
      </c>
      <c r="Y66" t="n">
        <v>1</v>
      </c>
      <c r="Z66" t="n">
        <v>10</v>
      </c>
      <c r="AA66" t="n">
        <v>192.724415650945</v>
      </c>
      <c r="AB66" t="n">
        <v>263.6940478946511</v>
      </c>
      <c r="AC66" t="n">
        <v>238.5274580605833</v>
      </c>
      <c r="AD66" t="n">
        <v>192724.415650945</v>
      </c>
      <c r="AE66" t="n">
        <v>263694.0478946511</v>
      </c>
      <c r="AF66" t="n">
        <v>2.302069246013423e-06</v>
      </c>
      <c r="AG66" t="n">
        <v>0.2222916666666667</v>
      </c>
      <c r="AH66" t="n">
        <v>238527.4580605832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4.6865</v>
      </c>
      <c r="E67" t="n">
        <v>21.34</v>
      </c>
      <c r="F67" t="n">
        <v>17.62</v>
      </c>
      <c r="G67" t="n">
        <v>81.31999999999999</v>
      </c>
      <c r="H67" t="n">
        <v>0.92</v>
      </c>
      <c r="I67" t="n">
        <v>13</v>
      </c>
      <c r="J67" t="n">
        <v>332.64</v>
      </c>
      <c r="K67" t="n">
        <v>61.82</v>
      </c>
      <c r="L67" t="n">
        <v>17.25</v>
      </c>
      <c r="M67" t="n">
        <v>11</v>
      </c>
      <c r="N67" t="n">
        <v>103.57</v>
      </c>
      <c r="O67" t="n">
        <v>41260.35</v>
      </c>
      <c r="P67" t="n">
        <v>268.04</v>
      </c>
      <c r="Q67" t="n">
        <v>1319.1</v>
      </c>
      <c r="R67" t="n">
        <v>71.73</v>
      </c>
      <c r="S67" t="n">
        <v>59.92</v>
      </c>
      <c r="T67" t="n">
        <v>5804.61</v>
      </c>
      <c r="U67" t="n">
        <v>0.84</v>
      </c>
      <c r="V67" t="n">
        <v>0.96</v>
      </c>
      <c r="W67" t="n">
        <v>0.19</v>
      </c>
      <c r="X67" t="n">
        <v>0.34</v>
      </c>
      <c r="Y67" t="n">
        <v>1</v>
      </c>
      <c r="Z67" t="n">
        <v>10</v>
      </c>
      <c r="AA67" t="n">
        <v>191.5095601536937</v>
      </c>
      <c r="AB67" t="n">
        <v>262.0318290076706</v>
      </c>
      <c r="AC67" t="n">
        <v>237.0238790112368</v>
      </c>
      <c r="AD67" t="n">
        <v>191509.5601536937</v>
      </c>
      <c r="AE67" t="n">
        <v>262031.8290076707</v>
      </c>
      <c r="AF67" t="n">
        <v>2.302806301268283e-06</v>
      </c>
      <c r="AG67" t="n">
        <v>0.2222916666666667</v>
      </c>
      <c r="AH67" t="n">
        <v>237023.8790112368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4.7074</v>
      </c>
      <c r="E68" t="n">
        <v>21.24</v>
      </c>
      <c r="F68" t="n">
        <v>17.58</v>
      </c>
      <c r="G68" t="n">
        <v>87.90000000000001</v>
      </c>
      <c r="H68" t="n">
        <v>0.9399999999999999</v>
      </c>
      <c r="I68" t="n">
        <v>12</v>
      </c>
      <c r="J68" t="n">
        <v>333.24</v>
      </c>
      <c r="K68" t="n">
        <v>61.82</v>
      </c>
      <c r="L68" t="n">
        <v>17.5</v>
      </c>
      <c r="M68" t="n">
        <v>10</v>
      </c>
      <c r="N68" t="n">
        <v>103.92</v>
      </c>
      <c r="O68" t="n">
        <v>41333.46</v>
      </c>
      <c r="P68" t="n">
        <v>266.74</v>
      </c>
      <c r="Q68" t="n">
        <v>1319.09</v>
      </c>
      <c r="R68" t="n">
        <v>70.5</v>
      </c>
      <c r="S68" t="n">
        <v>59.92</v>
      </c>
      <c r="T68" t="n">
        <v>5197.49</v>
      </c>
      <c r="U68" t="n">
        <v>0.85</v>
      </c>
      <c r="V68" t="n">
        <v>0.97</v>
      </c>
      <c r="W68" t="n">
        <v>0.18</v>
      </c>
      <c r="X68" t="n">
        <v>0.3</v>
      </c>
      <c r="Y68" t="n">
        <v>1</v>
      </c>
      <c r="Z68" t="n">
        <v>10</v>
      </c>
      <c r="AA68" t="n">
        <v>189.8835478337379</v>
      </c>
      <c r="AB68" t="n">
        <v>259.8070472169076</v>
      </c>
      <c r="AC68" t="n">
        <v>235.0114272720826</v>
      </c>
      <c r="AD68" t="n">
        <v>189883.5478337379</v>
      </c>
      <c r="AE68" t="n">
        <v>259807.0472169076</v>
      </c>
      <c r="AF68" t="n">
        <v>2.313075937819336e-06</v>
      </c>
      <c r="AG68" t="n">
        <v>0.22125</v>
      </c>
      <c r="AH68" t="n">
        <v>235011.4272720827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4.7064</v>
      </c>
      <c r="E69" t="n">
        <v>21.25</v>
      </c>
      <c r="F69" t="n">
        <v>17.58</v>
      </c>
      <c r="G69" t="n">
        <v>87.92</v>
      </c>
      <c r="H69" t="n">
        <v>0.95</v>
      </c>
      <c r="I69" t="n">
        <v>12</v>
      </c>
      <c r="J69" t="n">
        <v>333.83</v>
      </c>
      <c r="K69" t="n">
        <v>61.82</v>
      </c>
      <c r="L69" t="n">
        <v>17.75</v>
      </c>
      <c r="M69" t="n">
        <v>10</v>
      </c>
      <c r="N69" t="n">
        <v>104.26</v>
      </c>
      <c r="O69" t="n">
        <v>41406.86</v>
      </c>
      <c r="P69" t="n">
        <v>266.57</v>
      </c>
      <c r="Q69" t="n">
        <v>1319.11</v>
      </c>
      <c r="R69" t="n">
        <v>70.56</v>
      </c>
      <c r="S69" t="n">
        <v>59.92</v>
      </c>
      <c r="T69" t="n">
        <v>5224.36</v>
      </c>
      <c r="U69" t="n">
        <v>0.85</v>
      </c>
      <c r="V69" t="n">
        <v>0.97</v>
      </c>
      <c r="W69" t="n">
        <v>0.18</v>
      </c>
      <c r="X69" t="n">
        <v>0.31</v>
      </c>
      <c r="Y69" t="n">
        <v>1</v>
      </c>
      <c r="Z69" t="n">
        <v>10</v>
      </c>
      <c r="AA69" t="n">
        <v>189.8363660018166</v>
      </c>
      <c r="AB69" t="n">
        <v>259.7424909529573</v>
      </c>
      <c r="AC69" t="n">
        <v>234.9530321673585</v>
      </c>
      <c r="AD69" t="n">
        <v>189836.3660018166</v>
      </c>
      <c r="AE69" t="n">
        <v>259742.4909529573</v>
      </c>
      <c r="AF69" t="n">
        <v>2.312584567649429e-06</v>
      </c>
      <c r="AG69" t="n">
        <v>0.2213541666666667</v>
      </c>
      <c r="AH69" t="n">
        <v>234953.0321673585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4.7066</v>
      </c>
      <c r="E70" t="n">
        <v>21.25</v>
      </c>
      <c r="F70" t="n">
        <v>17.58</v>
      </c>
      <c r="G70" t="n">
        <v>87.92</v>
      </c>
      <c r="H70" t="n">
        <v>0.96</v>
      </c>
      <c r="I70" t="n">
        <v>12</v>
      </c>
      <c r="J70" t="n">
        <v>334.43</v>
      </c>
      <c r="K70" t="n">
        <v>61.82</v>
      </c>
      <c r="L70" t="n">
        <v>18</v>
      </c>
      <c r="M70" t="n">
        <v>10</v>
      </c>
      <c r="N70" t="n">
        <v>104.61</v>
      </c>
      <c r="O70" t="n">
        <v>41480.31</v>
      </c>
      <c r="P70" t="n">
        <v>266.1</v>
      </c>
      <c r="Q70" t="n">
        <v>1319.11</v>
      </c>
      <c r="R70" t="n">
        <v>70.53</v>
      </c>
      <c r="S70" t="n">
        <v>59.92</v>
      </c>
      <c r="T70" t="n">
        <v>5207.77</v>
      </c>
      <c r="U70" t="n">
        <v>0.85</v>
      </c>
      <c r="V70" t="n">
        <v>0.97</v>
      </c>
      <c r="W70" t="n">
        <v>0.18</v>
      </c>
      <c r="X70" t="n">
        <v>0.31</v>
      </c>
      <c r="Y70" t="n">
        <v>1</v>
      </c>
      <c r="Z70" t="n">
        <v>10</v>
      </c>
      <c r="AA70" t="n">
        <v>189.586873081575</v>
      </c>
      <c r="AB70" t="n">
        <v>259.4011237326322</v>
      </c>
      <c r="AC70" t="n">
        <v>234.6442445554292</v>
      </c>
      <c r="AD70" t="n">
        <v>189586.8730815751</v>
      </c>
      <c r="AE70" t="n">
        <v>259401.1237326322</v>
      </c>
      <c r="AF70" t="n">
        <v>2.31268284168341e-06</v>
      </c>
      <c r="AG70" t="n">
        <v>0.2213541666666667</v>
      </c>
      <c r="AH70" t="n">
        <v>234644.2445554292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4.7051</v>
      </c>
      <c r="E71" t="n">
        <v>21.25</v>
      </c>
      <c r="F71" t="n">
        <v>17.59</v>
      </c>
      <c r="G71" t="n">
        <v>87.95</v>
      </c>
      <c r="H71" t="n">
        <v>0.97</v>
      </c>
      <c r="I71" t="n">
        <v>12</v>
      </c>
      <c r="J71" t="n">
        <v>335.02</v>
      </c>
      <c r="K71" t="n">
        <v>61.82</v>
      </c>
      <c r="L71" t="n">
        <v>18.25</v>
      </c>
      <c r="M71" t="n">
        <v>10</v>
      </c>
      <c r="N71" t="n">
        <v>104.95</v>
      </c>
      <c r="O71" t="n">
        <v>41553.93</v>
      </c>
      <c r="P71" t="n">
        <v>264.59</v>
      </c>
      <c r="Q71" t="n">
        <v>1319.1</v>
      </c>
      <c r="R71" t="n">
        <v>70.81</v>
      </c>
      <c r="S71" t="n">
        <v>59.92</v>
      </c>
      <c r="T71" t="n">
        <v>5348.14</v>
      </c>
      <c r="U71" t="n">
        <v>0.85</v>
      </c>
      <c r="V71" t="n">
        <v>0.97</v>
      </c>
      <c r="W71" t="n">
        <v>0.18</v>
      </c>
      <c r="X71" t="n">
        <v>0.31</v>
      </c>
      <c r="Y71" t="n">
        <v>1</v>
      </c>
      <c r="Z71" t="n">
        <v>10</v>
      </c>
      <c r="AA71" t="n">
        <v>188.8990888549147</v>
      </c>
      <c r="AB71" t="n">
        <v>258.4600670108175</v>
      </c>
      <c r="AC71" t="n">
        <v>233.7930009663627</v>
      </c>
      <c r="AD71" t="n">
        <v>188899.0888549147</v>
      </c>
      <c r="AE71" t="n">
        <v>258460.0670108175</v>
      </c>
      <c r="AF71" t="n">
        <v>2.31194578642855e-06</v>
      </c>
      <c r="AG71" t="n">
        <v>0.2213541666666667</v>
      </c>
      <c r="AH71" t="n">
        <v>233793.0009663627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4.7182</v>
      </c>
      <c r="E72" t="n">
        <v>21.19</v>
      </c>
      <c r="F72" t="n">
        <v>17.53</v>
      </c>
      <c r="G72" t="n">
        <v>87.65000000000001</v>
      </c>
      <c r="H72" t="n">
        <v>0.98</v>
      </c>
      <c r="I72" t="n">
        <v>12</v>
      </c>
      <c r="J72" t="n">
        <v>335.62</v>
      </c>
      <c r="K72" t="n">
        <v>61.82</v>
      </c>
      <c r="L72" t="n">
        <v>18.5</v>
      </c>
      <c r="M72" t="n">
        <v>10</v>
      </c>
      <c r="N72" t="n">
        <v>105.3</v>
      </c>
      <c r="O72" t="n">
        <v>41627.72</v>
      </c>
      <c r="P72" t="n">
        <v>261.85</v>
      </c>
      <c r="Q72" t="n">
        <v>1319.08</v>
      </c>
      <c r="R72" t="n">
        <v>68.56</v>
      </c>
      <c r="S72" t="n">
        <v>59.92</v>
      </c>
      <c r="T72" t="n">
        <v>4227.18</v>
      </c>
      <c r="U72" t="n">
        <v>0.87</v>
      </c>
      <c r="V72" t="n">
        <v>0.97</v>
      </c>
      <c r="W72" t="n">
        <v>0.19</v>
      </c>
      <c r="X72" t="n">
        <v>0.25</v>
      </c>
      <c r="Y72" t="n">
        <v>1</v>
      </c>
      <c r="Z72" t="n">
        <v>10</v>
      </c>
      <c r="AA72" t="n">
        <v>186.8026033782289</v>
      </c>
      <c r="AB72" t="n">
        <v>255.5915630912057</v>
      </c>
      <c r="AC72" t="n">
        <v>231.1982630348673</v>
      </c>
      <c r="AD72" t="n">
        <v>186802.6033782289</v>
      </c>
      <c r="AE72" t="n">
        <v>255591.5630912057</v>
      </c>
      <c r="AF72" t="n">
        <v>2.318382735654329e-06</v>
      </c>
      <c r="AG72" t="n">
        <v>0.2207291666666667</v>
      </c>
      <c r="AH72" t="n">
        <v>231198.2630348673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4.7301</v>
      </c>
      <c r="E73" t="n">
        <v>21.14</v>
      </c>
      <c r="F73" t="n">
        <v>17.53</v>
      </c>
      <c r="G73" t="n">
        <v>95.63</v>
      </c>
      <c r="H73" t="n">
        <v>0.99</v>
      </c>
      <c r="I73" t="n">
        <v>11</v>
      </c>
      <c r="J73" t="n">
        <v>336.22</v>
      </c>
      <c r="K73" t="n">
        <v>61.82</v>
      </c>
      <c r="L73" t="n">
        <v>18.75</v>
      </c>
      <c r="M73" t="n">
        <v>9</v>
      </c>
      <c r="N73" t="n">
        <v>105.65</v>
      </c>
      <c r="O73" t="n">
        <v>41701.68</v>
      </c>
      <c r="P73" t="n">
        <v>260.74</v>
      </c>
      <c r="Q73" t="n">
        <v>1319.08</v>
      </c>
      <c r="R73" t="n">
        <v>69.08</v>
      </c>
      <c r="S73" t="n">
        <v>59.92</v>
      </c>
      <c r="T73" t="n">
        <v>4490.56</v>
      </c>
      <c r="U73" t="n">
        <v>0.87</v>
      </c>
      <c r="V73" t="n">
        <v>0.97</v>
      </c>
      <c r="W73" t="n">
        <v>0.18</v>
      </c>
      <c r="X73" t="n">
        <v>0.26</v>
      </c>
      <c r="Y73" t="n">
        <v>1</v>
      </c>
      <c r="Z73" t="n">
        <v>10</v>
      </c>
      <c r="AA73" t="n">
        <v>185.7692854878869</v>
      </c>
      <c r="AB73" t="n">
        <v>254.1777319668726</v>
      </c>
      <c r="AC73" t="n">
        <v>229.9193659687157</v>
      </c>
      <c r="AD73" t="n">
        <v>185769.285487887</v>
      </c>
      <c r="AE73" t="n">
        <v>254177.7319668726</v>
      </c>
      <c r="AF73" t="n">
        <v>2.324230040676221e-06</v>
      </c>
      <c r="AG73" t="n">
        <v>0.2202083333333333</v>
      </c>
      <c r="AH73" t="n">
        <v>229919.3659687157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4.7229</v>
      </c>
      <c r="E74" t="n">
        <v>21.17</v>
      </c>
      <c r="F74" t="n">
        <v>17.57</v>
      </c>
      <c r="G74" t="n">
        <v>95.81</v>
      </c>
      <c r="H74" t="n">
        <v>1.01</v>
      </c>
      <c r="I74" t="n">
        <v>11</v>
      </c>
      <c r="J74" t="n">
        <v>336.82</v>
      </c>
      <c r="K74" t="n">
        <v>61.82</v>
      </c>
      <c r="L74" t="n">
        <v>19</v>
      </c>
      <c r="M74" t="n">
        <v>9</v>
      </c>
      <c r="N74" t="n">
        <v>106</v>
      </c>
      <c r="O74" t="n">
        <v>41775.82</v>
      </c>
      <c r="P74" t="n">
        <v>261.61</v>
      </c>
      <c r="Q74" t="n">
        <v>1319.08</v>
      </c>
      <c r="R74" t="n">
        <v>70</v>
      </c>
      <c r="S74" t="n">
        <v>59.92</v>
      </c>
      <c r="T74" t="n">
        <v>4949.82</v>
      </c>
      <c r="U74" t="n">
        <v>0.86</v>
      </c>
      <c r="V74" t="n">
        <v>0.97</v>
      </c>
      <c r="W74" t="n">
        <v>0.18</v>
      </c>
      <c r="X74" t="n">
        <v>0.29</v>
      </c>
      <c r="Y74" t="n">
        <v>1</v>
      </c>
      <c r="Z74" t="n">
        <v>10</v>
      </c>
      <c r="AA74" t="n">
        <v>186.6099664642726</v>
      </c>
      <c r="AB74" t="n">
        <v>255.32798876699</v>
      </c>
      <c r="AC74" t="n">
        <v>230.9598438742258</v>
      </c>
      <c r="AD74" t="n">
        <v>186609.9664642726</v>
      </c>
      <c r="AE74" t="n">
        <v>255327.98876699</v>
      </c>
      <c r="AF74" t="n">
        <v>2.320692175452891e-06</v>
      </c>
      <c r="AG74" t="n">
        <v>0.2205208333333334</v>
      </c>
      <c r="AH74" t="n">
        <v>230959.8438742258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4.7197</v>
      </c>
      <c r="E75" t="n">
        <v>21.19</v>
      </c>
      <c r="F75" t="n">
        <v>17.58</v>
      </c>
      <c r="G75" t="n">
        <v>95.89</v>
      </c>
      <c r="H75" t="n">
        <v>1.02</v>
      </c>
      <c r="I75" t="n">
        <v>11</v>
      </c>
      <c r="J75" t="n">
        <v>337.43</v>
      </c>
      <c r="K75" t="n">
        <v>61.82</v>
      </c>
      <c r="L75" t="n">
        <v>19.25</v>
      </c>
      <c r="M75" t="n">
        <v>9</v>
      </c>
      <c r="N75" t="n">
        <v>106.35</v>
      </c>
      <c r="O75" t="n">
        <v>41850.13</v>
      </c>
      <c r="P75" t="n">
        <v>261.23</v>
      </c>
      <c r="Q75" t="n">
        <v>1319.08</v>
      </c>
      <c r="R75" t="n">
        <v>70.58</v>
      </c>
      <c r="S75" t="n">
        <v>59.92</v>
      </c>
      <c r="T75" t="n">
        <v>5242.42</v>
      </c>
      <c r="U75" t="n">
        <v>0.85</v>
      </c>
      <c r="V75" t="n">
        <v>0.97</v>
      </c>
      <c r="W75" t="n">
        <v>0.18</v>
      </c>
      <c r="X75" t="n">
        <v>0.3</v>
      </c>
      <c r="Y75" t="n">
        <v>1</v>
      </c>
      <c r="Z75" t="n">
        <v>10</v>
      </c>
      <c r="AA75" t="n">
        <v>186.5694830308511</v>
      </c>
      <c r="AB75" t="n">
        <v>255.2725975473797</v>
      </c>
      <c r="AC75" t="n">
        <v>230.909739114873</v>
      </c>
      <c r="AD75" t="n">
        <v>186569.4830308511</v>
      </c>
      <c r="AE75" t="n">
        <v>255272.5975473797</v>
      </c>
      <c r="AF75" t="n">
        <v>2.319119790909189e-06</v>
      </c>
      <c r="AG75" t="n">
        <v>0.2207291666666667</v>
      </c>
      <c r="AH75" t="n">
        <v>230909.739114873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4.7221</v>
      </c>
      <c r="E76" t="n">
        <v>21.18</v>
      </c>
      <c r="F76" t="n">
        <v>17.57</v>
      </c>
      <c r="G76" t="n">
        <v>95.83</v>
      </c>
      <c r="H76" t="n">
        <v>1.03</v>
      </c>
      <c r="I76" t="n">
        <v>11</v>
      </c>
      <c r="J76" t="n">
        <v>338.03</v>
      </c>
      <c r="K76" t="n">
        <v>61.82</v>
      </c>
      <c r="L76" t="n">
        <v>19.5</v>
      </c>
      <c r="M76" t="n">
        <v>9</v>
      </c>
      <c r="N76" t="n">
        <v>106.71</v>
      </c>
      <c r="O76" t="n">
        <v>41924.62</v>
      </c>
      <c r="P76" t="n">
        <v>260.94</v>
      </c>
      <c r="Q76" t="n">
        <v>1319.09</v>
      </c>
      <c r="R76" t="n">
        <v>70.12</v>
      </c>
      <c r="S76" t="n">
        <v>59.92</v>
      </c>
      <c r="T76" t="n">
        <v>5010.16</v>
      </c>
      <c r="U76" t="n">
        <v>0.85</v>
      </c>
      <c r="V76" t="n">
        <v>0.97</v>
      </c>
      <c r="W76" t="n">
        <v>0.18</v>
      </c>
      <c r="X76" t="n">
        <v>0.29</v>
      </c>
      <c r="Y76" t="n">
        <v>1</v>
      </c>
      <c r="Z76" t="n">
        <v>10</v>
      </c>
      <c r="AA76" t="n">
        <v>186.2983464963016</v>
      </c>
      <c r="AB76" t="n">
        <v>254.9016165791095</v>
      </c>
      <c r="AC76" t="n">
        <v>230.5741640495394</v>
      </c>
      <c r="AD76" t="n">
        <v>186298.3464963016</v>
      </c>
      <c r="AE76" t="n">
        <v>254901.6165791095</v>
      </c>
      <c r="AF76" t="n">
        <v>2.320299079316966e-06</v>
      </c>
      <c r="AG76" t="n">
        <v>0.220625</v>
      </c>
      <c r="AH76" t="n">
        <v>230574.1640495394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4.7227</v>
      </c>
      <c r="E77" t="n">
        <v>21.17</v>
      </c>
      <c r="F77" t="n">
        <v>17.57</v>
      </c>
      <c r="G77" t="n">
        <v>95.81</v>
      </c>
      <c r="H77" t="n">
        <v>1.04</v>
      </c>
      <c r="I77" t="n">
        <v>11</v>
      </c>
      <c r="J77" t="n">
        <v>338.63</v>
      </c>
      <c r="K77" t="n">
        <v>61.82</v>
      </c>
      <c r="L77" t="n">
        <v>19.75</v>
      </c>
      <c r="M77" t="n">
        <v>8</v>
      </c>
      <c r="N77" t="n">
        <v>107.06</v>
      </c>
      <c r="O77" t="n">
        <v>41999.28</v>
      </c>
      <c r="P77" t="n">
        <v>259.05</v>
      </c>
      <c r="Q77" t="n">
        <v>1319.08</v>
      </c>
      <c r="R77" t="n">
        <v>70.02</v>
      </c>
      <c r="S77" t="n">
        <v>59.92</v>
      </c>
      <c r="T77" t="n">
        <v>4960.47</v>
      </c>
      <c r="U77" t="n">
        <v>0.86</v>
      </c>
      <c r="V77" t="n">
        <v>0.97</v>
      </c>
      <c r="W77" t="n">
        <v>0.18</v>
      </c>
      <c r="X77" t="n">
        <v>0.29</v>
      </c>
      <c r="Y77" t="n">
        <v>1</v>
      </c>
      <c r="Z77" t="n">
        <v>10</v>
      </c>
      <c r="AA77" t="n">
        <v>185.3067107905325</v>
      </c>
      <c r="AB77" t="n">
        <v>253.5448168585971</v>
      </c>
      <c r="AC77" t="n">
        <v>229.3468553900719</v>
      </c>
      <c r="AD77" t="n">
        <v>185306.7107905325</v>
      </c>
      <c r="AE77" t="n">
        <v>253544.8168585971</v>
      </c>
      <c r="AF77" t="n">
        <v>2.32059390141891e-06</v>
      </c>
      <c r="AG77" t="n">
        <v>0.2205208333333334</v>
      </c>
      <c r="AH77" t="n">
        <v>229346.8553900718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4.7212</v>
      </c>
      <c r="E78" t="n">
        <v>21.18</v>
      </c>
      <c r="F78" t="n">
        <v>17.57</v>
      </c>
      <c r="G78" t="n">
        <v>95.84999999999999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7</v>
      </c>
      <c r="N78" t="n">
        <v>107.42</v>
      </c>
      <c r="O78" t="n">
        <v>42074.12</v>
      </c>
      <c r="P78" t="n">
        <v>257.68</v>
      </c>
      <c r="Q78" t="n">
        <v>1319.09</v>
      </c>
      <c r="R78" t="n">
        <v>70.16</v>
      </c>
      <c r="S78" t="n">
        <v>59.92</v>
      </c>
      <c r="T78" t="n">
        <v>5030.31</v>
      </c>
      <c r="U78" t="n">
        <v>0.85</v>
      </c>
      <c r="V78" t="n">
        <v>0.97</v>
      </c>
      <c r="W78" t="n">
        <v>0.18</v>
      </c>
      <c r="X78" t="n">
        <v>0.3</v>
      </c>
      <c r="Y78" t="n">
        <v>1</v>
      </c>
      <c r="Z78" t="n">
        <v>10</v>
      </c>
      <c r="AA78" t="n">
        <v>184.663331825453</v>
      </c>
      <c r="AB78" t="n">
        <v>252.6645173746991</v>
      </c>
      <c r="AC78" t="n">
        <v>228.5505704534087</v>
      </c>
      <c r="AD78" t="n">
        <v>184663.331825453</v>
      </c>
      <c r="AE78" t="n">
        <v>252664.5173746991</v>
      </c>
      <c r="AF78" t="n">
        <v>2.319856846164049e-06</v>
      </c>
      <c r="AG78" t="n">
        <v>0.220625</v>
      </c>
      <c r="AH78" t="n">
        <v>228550.5704534087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4.7228</v>
      </c>
      <c r="E79" t="n">
        <v>21.17</v>
      </c>
      <c r="F79" t="n">
        <v>17.57</v>
      </c>
      <c r="G79" t="n">
        <v>95.81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7</v>
      </c>
      <c r="N79" t="n">
        <v>107.78</v>
      </c>
      <c r="O79" t="n">
        <v>42149.15</v>
      </c>
      <c r="P79" t="n">
        <v>255.06</v>
      </c>
      <c r="Q79" t="n">
        <v>1319.08</v>
      </c>
      <c r="R79" t="n">
        <v>69.87</v>
      </c>
      <c r="S79" t="n">
        <v>59.92</v>
      </c>
      <c r="T79" t="n">
        <v>4883.5</v>
      </c>
      <c r="U79" t="n">
        <v>0.86</v>
      </c>
      <c r="V79" t="n">
        <v>0.97</v>
      </c>
      <c r="W79" t="n">
        <v>0.19</v>
      </c>
      <c r="X79" t="n">
        <v>0.29</v>
      </c>
      <c r="Y79" t="n">
        <v>1</v>
      </c>
      <c r="Z79" t="n">
        <v>10</v>
      </c>
      <c r="AA79" t="n">
        <v>183.2594711917374</v>
      </c>
      <c r="AB79" t="n">
        <v>250.7436933216904</v>
      </c>
      <c r="AC79" t="n">
        <v>226.813067152125</v>
      </c>
      <c r="AD79" t="n">
        <v>183259.4711917374</v>
      </c>
      <c r="AE79" t="n">
        <v>250743.6933216904</v>
      </c>
      <c r="AF79" t="n">
        <v>2.320643038435901e-06</v>
      </c>
      <c r="AG79" t="n">
        <v>0.2205208333333334</v>
      </c>
      <c r="AH79" t="n">
        <v>226813.067152125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4.7432</v>
      </c>
      <c r="E80" t="n">
        <v>21.08</v>
      </c>
      <c r="F80" t="n">
        <v>17.53</v>
      </c>
      <c r="G80" t="n">
        <v>105.18</v>
      </c>
      <c r="H80" t="n">
        <v>1.07</v>
      </c>
      <c r="I80" t="n">
        <v>10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254.91</v>
      </c>
      <c r="Q80" t="n">
        <v>1319.08</v>
      </c>
      <c r="R80" t="n">
        <v>68.78</v>
      </c>
      <c r="S80" t="n">
        <v>59.92</v>
      </c>
      <c r="T80" t="n">
        <v>4343.91</v>
      </c>
      <c r="U80" t="n">
        <v>0.87</v>
      </c>
      <c r="V80" t="n">
        <v>0.97</v>
      </c>
      <c r="W80" t="n">
        <v>0.18</v>
      </c>
      <c r="X80" t="n">
        <v>0.25</v>
      </c>
      <c r="Y80" t="n">
        <v>1</v>
      </c>
      <c r="Z80" t="n">
        <v>10</v>
      </c>
      <c r="AA80" t="n">
        <v>182.287846161872</v>
      </c>
      <c r="AB80" t="n">
        <v>249.4142730907582</v>
      </c>
      <c r="AC80" t="n">
        <v>225.6105249221796</v>
      </c>
      <c r="AD80" t="n">
        <v>182287.846161872</v>
      </c>
      <c r="AE80" t="n">
        <v>249414.2730907582</v>
      </c>
      <c r="AF80" t="n">
        <v>2.330666989902e-06</v>
      </c>
      <c r="AG80" t="n">
        <v>0.2195833333333333</v>
      </c>
      <c r="AH80" t="n">
        <v>225610.5249221796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4.7412</v>
      </c>
      <c r="E81" t="n">
        <v>21.09</v>
      </c>
      <c r="F81" t="n">
        <v>17.54</v>
      </c>
      <c r="G81" t="n">
        <v>105.23</v>
      </c>
      <c r="H81" t="n">
        <v>1.08</v>
      </c>
      <c r="I81" t="n">
        <v>10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254.98</v>
      </c>
      <c r="Q81" t="n">
        <v>1319.08</v>
      </c>
      <c r="R81" t="n">
        <v>68.97</v>
      </c>
      <c r="S81" t="n">
        <v>59.92</v>
      </c>
      <c r="T81" t="n">
        <v>4439.77</v>
      </c>
      <c r="U81" t="n">
        <v>0.87</v>
      </c>
      <c r="V81" t="n">
        <v>0.97</v>
      </c>
      <c r="W81" t="n">
        <v>0.19</v>
      </c>
      <c r="X81" t="n">
        <v>0.26</v>
      </c>
      <c r="Y81" t="n">
        <v>1</v>
      </c>
      <c r="Z81" t="n">
        <v>10</v>
      </c>
      <c r="AA81" t="n">
        <v>182.4283148670967</v>
      </c>
      <c r="AB81" t="n">
        <v>249.6064685702883</v>
      </c>
      <c r="AC81" t="n">
        <v>225.7843775348915</v>
      </c>
      <c r="AD81" t="n">
        <v>182428.3148670967</v>
      </c>
      <c r="AE81" t="n">
        <v>249606.4685702883</v>
      </c>
      <c r="AF81" t="n">
        <v>2.329684249562186e-06</v>
      </c>
      <c r="AG81" t="n">
        <v>0.2196875</v>
      </c>
      <c r="AH81" t="n">
        <v>225784.3775348914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4.742</v>
      </c>
      <c r="E82" t="n">
        <v>21.09</v>
      </c>
      <c r="F82" t="n">
        <v>17.54</v>
      </c>
      <c r="G82" t="n">
        <v>105.21</v>
      </c>
      <c r="H82" t="n">
        <v>1.1</v>
      </c>
      <c r="I82" t="n">
        <v>10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255.42</v>
      </c>
      <c r="Q82" t="n">
        <v>1319.16</v>
      </c>
      <c r="R82" t="n">
        <v>68.75</v>
      </c>
      <c r="S82" t="n">
        <v>59.92</v>
      </c>
      <c r="T82" t="n">
        <v>4331.97</v>
      </c>
      <c r="U82" t="n">
        <v>0.87</v>
      </c>
      <c r="V82" t="n">
        <v>0.97</v>
      </c>
      <c r="W82" t="n">
        <v>0.19</v>
      </c>
      <c r="X82" t="n">
        <v>0.26</v>
      </c>
      <c r="Y82" t="n">
        <v>1</v>
      </c>
      <c r="Z82" t="n">
        <v>10</v>
      </c>
      <c r="AA82" t="n">
        <v>182.6223537947286</v>
      </c>
      <c r="AB82" t="n">
        <v>249.8719611914676</v>
      </c>
      <c r="AC82" t="n">
        <v>226.0245319129267</v>
      </c>
      <c r="AD82" t="n">
        <v>182622.3537947286</v>
      </c>
      <c r="AE82" t="n">
        <v>249871.9611914676</v>
      </c>
      <c r="AF82" t="n">
        <v>2.330077345698112e-06</v>
      </c>
      <c r="AG82" t="n">
        <v>0.2196875</v>
      </c>
      <c r="AH82" t="n">
        <v>226024.5319129267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4.7424</v>
      </c>
      <c r="E83" t="n">
        <v>21.09</v>
      </c>
      <c r="F83" t="n">
        <v>17.53</v>
      </c>
      <c r="G83" t="n">
        <v>105.2</v>
      </c>
      <c r="H83" t="n">
        <v>1.11</v>
      </c>
      <c r="I83" t="n">
        <v>10</v>
      </c>
      <c r="J83" t="n">
        <v>342.3</v>
      </c>
      <c r="K83" t="n">
        <v>61.82</v>
      </c>
      <c r="L83" t="n">
        <v>21.25</v>
      </c>
      <c r="M83" t="n">
        <v>0</v>
      </c>
      <c r="N83" t="n">
        <v>109.23</v>
      </c>
      <c r="O83" t="n">
        <v>42451.07</v>
      </c>
      <c r="P83" t="n">
        <v>255.97</v>
      </c>
      <c r="Q83" t="n">
        <v>1319.08</v>
      </c>
      <c r="R83" t="n">
        <v>68.59</v>
      </c>
      <c r="S83" t="n">
        <v>59.92</v>
      </c>
      <c r="T83" t="n">
        <v>4248.61</v>
      </c>
      <c r="U83" t="n">
        <v>0.87</v>
      </c>
      <c r="V83" t="n">
        <v>0.97</v>
      </c>
      <c r="W83" t="n">
        <v>0.19</v>
      </c>
      <c r="X83" t="n">
        <v>0.26</v>
      </c>
      <c r="Y83" t="n">
        <v>1</v>
      </c>
      <c r="Z83" t="n">
        <v>10</v>
      </c>
      <c r="AA83" t="n">
        <v>182.8591417754597</v>
      </c>
      <c r="AB83" t="n">
        <v>250.195944953052</v>
      </c>
      <c r="AC83" t="n">
        <v>226.3175951190197</v>
      </c>
      <c r="AD83" t="n">
        <v>182859.1417754597</v>
      </c>
      <c r="AE83" t="n">
        <v>250195.944953052</v>
      </c>
      <c r="AF83" t="n">
        <v>2.330273893766074e-06</v>
      </c>
      <c r="AG83" t="n">
        <v>0.2196875</v>
      </c>
      <c r="AH83" t="n">
        <v>226317.5951190197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4.1066</v>
      </c>
      <c r="E2" t="n">
        <v>24.35</v>
      </c>
      <c r="F2" t="n">
        <v>21.23</v>
      </c>
      <c r="G2" t="n">
        <v>9.58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61.8</v>
      </c>
      <c r="Q2" t="n">
        <v>1319.28</v>
      </c>
      <c r="R2" t="n">
        <v>183.48</v>
      </c>
      <c r="S2" t="n">
        <v>59.92</v>
      </c>
      <c r="T2" t="n">
        <v>61080.59</v>
      </c>
      <c r="U2" t="n">
        <v>0.33</v>
      </c>
      <c r="V2" t="n">
        <v>0.8</v>
      </c>
      <c r="W2" t="n">
        <v>0.55</v>
      </c>
      <c r="X2" t="n">
        <v>3.95</v>
      </c>
      <c r="Y2" t="n">
        <v>1</v>
      </c>
      <c r="Z2" t="n">
        <v>10</v>
      </c>
      <c r="AA2" t="n">
        <v>62.04022810910795</v>
      </c>
      <c r="AB2" t="n">
        <v>84.88617712054501</v>
      </c>
      <c r="AC2" t="n">
        <v>76.7847595146782</v>
      </c>
      <c r="AD2" t="n">
        <v>62040.22810910795</v>
      </c>
      <c r="AE2" t="n">
        <v>84886.17712054502</v>
      </c>
      <c r="AF2" t="n">
        <v>2.816647963389373e-06</v>
      </c>
      <c r="AG2" t="n">
        <v>0.2536458333333333</v>
      </c>
      <c r="AH2" t="n">
        <v>76784.7595146782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3.8933</v>
      </c>
      <c r="E2" t="n">
        <v>25.68</v>
      </c>
      <c r="F2" t="n">
        <v>21.02</v>
      </c>
      <c r="G2" t="n">
        <v>9.699999999999999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178.44</v>
      </c>
      <c r="Q2" t="n">
        <v>1319.27</v>
      </c>
      <c r="R2" t="n">
        <v>183.02</v>
      </c>
      <c r="S2" t="n">
        <v>59.92</v>
      </c>
      <c r="T2" t="n">
        <v>60863.89</v>
      </c>
      <c r="U2" t="n">
        <v>0.33</v>
      </c>
      <c r="V2" t="n">
        <v>0.8100000000000001</v>
      </c>
      <c r="W2" t="n">
        <v>0.37</v>
      </c>
      <c r="X2" t="n">
        <v>3.75</v>
      </c>
      <c r="Y2" t="n">
        <v>1</v>
      </c>
      <c r="Z2" t="n">
        <v>10</v>
      </c>
      <c r="AA2" t="n">
        <v>158.1052489423469</v>
      </c>
      <c r="AB2" t="n">
        <v>216.3265767141264</v>
      </c>
      <c r="AC2" t="n">
        <v>195.6806718488495</v>
      </c>
      <c r="AD2" t="n">
        <v>158105.248942347</v>
      </c>
      <c r="AE2" t="n">
        <v>216326.5767141265</v>
      </c>
      <c r="AF2" t="n">
        <v>2.288789625195762e-06</v>
      </c>
      <c r="AG2" t="n">
        <v>0.2675</v>
      </c>
      <c r="AH2" t="n">
        <v>195680.6718488495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4.1671</v>
      </c>
      <c r="E3" t="n">
        <v>24</v>
      </c>
      <c r="F3" t="n">
        <v>20.02</v>
      </c>
      <c r="G3" t="n">
        <v>12.38</v>
      </c>
      <c r="H3" t="n">
        <v>0.22</v>
      </c>
      <c r="I3" t="n">
        <v>97</v>
      </c>
      <c r="J3" t="n">
        <v>99.02</v>
      </c>
      <c r="K3" t="n">
        <v>39.72</v>
      </c>
      <c r="L3" t="n">
        <v>1.25</v>
      </c>
      <c r="M3" t="n">
        <v>95</v>
      </c>
      <c r="N3" t="n">
        <v>13.05</v>
      </c>
      <c r="O3" t="n">
        <v>12446.14</v>
      </c>
      <c r="P3" t="n">
        <v>166.54</v>
      </c>
      <c r="Q3" t="n">
        <v>1319.25</v>
      </c>
      <c r="R3" t="n">
        <v>149.66</v>
      </c>
      <c r="S3" t="n">
        <v>59.92</v>
      </c>
      <c r="T3" t="n">
        <v>44347.89</v>
      </c>
      <c r="U3" t="n">
        <v>0.4</v>
      </c>
      <c r="V3" t="n">
        <v>0.85</v>
      </c>
      <c r="W3" t="n">
        <v>0.32</v>
      </c>
      <c r="X3" t="n">
        <v>2.74</v>
      </c>
      <c r="Y3" t="n">
        <v>1</v>
      </c>
      <c r="Z3" t="n">
        <v>10</v>
      </c>
      <c r="AA3" t="n">
        <v>138.9211515121631</v>
      </c>
      <c r="AB3" t="n">
        <v>190.0780482675154</v>
      </c>
      <c r="AC3" t="n">
        <v>171.9372661171335</v>
      </c>
      <c r="AD3" t="n">
        <v>138921.1515121631</v>
      </c>
      <c r="AE3" t="n">
        <v>190078.0482675153</v>
      </c>
      <c r="AF3" t="n">
        <v>2.449750917512974e-06</v>
      </c>
      <c r="AG3" t="n">
        <v>0.25</v>
      </c>
      <c r="AH3" t="n">
        <v>171937.2661171335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4.3418</v>
      </c>
      <c r="E4" t="n">
        <v>23.03</v>
      </c>
      <c r="F4" t="n">
        <v>19.46</v>
      </c>
      <c r="G4" t="n">
        <v>15.16</v>
      </c>
      <c r="H4" t="n">
        <v>0.27</v>
      </c>
      <c r="I4" t="n">
        <v>77</v>
      </c>
      <c r="J4" t="n">
        <v>99.33</v>
      </c>
      <c r="K4" t="n">
        <v>39.72</v>
      </c>
      <c r="L4" t="n">
        <v>1.5</v>
      </c>
      <c r="M4" t="n">
        <v>75</v>
      </c>
      <c r="N4" t="n">
        <v>13.11</v>
      </c>
      <c r="O4" t="n">
        <v>12484.55</v>
      </c>
      <c r="P4" t="n">
        <v>158.68</v>
      </c>
      <c r="Q4" t="n">
        <v>1319.2</v>
      </c>
      <c r="R4" t="n">
        <v>131.65</v>
      </c>
      <c r="S4" t="n">
        <v>59.92</v>
      </c>
      <c r="T4" t="n">
        <v>35443.88</v>
      </c>
      <c r="U4" t="n">
        <v>0.46</v>
      </c>
      <c r="V4" t="n">
        <v>0.87</v>
      </c>
      <c r="W4" t="n">
        <v>0.29</v>
      </c>
      <c r="X4" t="n">
        <v>2.18</v>
      </c>
      <c r="Y4" t="n">
        <v>1</v>
      </c>
      <c r="Z4" t="n">
        <v>10</v>
      </c>
      <c r="AA4" t="n">
        <v>127.9455413690648</v>
      </c>
      <c r="AB4" t="n">
        <v>175.0607342599901</v>
      </c>
      <c r="AC4" t="n">
        <v>158.3531834815491</v>
      </c>
      <c r="AD4" t="n">
        <v>127945.5413690648</v>
      </c>
      <c r="AE4" t="n">
        <v>175060.7342599901</v>
      </c>
      <c r="AF4" t="n">
        <v>2.552453392925015e-06</v>
      </c>
      <c r="AG4" t="n">
        <v>0.2398958333333333</v>
      </c>
      <c r="AH4" t="n">
        <v>158353.1834815491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4.4758</v>
      </c>
      <c r="E5" t="n">
        <v>22.34</v>
      </c>
      <c r="F5" t="n">
        <v>19.04</v>
      </c>
      <c r="G5" t="n">
        <v>17.85</v>
      </c>
      <c r="H5" t="n">
        <v>0.31</v>
      </c>
      <c r="I5" t="n">
        <v>64</v>
      </c>
      <c r="J5" t="n">
        <v>99.64</v>
      </c>
      <c r="K5" t="n">
        <v>39.72</v>
      </c>
      <c r="L5" t="n">
        <v>1.75</v>
      </c>
      <c r="M5" t="n">
        <v>62</v>
      </c>
      <c r="N5" t="n">
        <v>13.18</v>
      </c>
      <c r="O5" t="n">
        <v>12522.99</v>
      </c>
      <c r="P5" t="n">
        <v>151.86</v>
      </c>
      <c r="Q5" t="n">
        <v>1319.28</v>
      </c>
      <c r="R5" t="n">
        <v>117.83</v>
      </c>
      <c r="S5" t="n">
        <v>59.92</v>
      </c>
      <c r="T5" t="n">
        <v>28601.46</v>
      </c>
      <c r="U5" t="n">
        <v>0.51</v>
      </c>
      <c r="V5" t="n">
        <v>0.89</v>
      </c>
      <c r="W5" t="n">
        <v>0.27</v>
      </c>
      <c r="X5" t="n">
        <v>1.76</v>
      </c>
      <c r="Y5" t="n">
        <v>1</v>
      </c>
      <c r="Z5" t="n">
        <v>10</v>
      </c>
      <c r="AA5" t="n">
        <v>119.697841525767</v>
      </c>
      <c r="AB5" t="n">
        <v>163.7758674715589</v>
      </c>
      <c r="AC5" t="n">
        <v>148.1453285409922</v>
      </c>
      <c r="AD5" t="n">
        <v>119697.841525767</v>
      </c>
      <c r="AE5" t="n">
        <v>163775.8674715589</v>
      </c>
      <c r="AF5" t="n">
        <v>2.631229189749362e-06</v>
      </c>
      <c r="AG5" t="n">
        <v>0.2327083333333333</v>
      </c>
      <c r="AH5" t="n">
        <v>148145.3285409922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4.6272</v>
      </c>
      <c r="E6" t="n">
        <v>21.61</v>
      </c>
      <c r="F6" t="n">
        <v>18.53</v>
      </c>
      <c r="G6" t="n">
        <v>20.98</v>
      </c>
      <c r="H6" t="n">
        <v>0.35</v>
      </c>
      <c r="I6" t="n">
        <v>53</v>
      </c>
      <c r="J6" t="n">
        <v>99.95</v>
      </c>
      <c r="K6" t="n">
        <v>39.72</v>
      </c>
      <c r="L6" t="n">
        <v>2</v>
      </c>
      <c r="M6" t="n">
        <v>51</v>
      </c>
      <c r="N6" t="n">
        <v>13.24</v>
      </c>
      <c r="O6" t="n">
        <v>12561.45</v>
      </c>
      <c r="P6" t="n">
        <v>144.14</v>
      </c>
      <c r="Q6" t="n">
        <v>1319.24</v>
      </c>
      <c r="R6" t="n">
        <v>101.21</v>
      </c>
      <c r="S6" t="n">
        <v>59.92</v>
      </c>
      <c r="T6" t="n">
        <v>20344.37</v>
      </c>
      <c r="U6" t="n">
        <v>0.59</v>
      </c>
      <c r="V6" t="n">
        <v>0.92</v>
      </c>
      <c r="W6" t="n">
        <v>0.23</v>
      </c>
      <c r="X6" t="n">
        <v>1.25</v>
      </c>
      <c r="Y6" t="n">
        <v>1</v>
      </c>
      <c r="Z6" t="n">
        <v>10</v>
      </c>
      <c r="AA6" t="n">
        <v>110.8826859553361</v>
      </c>
      <c r="AB6" t="n">
        <v>151.7145827228845</v>
      </c>
      <c r="AC6" t="n">
        <v>137.235155880608</v>
      </c>
      <c r="AD6" t="n">
        <v>110882.6859553361</v>
      </c>
      <c r="AE6" t="n">
        <v>151714.5827228845</v>
      </c>
      <c r="AF6" t="n">
        <v>2.72023408257926e-06</v>
      </c>
      <c r="AG6" t="n">
        <v>0.2251041666666667</v>
      </c>
      <c r="AH6" t="n">
        <v>137235.155880608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4.6217</v>
      </c>
      <c r="E7" t="n">
        <v>21.64</v>
      </c>
      <c r="F7" t="n">
        <v>18.68</v>
      </c>
      <c r="G7" t="n">
        <v>23.85</v>
      </c>
      <c r="H7" t="n">
        <v>0.39</v>
      </c>
      <c r="I7" t="n">
        <v>47</v>
      </c>
      <c r="J7" t="n">
        <v>100.27</v>
      </c>
      <c r="K7" t="n">
        <v>39.72</v>
      </c>
      <c r="L7" t="n">
        <v>2.25</v>
      </c>
      <c r="M7" t="n">
        <v>45</v>
      </c>
      <c r="N7" t="n">
        <v>13.3</v>
      </c>
      <c r="O7" t="n">
        <v>12599.94</v>
      </c>
      <c r="P7" t="n">
        <v>142.24</v>
      </c>
      <c r="Q7" t="n">
        <v>1319.1</v>
      </c>
      <c r="R7" t="n">
        <v>106.78</v>
      </c>
      <c r="S7" t="n">
        <v>59.92</v>
      </c>
      <c r="T7" t="n">
        <v>23158.57</v>
      </c>
      <c r="U7" t="n">
        <v>0.5600000000000001</v>
      </c>
      <c r="V7" t="n">
        <v>0.91</v>
      </c>
      <c r="W7" t="n">
        <v>0.24</v>
      </c>
      <c r="X7" t="n">
        <v>1.41</v>
      </c>
      <c r="Y7" t="n">
        <v>1</v>
      </c>
      <c r="Z7" t="n">
        <v>10</v>
      </c>
      <c r="AA7" t="n">
        <v>110.2884912281034</v>
      </c>
      <c r="AB7" t="n">
        <v>150.9015792830638</v>
      </c>
      <c r="AC7" t="n">
        <v>136.499744348026</v>
      </c>
      <c r="AD7" t="n">
        <v>110288.4912281034</v>
      </c>
      <c r="AE7" t="n">
        <v>150901.5792830638</v>
      </c>
      <c r="AF7" t="n">
        <v>2.717000747634976e-06</v>
      </c>
      <c r="AG7" t="n">
        <v>0.2254166666666667</v>
      </c>
      <c r="AH7" t="n">
        <v>136499.7443480261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4.6978</v>
      </c>
      <c r="E8" t="n">
        <v>21.29</v>
      </c>
      <c r="F8" t="n">
        <v>18.46</v>
      </c>
      <c r="G8" t="n">
        <v>27.01</v>
      </c>
      <c r="H8" t="n">
        <v>0.44</v>
      </c>
      <c r="I8" t="n">
        <v>41</v>
      </c>
      <c r="J8" t="n">
        <v>100.58</v>
      </c>
      <c r="K8" t="n">
        <v>39.72</v>
      </c>
      <c r="L8" t="n">
        <v>2.5</v>
      </c>
      <c r="M8" t="n">
        <v>39</v>
      </c>
      <c r="N8" t="n">
        <v>13.36</v>
      </c>
      <c r="O8" t="n">
        <v>12638.45</v>
      </c>
      <c r="P8" t="n">
        <v>136.65</v>
      </c>
      <c r="Q8" t="n">
        <v>1319.26</v>
      </c>
      <c r="R8" t="n">
        <v>99.06999999999999</v>
      </c>
      <c r="S8" t="n">
        <v>59.92</v>
      </c>
      <c r="T8" t="n">
        <v>19336.32</v>
      </c>
      <c r="U8" t="n">
        <v>0.6</v>
      </c>
      <c r="V8" t="n">
        <v>0.92</v>
      </c>
      <c r="W8" t="n">
        <v>0.23</v>
      </c>
      <c r="X8" t="n">
        <v>1.18</v>
      </c>
      <c r="Y8" t="n">
        <v>1</v>
      </c>
      <c r="Z8" t="n">
        <v>10</v>
      </c>
      <c r="AA8" t="n">
        <v>105.2608163425947</v>
      </c>
      <c r="AB8" t="n">
        <v>144.0224926993525</v>
      </c>
      <c r="AC8" t="n">
        <v>130.2771881330033</v>
      </c>
      <c r="AD8" t="n">
        <v>105260.8163425947</v>
      </c>
      <c r="AE8" t="n">
        <v>144022.4926993525</v>
      </c>
      <c r="AF8" t="n">
        <v>2.761738345682236e-06</v>
      </c>
      <c r="AG8" t="n">
        <v>0.2217708333333333</v>
      </c>
      <c r="AH8" t="n">
        <v>130277.1881330033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4.7579</v>
      </c>
      <c r="E9" t="n">
        <v>21.02</v>
      </c>
      <c r="F9" t="n">
        <v>18.29</v>
      </c>
      <c r="G9" t="n">
        <v>30.48</v>
      </c>
      <c r="H9" t="n">
        <v>0.48</v>
      </c>
      <c r="I9" t="n">
        <v>36</v>
      </c>
      <c r="J9" t="n">
        <v>100.89</v>
      </c>
      <c r="K9" t="n">
        <v>39.72</v>
      </c>
      <c r="L9" t="n">
        <v>2.75</v>
      </c>
      <c r="M9" t="n">
        <v>33</v>
      </c>
      <c r="N9" t="n">
        <v>13.42</v>
      </c>
      <c r="O9" t="n">
        <v>12676.98</v>
      </c>
      <c r="P9" t="n">
        <v>131.58</v>
      </c>
      <c r="Q9" t="n">
        <v>1319.12</v>
      </c>
      <c r="R9" t="n">
        <v>93.48</v>
      </c>
      <c r="S9" t="n">
        <v>59.92</v>
      </c>
      <c r="T9" t="n">
        <v>16566.22</v>
      </c>
      <c r="U9" t="n">
        <v>0.64</v>
      </c>
      <c r="V9" t="n">
        <v>0.93</v>
      </c>
      <c r="W9" t="n">
        <v>0.23</v>
      </c>
      <c r="X9" t="n">
        <v>1.01</v>
      </c>
      <c r="Y9" t="n">
        <v>1</v>
      </c>
      <c r="Z9" t="n">
        <v>10</v>
      </c>
      <c r="AA9" t="n">
        <v>101.0772627071646</v>
      </c>
      <c r="AB9" t="n">
        <v>138.2983700499995</v>
      </c>
      <c r="AC9" t="n">
        <v>125.0993677154462</v>
      </c>
      <c r="AD9" t="n">
        <v>101077.2627071646</v>
      </c>
      <c r="AE9" t="n">
        <v>138298.3700499995</v>
      </c>
      <c r="AF9" t="n">
        <v>2.797069878437037e-06</v>
      </c>
      <c r="AG9" t="n">
        <v>0.2189583333333333</v>
      </c>
      <c r="AH9" t="n">
        <v>125099.3677154462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4.8067</v>
      </c>
      <c r="E10" t="n">
        <v>20.8</v>
      </c>
      <c r="F10" t="n">
        <v>18.16</v>
      </c>
      <c r="G10" t="n">
        <v>34.05</v>
      </c>
      <c r="H10" t="n">
        <v>0.52</v>
      </c>
      <c r="I10" t="n">
        <v>32</v>
      </c>
      <c r="J10" t="n">
        <v>101.2</v>
      </c>
      <c r="K10" t="n">
        <v>39.72</v>
      </c>
      <c r="L10" t="n">
        <v>3</v>
      </c>
      <c r="M10" t="n">
        <v>19</v>
      </c>
      <c r="N10" t="n">
        <v>13.49</v>
      </c>
      <c r="O10" t="n">
        <v>12715.54</v>
      </c>
      <c r="P10" t="n">
        <v>126.87</v>
      </c>
      <c r="Q10" t="n">
        <v>1319.09</v>
      </c>
      <c r="R10" t="n">
        <v>88.78</v>
      </c>
      <c r="S10" t="n">
        <v>59.92</v>
      </c>
      <c r="T10" t="n">
        <v>14234.02</v>
      </c>
      <c r="U10" t="n">
        <v>0.67</v>
      </c>
      <c r="V10" t="n">
        <v>0.9399999999999999</v>
      </c>
      <c r="W10" t="n">
        <v>0.23</v>
      </c>
      <c r="X10" t="n">
        <v>0.88</v>
      </c>
      <c r="Y10" t="n">
        <v>1</v>
      </c>
      <c r="Z10" t="n">
        <v>10</v>
      </c>
      <c r="AA10" t="n">
        <v>97.47249417532043</v>
      </c>
      <c r="AB10" t="n">
        <v>133.366166713569</v>
      </c>
      <c r="AC10" t="n">
        <v>120.6378869430522</v>
      </c>
      <c r="AD10" t="n">
        <v>97472.49417532043</v>
      </c>
      <c r="AE10" t="n">
        <v>133366.1667135691</v>
      </c>
      <c r="AF10" t="n">
        <v>2.825758377579039e-06</v>
      </c>
      <c r="AG10" t="n">
        <v>0.2166666666666667</v>
      </c>
      <c r="AH10" t="n">
        <v>120637.8869430522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4.8049</v>
      </c>
      <c r="E11" t="n">
        <v>20.81</v>
      </c>
      <c r="F11" t="n">
        <v>18.19</v>
      </c>
      <c r="G11" t="n">
        <v>35.2</v>
      </c>
      <c r="H11" t="n">
        <v>0.5600000000000001</v>
      </c>
      <c r="I11" t="n">
        <v>31</v>
      </c>
      <c r="J11" t="n">
        <v>101.52</v>
      </c>
      <c r="K11" t="n">
        <v>39.72</v>
      </c>
      <c r="L11" t="n">
        <v>3.25</v>
      </c>
      <c r="M11" t="n">
        <v>2</v>
      </c>
      <c r="N11" t="n">
        <v>13.55</v>
      </c>
      <c r="O11" t="n">
        <v>12754.13</v>
      </c>
      <c r="P11" t="n">
        <v>125.98</v>
      </c>
      <c r="Q11" t="n">
        <v>1319.12</v>
      </c>
      <c r="R11" t="n">
        <v>89.08</v>
      </c>
      <c r="S11" t="n">
        <v>59.92</v>
      </c>
      <c r="T11" t="n">
        <v>14390.78</v>
      </c>
      <c r="U11" t="n">
        <v>0.67</v>
      </c>
      <c r="V11" t="n">
        <v>0.93</v>
      </c>
      <c r="W11" t="n">
        <v>0.25</v>
      </c>
      <c r="X11" t="n">
        <v>0.91</v>
      </c>
      <c r="Y11" t="n">
        <v>1</v>
      </c>
      <c r="Z11" t="n">
        <v>10</v>
      </c>
      <c r="AA11" t="n">
        <v>97.11239736541731</v>
      </c>
      <c r="AB11" t="n">
        <v>132.8734663719098</v>
      </c>
      <c r="AC11" t="n">
        <v>120.1922092304914</v>
      </c>
      <c r="AD11" t="n">
        <v>97112.3973654173</v>
      </c>
      <c r="AE11" t="n">
        <v>132873.4663719098</v>
      </c>
      <c r="AF11" t="n">
        <v>2.824700195233636e-06</v>
      </c>
      <c r="AG11" t="n">
        <v>0.2167708333333333</v>
      </c>
      <c r="AH11" t="n">
        <v>120192.2092304914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4.807</v>
      </c>
      <c r="E12" t="n">
        <v>20.8</v>
      </c>
      <c r="F12" t="n">
        <v>18.18</v>
      </c>
      <c r="G12" t="n">
        <v>35.18</v>
      </c>
      <c r="H12" t="n">
        <v>0.6</v>
      </c>
      <c r="I12" t="n">
        <v>31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125.96</v>
      </c>
      <c r="Q12" t="n">
        <v>1319.21</v>
      </c>
      <c r="R12" t="n">
        <v>88.68000000000001</v>
      </c>
      <c r="S12" t="n">
        <v>59.92</v>
      </c>
      <c r="T12" t="n">
        <v>14188.9</v>
      </c>
      <c r="U12" t="n">
        <v>0.68</v>
      </c>
      <c r="V12" t="n">
        <v>0.93</v>
      </c>
      <c r="W12" t="n">
        <v>0.25</v>
      </c>
      <c r="X12" t="n">
        <v>0.9</v>
      </c>
      <c r="Y12" t="n">
        <v>1</v>
      </c>
      <c r="Z12" t="n">
        <v>10</v>
      </c>
      <c r="AA12" t="n">
        <v>97.04329221854255</v>
      </c>
      <c r="AB12" t="n">
        <v>132.7789136612519</v>
      </c>
      <c r="AC12" t="n">
        <v>120.1066804978332</v>
      </c>
      <c r="AD12" t="n">
        <v>97043.29221854254</v>
      </c>
      <c r="AE12" t="n">
        <v>132778.9136612519</v>
      </c>
      <c r="AF12" t="n">
        <v>2.825934741303272e-06</v>
      </c>
      <c r="AG12" t="n">
        <v>0.2166666666666667</v>
      </c>
      <c r="AH12" t="n">
        <v>120106.6804978331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2.6373</v>
      </c>
      <c r="E2" t="n">
        <v>37.92</v>
      </c>
      <c r="F2" t="n">
        <v>24.93</v>
      </c>
      <c r="G2" t="n">
        <v>5.82</v>
      </c>
      <c r="H2" t="n">
        <v>0.09</v>
      </c>
      <c r="I2" t="n">
        <v>257</v>
      </c>
      <c r="J2" t="n">
        <v>204</v>
      </c>
      <c r="K2" t="n">
        <v>55.27</v>
      </c>
      <c r="L2" t="n">
        <v>1</v>
      </c>
      <c r="M2" t="n">
        <v>255</v>
      </c>
      <c r="N2" t="n">
        <v>42.72</v>
      </c>
      <c r="O2" t="n">
        <v>25393.6</v>
      </c>
      <c r="P2" t="n">
        <v>353.7</v>
      </c>
      <c r="Q2" t="n">
        <v>1319.61</v>
      </c>
      <c r="R2" t="n">
        <v>310.91</v>
      </c>
      <c r="S2" t="n">
        <v>59.92</v>
      </c>
      <c r="T2" t="n">
        <v>124174.69</v>
      </c>
      <c r="U2" t="n">
        <v>0.19</v>
      </c>
      <c r="V2" t="n">
        <v>0.68</v>
      </c>
      <c r="W2" t="n">
        <v>0.57</v>
      </c>
      <c r="X2" t="n">
        <v>7.64</v>
      </c>
      <c r="Y2" t="n">
        <v>1</v>
      </c>
      <c r="Z2" t="n">
        <v>10</v>
      </c>
      <c r="AA2" t="n">
        <v>437.8736394422932</v>
      </c>
      <c r="AB2" t="n">
        <v>599.1180311065493</v>
      </c>
      <c r="AC2" t="n">
        <v>541.9390470851773</v>
      </c>
      <c r="AD2" t="n">
        <v>437873.6394422932</v>
      </c>
      <c r="AE2" t="n">
        <v>599118.0311065493</v>
      </c>
      <c r="AF2" t="n">
        <v>1.374487588515106e-06</v>
      </c>
      <c r="AG2" t="n">
        <v>0.395</v>
      </c>
      <c r="AH2" t="n">
        <v>541939.0470851773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3.0389</v>
      </c>
      <c r="E3" t="n">
        <v>32.91</v>
      </c>
      <c r="F3" t="n">
        <v>22.76</v>
      </c>
      <c r="G3" t="n">
        <v>7.3</v>
      </c>
      <c r="H3" t="n">
        <v>0.11</v>
      </c>
      <c r="I3" t="n">
        <v>187</v>
      </c>
      <c r="J3" t="n">
        <v>204.39</v>
      </c>
      <c r="K3" t="n">
        <v>55.27</v>
      </c>
      <c r="L3" t="n">
        <v>1.25</v>
      </c>
      <c r="M3" t="n">
        <v>185</v>
      </c>
      <c r="N3" t="n">
        <v>42.87</v>
      </c>
      <c r="O3" t="n">
        <v>25442.42</v>
      </c>
      <c r="P3" t="n">
        <v>321.23</v>
      </c>
      <c r="Q3" t="n">
        <v>1319.53</v>
      </c>
      <c r="R3" t="n">
        <v>239.62</v>
      </c>
      <c r="S3" t="n">
        <v>59.92</v>
      </c>
      <c r="T3" t="n">
        <v>88882.37</v>
      </c>
      <c r="U3" t="n">
        <v>0.25</v>
      </c>
      <c r="V3" t="n">
        <v>0.75</v>
      </c>
      <c r="W3" t="n">
        <v>0.46</v>
      </c>
      <c r="X3" t="n">
        <v>5.48</v>
      </c>
      <c r="Y3" t="n">
        <v>1</v>
      </c>
      <c r="Z3" t="n">
        <v>10</v>
      </c>
      <c r="AA3" t="n">
        <v>346.0198093666505</v>
      </c>
      <c r="AB3" t="n">
        <v>473.4395684920694</v>
      </c>
      <c r="AC3" t="n">
        <v>428.2551605517932</v>
      </c>
      <c r="AD3" t="n">
        <v>346019.8093666505</v>
      </c>
      <c r="AE3" t="n">
        <v>473439.5684920694</v>
      </c>
      <c r="AF3" t="n">
        <v>1.583790366184566e-06</v>
      </c>
      <c r="AG3" t="n">
        <v>0.3428125</v>
      </c>
      <c r="AH3" t="n">
        <v>428255.1605517932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3.3346</v>
      </c>
      <c r="E4" t="n">
        <v>29.99</v>
      </c>
      <c r="F4" t="n">
        <v>21.5</v>
      </c>
      <c r="G4" t="n">
        <v>8.84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301.92</v>
      </c>
      <c r="Q4" t="n">
        <v>1319.25</v>
      </c>
      <c r="R4" t="n">
        <v>198.34</v>
      </c>
      <c r="S4" t="n">
        <v>59.92</v>
      </c>
      <c r="T4" t="n">
        <v>68445.3</v>
      </c>
      <c r="U4" t="n">
        <v>0.3</v>
      </c>
      <c r="V4" t="n">
        <v>0.79</v>
      </c>
      <c r="W4" t="n">
        <v>0.4</v>
      </c>
      <c r="X4" t="n">
        <v>4.22</v>
      </c>
      <c r="Y4" t="n">
        <v>1</v>
      </c>
      <c r="Z4" t="n">
        <v>10</v>
      </c>
      <c r="AA4" t="n">
        <v>297.0508478618593</v>
      </c>
      <c r="AB4" t="n">
        <v>406.4380750031031</v>
      </c>
      <c r="AC4" t="n">
        <v>367.6481955642271</v>
      </c>
      <c r="AD4" t="n">
        <v>297050.8478618593</v>
      </c>
      <c r="AE4" t="n">
        <v>406438.0750031031</v>
      </c>
      <c r="AF4" t="n">
        <v>1.737901002033319e-06</v>
      </c>
      <c r="AG4" t="n">
        <v>0.3123958333333333</v>
      </c>
      <c r="AH4" t="n">
        <v>367648.1955642271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3.542</v>
      </c>
      <c r="E5" t="n">
        <v>28.23</v>
      </c>
      <c r="F5" t="n">
        <v>20.76</v>
      </c>
      <c r="G5" t="n">
        <v>10.29</v>
      </c>
      <c r="H5" t="n">
        <v>0.15</v>
      </c>
      <c r="I5" t="n">
        <v>121</v>
      </c>
      <c r="J5" t="n">
        <v>205.18</v>
      </c>
      <c r="K5" t="n">
        <v>55.27</v>
      </c>
      <c r="L5" t="n">
        <v>1.75</v>
      </c>
      <c r="M5" t="n">
        <v>119</v>
      </c>
      <c r="N5" t="n">
        <v>43.16</v>
      </c>
      <c r="O5" t="n">
        <v>25540.22</v>
      </c>
      <c r="P5" t="n">
        <v>290.09</v>
      </c>
      <c r="Q5" t="n">
        <v>1319.46</v>
      </c>
      <c r="R5" t="n">
        <v>174.3</v>
      </c>
      <c r="S5" t="n">
        <v>59.92</v>
      </c>
      <c r="T5" t="n">
        <v>56548.16</v>
      </c>
      <c r="U5" t="n">
        <v>0.34</v>
      </c>
      <c r="V5" t="n">
        <v>0.82</v>
      </c>
      <c r="W5" t="n">
        <v>0.36</v>
      </c>
      <c r="X5" t="n">
        <v>3.48</v>
      </c>
      <c r="Y5" t="n">
        <v>1</v>
      </c>
      <c r="Z5" t="n">
        <v>10</v>
      </c>
      <c r="AA5" t="n">
        <v>269.228473028448</v>
      </c>
      <c r="AB5" t="n">
        <v>368.3702743194804</v>
      </c>
      <c r="AC5" t="n">
        <v>333.2135323493555</v>
      </c>
      <c r="AD5" t="n">
        <v>269228.4730284481</v>
      </c>
      <c r="AE5" t="n">
        <v>368370.2743194803</v>
      </c>
      <c r="AF5" t="n">
        <v>1.845992127752059e-06</v>
      </c>
      <c r="AG5" t="n">
        <v>0.2940625</v>
      </c>
      <c r="AH5" t="n">
        <v>333213.5323493555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3.723</v>
      </c>
      <c r="E6" t="n">
        <v>26.86</v>
      </c>
      <c r="F6" t="n">
        <v>20.16</v>
      </c>
      <c r="G6" t="n">
        <v>11.86</v>
      </c>
      <c r="H6" t="n">
        <v>0.17</v>
      </c>
      <c r="I6" t="n">
        <v>102</v>
      </c>
      <c r="J6" t="n">
        <v>205.58</v>
      </c>
      <c r="K6" t="n">
        <v>55.27</v>
      </c>
      <c r="L6" t="n">
        <v>2</v>
      </c>
      <c r="M6" t="n">
        <v>100</v>
      </c>
      <c r="N6" t="n">
        <v>43.31</v>
      </c>
      <c r="O6" t="n">
        <v>25589.2</v>
      </c>
      <c r="P6" t="n">
        <v>280.25</v>
      </c>
      <c r="Q6" t="n">
        <v>1319.17</v>
      </c>
      <c r="R6" t="n">
        <v>154.42</v>
      </c>
      <c r="S6" t="n">
        <v>59.92</v>
      </c>
      <c r="T6" t="n">
        <v>46707.17</v>
      </c>
      <c r="U6" t="n">
        <v>0.39</v>
      </c>
      <c r="V6" t="n">
        <v>0.84</v>
      </c>
      <c r="W6" t="n">
        <v>0.33</v>
      </c>
      <c r="X6" t="n">
        <v>2.88</v>
      </c>
      <c r="Y6" t="n">
        <v>1</v>
      </c>
      <c r="Z6" t="n">
        <v>10</v>
      </c>
      <c r="AA6" t="n">
        <v>247.9394651657636</v>
      </c>
      <c r="AB6" t="n">
        <v>339.2417145568542</v>
      </c>
      <c r="AC6" t="n">
        <v>306.8649614483859</v>
      </c>
      <c r="AD6" t="n">
        <v>247939.4651657636</v>
      </c>
      <c r="AE6" t="n">
        <v>339241.7145568542</v>
      </c>
      <c r="AF6" t="n">
        <v>1.940324305934759e-06</v>
      </c>
      <c r="AG6" t="n">
        <v>0.2797916666666667</v>
      </c>
      <c r="AH6" t="n">
        <v>306864.9614483859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3.8509</v>
      </c>
      <c r="E7" t="n">
        <v>25.97</v>
      </c>
      <c r="F7" t="n">
        <v>19.79</v>
      </c>
      <c r="G7" t="n">
        <v>13.34</v>
      </c>
      <c r="H7" t="n">
        <v>0.19</v>
      </c>
      <c r="I7" t="n">
        <v>89</v>
      </c>
      <c r="J7" t="n">
        <v>205.98</v>
      </c>
      <c r="K7" t="n">
        <v>55.27</v>
      </c>
      <c r="L7" t="n">
        <v>2.25</v>
      </c>
      <c r="M7" t="n">
        <v>87</v>
      </c>
      <c r="N7" t="n">
        <v>43.46</v>
      </c>
      <c r="O7" t="n">
        <v>25638.22</v>
      </c>
      <c r="P7" t="n">
        <v>273.88</v>
      </c>
      <c r="Q7" t="n">
        <v>1319.35</v>
      </c>
      <c r="R7" t="n">
        <v>142.69</v>
      </c>
      <c r="S7" t="n">
        <v>59.92</v>
      </c>
      <c r="T7" t="n">
        <v>40907.15</v>
      </c>
      <c r="U7" t="n">
        <v>0.42</v>
      </c>
      <c r="V7" t="n">
        <v>0.86</v>
      </c>
      <c r="W7" t="n">
        <v>0.3</v>
      </c>
      <c r="X7" t="n">
        <v>2.51</v>
      </c>
      <c r="Y7" t="n">
        <v>1</v>
      </c>
      <c r="Z7" t="n">
        <v>10</v>
      </c>
      <c r="AA7" t="n">
        <v>234.6331709692407</v>
      </c>
      <c r="AB7" t="n">
        <v>321.0354558049115</v>
      </c>
      <c r="AC7" t="n">
        <v>290.396282479078</v>
      </c>
      <c r="AD7" t="n">
        <v>234633.1709692407</v>
      </c>
      <c r="AE7" t="n">
        <v>321035.4558049115</v>
      </c>
      <c r="AF7" t="n">
        <v>2.006982237368833e-06</v>
      </c>
      <c r="AG7" t="n">
        <v>0.2705208333333333</v>
      </c>
      <c r="AH7" t="n">
        <v>290396.282479078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3.9659</v>
      </c>
      <c r="E8" t="n">
        <v>25.21</v>
      </c>
      <c r="F8" t="n">
        <v>19.49</v>
      </c>
      <c r="G8" t="n">
        <v>14.99</v>
      </c>
      <c r="H8" t="n">
        <v>0.22</v>
      </c>
      <c r="I8" t="n">
        <v>78</v>
      </c>
      <c r="J8" t="n">
        <v>206.38</v>
      </c>
      <c r="K8" t="n">
        <v>55.27</v>
      </c>
      <c r="L8" t="n">
        <v>2.5</v>
      </c>
      <c r="M8" t="n">
        <v>76</v>
      </c>
      <c r="N8" t="n">
        <v>43.6</v>
      </c>
      <c r="O8" t="n">
        <v>25687.3</v>
      </c>
      <c r="P8" t="n">
        <v>268.13</v>
      </c>
      <c r="Q8" t="n">
        <v>1319.22</v>
      </c>
      <c r="R8" t="n">
        <v>132.66</v>
      </c>
      <c r="S8" t="n">
        <v>59.92</v>
      </c>
      <c r="T8" t="n">
        <v>35944.33</v>
      </c>
      <c r="U8" t="n">
        <v>0.45</v>
      </c>
      <c r="V8" t="n">
        <v>0.87</v>
      </c>
      <c r="W8" t="n">
        <v>0.29</v>
      </c>
      <c r="X8" t="n">
        <v>2.21</v>
      </c>
      <c r="Y8" t="n">
        <v>1</v>
      </c>
      <c r="Z8" t="n">
        <v>10</v>
      </c>
      <c r="AA8" t="n">
        <v>223.4842246041916</v>
      </c>
      <c r="AB8" t="n">
        <v>305.7809755314589</v>
      </c>
      <c r="AC8" t="n">
        <v>276.5976683931214</v>
      </c>
      <c r="AD8" t="n">
        <v>223484.2246041916</v>
      </c>
      <c r="AE8" t="n">
        <v>305780.9755314589</v>
      </c>
      <c r="AF8" t="n">
        <v>2.066917046711432e-06</v>
      </c>
      <c r="AG8" t="n">
        <v>0.2626041666666667</v>
      </c>
      <c r="AH8" t="n">
        <v>276597.6683931214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4.0595</v>
      </c>
      <c r="E9" t="n">
        <v>24.63</v>
      </c>
      <c r="F9" t="n">
        <v>19.23</v>
      </c>
      <c r="G9" t="n">
        <v>16.48</v>
      </c>
      <c r="H9" t="n">
        <v>0.24</v>
      </c>
      <c r="I9" t="n">
        <v>70</v>
      </c>
      <c r="J9" t="n">
        <v>206.78</v>
      </c>
      <c r="K9" t="n">
        <v>55.27</v>
      </c>
      <c r="L9" t="n">
        <v>2.75</v>
      </c>
      <c r="M9" t="n">
        <v>68</v>
      </c>
      <c r="N9" t="n">
        <v>43.75</v>
      </c>
      <c r="O9" t="n">
        <v>25736.42</v>
      </c>
      <c r="P9" t="n">
        <v>263.3</v>
      </c>
      <c r="Q9" t="n">
        <v>1319.28</v>
      </c>
      <c r="R9" t="n">
        <v>124.11</v>
      </c>
      <c r="S9" t="n">
        <v>59.92</v>
      </c>
      <c r="T9" t="n">
        <v>31708.8</v>
      </c>
      <c r="U9" t="n">
        <v>0.48</v>
      </c>
      <c r="V9" t="n">
        <v>0.88</v>
      </c>
      <c r="W9" t="n">
        <v>0.28</v>
      </c>
      <c r="X9" t="n">
        <v>1.95</v>
      </c>
      <c r="Y9" t="n">
        <v>1</v>
      </c>
      <c r="Z9" t="n">
        <v>10</v>
      </c>
      <c r="AA9" t="n">
        <v>214.7414369666133</v>
      </c>
      <c r="AB9" t="n">
        <v>293.8187077811613</v>
      </c>
      <c r="AC9" t="n">
        <v>265.7770626877602</v>
      </c>
      <c r="AD9" t="n">
        <v>214741.4369666133</v>
      </c>
      <c r="AE9" t="n">
        <v>293818.7077811612</v>
      </c>
      <c r="AF9" t="n">
        <v>2.115698769793756e-06</v>
      </c>
      <c r="AG9" t="n">
        <v>0.2565625</v>
      </c>
      <c r="AH9" t="n">
        <v>265777.0626877602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4.1433</v>
      </c>
      <c r="E10" t="n">
        <v>24.14</v>
      </c>
      <c r="F10" t="n">
        <v>19.02</v>
      </c>
      <c r="G10" t="n">
        <v>18.11</v>
      </c>
      <c r="H10" t="n">
        <v>0.26</v>
      </c>
      <c r="I10" t="n">
        <v>63</v>
      </c>
      <c r="J10" t="n">
        <v>207.17</v>
      </c>
      <c r="K10" t="n">
        <v>55.27</v>
      </c>
      <c r="L10" t="n">
        <v>3</v>
      </c>
      <c r="M10" t="n">
        <v>61</v>
      </c>
      <c r="N10" t="n">
        <v>43.9</v>
      </c>
      <c r="O10" t="n">
        <v>25785.6</v>
      </c>
      <c r="P10" t="n">
        <v>258.94</v>
      </c>
      <c r="Q10" t="n">
        <v>1319.13</v>
      </c>
      <c r="R10" t="n">
        <v>117.04</v>
      </c>
      <c r="S10" t="n">
        <v>59.92</v>
      </c>
      <c r="T10" t="n">
        <v>28208.44</v>
      </c>
      <c r="U10" t="n">
        <v>0.51</v>
      </c>
      <c r="V10" t="n">
        <v>0.89</v>
      </c>
      <c r="W10" t="n">
        <v>0.27</v>
      </c>
      <c r="X10" t="n">
        <v>1.74</v>
      </c>
      <c r="Y10" t="n">
        <v>1</v>
      </c>
      <c r="Z10" t="n">
        <v>10</v>
      </c>
      <c r="AA10" t="n">
        <v>207.2929098872518</v>
      </c>
      <c r="AB10" t="n">
        <v>283.627304425361</v>
      </c>
      <c r="AC10" t="n">
        <v>256.5583125645099</v>
      </c>
      <c r="AD10" t="n">
        <v>207292.9098872518</v>
      </c>
      <c r="AE10" t="n">
        <v>283627.304425361</v>
      </c>
      <c r="AF10" t="n">
        <v>2.159373004775581e-06</v>
      </c>
      <c r="AG10" t="n">
        <v>0.2514583333333333</v>
      </c>
      <c r="AH10" t="n">
        <v>256558.3125645099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4.2123</v>
      </c>
      <c r="E11" t="n">
        <v>23.74</v>
      </c>
      <c r="F11" t="n">
        <v>18.82</v>
      </c>
      <c r="G11" t="n">
        <v>19.47</v>
      </c>
      <c r="H11" t="n">
        <v>0.28</v>
      </c>
      <c r="I11" t="n">
        <v>58</v>
      </c>
      <c r="J11" t="n">
        <v>207.57</v>
      </c>
      <c r="K11" t="n">
        <v>55.27</v>
      </c>
      <c r="L11" t="n">
        <v>3.25</v>
      </c>
      <c r="M11" t="n">
        <v>56</v>
      </c>
      <c r="N11" t="n">
        <v>44.05</v>
      </c>
      <c r="O11" t="n">
        <v>25834.83</v>
      </c>
      <c r="P11" t="n">
        <v>255.03</v>
      </c>
      <c r="Q11" t="n">
        <v>1319.1</v>
      </c>
      <c r="R11" t="n">
        <v>110.77</v>
      </c>
      <c r="S11" t="n">
        <v>59.92</v>
      </c>
      <c r="T11" t="n">
        <v>25099.9</v>
      </c>
      <c r="U11" t="n">
        <v>0.54</v>
      </c>
      <c r="V11" t="n">
        <v>0.9</v>
      </c>
      <c r="W11" t="n">
        <v>0.26</v>
      </c>
      <c r="X11" t="n">
        <v>1.55</v>
      </c>
      <c r="Y11" t="n">
        <v>1</v>
      </c>
      <c r="Z11" t="n">
        <v>10</v>
      </c>
      <c r="AA11" t="n">
        <v>201.1229517027285</v>
      </c>
      <c r="AB11" t="n">
        <v>275.1852954379564</v>
      </c>
      <c r="AC11" t="n">
        <v>248.9219970664263</v>
      </c>
      <c r="AD11" t="n">
        <v>201122.9517027285</v>
      </c>
      <c r="AE11" t="n">
        <v>275185.2954379563</v>
      </c>
      <c r="AF11" t="n">
        <v>2.19533389038114e-06</v>
      </c>
      <c r="AG11" t="n">
        <v>0.2472916666666667</v>
      </c>
      <c r="AH11" t="n">
        <v>248921.9970664264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4.3137</v>
      </c>
      <c r="E12" t="n">
        <v>23.18</v>
      </c>
      <c r="F12" t="n">
        <v>18.51</v>
      </c>
      <c r="G12" t="n">
        <v>21.36</v>
      </c>
      <c r="H12" t="n">
        <v>0.3</v>
      </c>
      <c r="I12" t="n">
        <v>52</v>
      </c>
      <c r="J12" t="n">
        <v>207.97</v>
      </c>
      <c r="K12" t="n">
        <v>55.27</v>
      </c>
      <c r="L12" t="n">
        <v>3.5</v>
      </c>
      <c r="M12" t="n">
        <v>50</v>
      </c>
      <c r="N12" t="n">
        <v>44.2</v>
      </c>
      <c r="O12" t="n">
        <v>25884.1</v>
      </c>
      <c r="P12" t="n">
        <v>249</v>
      </c>
      <c r="Q12" t="n">
        <v>1319.17</v>
      </c>
      <c r="R12" t="n">
        <v>100.63</v>
      </c>
      <c r="S12" t="n">
        <v>59.92</v>
      </c>
      <c r="T12" t="n">
        <v>20061.14</v>
      </c>
      <c r="U12" t="n">
        <v>0.6</v>
      </c>
      <c r="V12" t="n">
        <v>0.92</v>
      </c>
      <c r="W12" t="n">
        <v>0.23</v>
      </c>
      <c r="X12" t="n">
        <v>1.23</v>
      </c>
      <c r="Y12" t="n">
        <v>1</v>
      </c>
      <c r="Z12" t="n">
        <v>10</v>
      </c>
      <c r="AA12" t="n">
        <v>192.2112122491934</v>
      </c>
      <c r="AB12" t="n">
        <v>262.9918603594388</v>
      </c>
      <c r="AC12" t="n">
        <v>237.892286318205</v>
      </c>
      <c r="AD12" t="n">
        <v>192211.2122491934</v>
      </c>
      <c r="AE12" t="n">
        <v>262991.8603594388</v>
      </c>
      <c r="AF12" t="n">
        <v>2.248180757053658e-06</v>
      </c>
      <c r="AG12" t="n">
        <v>0.2414583333333333</v>
      </c>
      <c r="AH12" t="n">
        <v>237892.286318205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4.2526</v>
      </c>
      <c r="E13" t="n">
        <v>23.52</v>
      </c>
      <c r="F13" t="n">
        <v>18.92</v>
      </c>
      <c r="G13" t="n">
        <v>22.71</v>
      </c>
      <c r="H13" t="n">
        <v>0.32</v>
      </c>
      <c r="I13" t="n">
        <v>50</v>
      </c>
      <c r="J13" t="n">
        <v>208.37</v>
      </c>
      <c r="K13" t="n">
        <v>55.27</v>
      </c>
      <c r="L13" t="n">
        <v>3.75</v>
      </c>
      <c r="M13" t="n">
        <v>48</v>
      </c>
      <c r="N13" t="n">
        <v>44.35</v>
      </c>
      <c r="O13" t="n">
        <v>25933.43</v>
      </c>
      <c r="P13" t="n">
        <v>254.17</v>
      </c>
      <c r="Q13" t="n">
        <v>1319.23</v>
      </c>
      <c r="R13" t="n">
        <v>115.58</v>
      </c>
      <c r="S13" t="n">
        <v>59.92</v>
      </c>
      <c r="T13" t="n">
        <v>27542.91</v>
      </c>
      <c r="U13" t="n">
        <v>0.52</v>
      </c>
      <c r="V13" t="n">
        <v>0.9</v>
      </c>
      <c r="W13" t="n">
        <v>0.23</v>
      </c>
      <c r="X13" t="n">
        <v>1.64</v>
      </c>
      <c r="Y13" t="n">
        <v>1</v>
      </c>
      <c r="Z13" t="n">
        <v>10</v>
      </c>
      <c r="AA13" t="n">
        <v>199.0188266269698</v>
      </c>
      <c r="AB13" t="n">
        <v>272.3063386818578</v>
      </c>
      <c r="AC13" t="n">
        <v>246.3178039024878</v>
      </c>
      <c r="AD13" t="n">
        <v>199018.8266269698</v>
      </c>
      <c r="AE13" t="n">
        <v>272306.3386818578</v>
      </c>
      <c r="AF13" t="n">
        <v>2.216337132263808e-06</v>
      </c>
      <c r="AG13" t="n">
        <v>0.245</v>
      </c>
      <c r="AH13" t="n">
        <v>246317.8039024878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4.3375</v>
      </c>
      <c r="E14" t="n">
        <v>23.06</v>
      </c>
      <c r="F14" t="n">
        <v>18.62</v>
      </c>
      <c r="G14" t="n">
        <v>24.29</v>
      </c>
      <c r="H14" t="n">
        <v>0.34</v>
      </c>
      <c r="I14" t="n">
        <v>46</v>
      </c>
      <c r="J14" t="n">
        <v>208.77</v>
      </c>
      <c r="K14" t="n">
        <v>55.27</v>
      </c>
      <c r="L14" t="n">
        <v>4</v>
      </c>
      <c r="M14" t="n">
        <v>44</v>
      </c>
      <c r="N14" t="n">
        <v>44.5</v>
      </c>
      <c r="O14" t="n">
        <v>25982.82</v>
      </c>
      <c r="P14" t="n">
        <v>248.59</v>
      </c>
      <c r="Q14" t="n">
        <v>1319.13</v>
      </c>
      <c r="R14" t="n">
        <v>104.89</v>
      </c>
      <c r="S14" t="n">
        <v>59.92</v>
      </c>
      <c r="T14" t="n">
        <v>22220.73</v>
      </c>
      <c r="U14" t="n">
        <v>0.57</v>
      </c>
      <c r="V14" t="n">
        <v>0.91</v>
      </c>
      <c r="W14" t="n">
        <v>0.23</v>
      </c>
      <c r="X14" t="n">
        <v>1.35</v>
      </c>
      <c r="Y14" t="n">
        <v>1</v>
      </c>
      <c r="Z14" t="n">
        <v>10</v>
      </c>
      <c r="AA14" t="n">
        <v>191.234030278416</v>
      </c>
      <c r="AB14" t="n">
        <v>261.6548368767957</v>
      </c>
      <c r="AC14" t="n">
        <v>236.6828664802208</v>
      </c>
      <c r="AD14" t="n">
        <v>191234.030278416</v>
      </c>
      <c r="AE14" t="n">
        <v>261654.8368767957</v>
      </c>
      <c r="AF14" t="n">
        <v>2.260584656726301e-06</v>
      </c>
      <c r="AG14" t="n">
        <v>0.2402083333333333</v>
      </c>
      <c r="AH14" t="n">
        <v>236682.8664802207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4.3814</v>
      </c>
      <c r="E15" t="n">
        <v>22.82</v>
      </c>
      <c r="F15" t="n">
        <v>18.52</v>
      </c>
      <c r="G15" t="n">
        <v>25.83</v>
      </c>
      <c r="H15" t="n">
        <v>0.36</v>
      </c>
      <c r="I15" t="n">
        <v>43</v>
      </c>
      <c r="J15" t="n">
        <v>209.17</v>
      </c>
      <c r="K15" t="n">
        <v>55.27</v>
      </c>
      <c r="L15" t="n">
        <v>4.25</v>
      </c>
      <c r="M15" t="n">
        <v>41</v>
      </c>
      <c r="N15" t="n">
        <v>44.65</v>
      </c>
      <c r="O15" t="n">
        <v>26032.25</v>
      </c>
      <c r="P15" t="n">
        <v>245.48</v>
      </c>
      <c r="Q15" t="n">
        <v>1319.2</v>
      </c>
      <c r="R15" t="n">
        <v>101.22</v>
      </c>
      <c r="S15" t="n">
        <v>59.92</v>
      </c>
      <c r="T15" t="n">
        <v>20400.96</v>
      </c>
      <c r="U15" t="n">
        <v>0.59</v>
      </c>
      <c r="V15" t="n">
        <v>0.92</v>
      </c>
      <c r="W15" t="n">
        <v>0.23</v>
      </c>
      <c r="X15" t="n">
        <v>1.24</v>
      </c>
      <c r="Y15" t="n">
        <v>1</v>
      </c>
      <c r="Z15" t="n">
        <v>10</v>
      </c>
      <c r="AA15" t="n">
        <v>187.3499878656839</v>
      </c>
      <c r="AB15" t="n">
        <v>256.3405186958406</v>
      </c>
      <c r="AC15" t="n">
        <v>231.8757393677619</v>
      </c>
      <c r="AD15" t="n">
        <v>187349.9878656839</v>
      </c>
      <c r="AE15" t="n">
        <v>256340.5186958406</v>
      </c>
      <c r="AF15" t="n">
        <v>2.283464118727519e-06</v>
      </c>
      <c r="AG15" t="n">
        <v>0.2377083333333333</v>
      </c>
      <c r="AH15" t="n">
        <v>231875.7393677619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4.4277</v>
      </c>
      <c r="E16" t="n">
        <v>22.58</v>
      </c>
      <c r="F16" t="n">
        <v>18.4</v>
      </c>
      <c r="G16" t="n">
        <v>27.6</v>
      </c>
      <c r="H16" t="n">
        <v>0.38</v>
      </c>
      <c r="I16" t="n">
        <v>40</v>
      </c>
      <c r="J16" t="n">
        <v>209.58</v>
      </c>
      <c r="K16" t="n">
        <v>55.27</v>
      </c>
      <c r="L16" t="n">
        <v>4.5</v>
      </c>
      <c r="M16" t="n">
        <v>38</v>
      </c>
      <c r="N16" t="n">
        <v>44.8</v>
      </c>
      <c r="O16" t="n">
        <v>26081.73</v>
      </c>
      <c r="P16" t="n">
        <v>242.72</v>
      </c>
      <c r="Q16" t="n">
        <v>1319.12</v>
      </c>
      <c r="R16" t="n">
        <v>97.20999999999999</v>
      </c>
      <c r="S16" t="n">
        <v>59.92</v>
      </c>
      <c r="T16" t="n">
        <v>18409.81</v>
      </c>
      <c r="U16" t="n">
        <v>0.62</v>
      </c>
      <c r="V16" t="n">
        <v>0.92</v>
      </c>
      <c r="W16" t="n">
        <v>0.23</v>
      </c>
      <c r="X16" t="n">
        <v>1.12</v>
      </c>
      <c r="Y16" t="n">
        <v>1</v>
      </c>
      <c r="Z16" t="n">
        <v>10</v>
      </c>
      <c r="AA16" t="n">
        <v>183.582940670841</v>
      </c>
      <c r="AB16" t="n">
        <v>251.1862785334658</v>
      </c>
      <c r="AC16" t="n">
        <v>227.2134126524611</v>
      </c>
      <c r="AD16" t="n">
        <v>183582.940670841</v>
      </c>
      <c r="AE16" t="n">
        <v>251186.2785334658</v>
      </c>
      <c r="AF16" t="n">
        <v>2.307594394141104e-06</v>
      </c>
      <c r="AG16" t="n">
        <v>0.2352083333333333</v>
      </c>
      <c r="AH16" t="n">
        <v>227213.4126524611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4.454</v>
      </c>
      <c r="E17" t="n">
        <v>22.45</v>
      </c>
      <c r="F17" t="n">
        <v>18.35</v>
      </c>
      <c r="G17" t="n">
        <v>28.97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36</v>
      </c>
      <c r="N17" t="n">
        <v>44.95</v>
      </c>
      <c r="O17" t="n">
        <v>26131.27</v>
      </c>
      <c r="P17" t="n">
        <v>240.49</v>
      </c>
      <c r="Q17" t="n">
        <v>1319.19</v>
      </c>
      <c r="R17" t="n">
        <v>95.58</v>
      </c>
      <c r="S17" t="n">
        <v>59.92</v>
      </c>
      <c r="T17" t="n">
        <v>17603.73</v>
      </c>
      <c r="U17" t="n">
        <v>0.63</v>
      </c>
      <c r="V17" t="n">
        <v>0.93</v>
      </c>
      <c r="W17" t="n">
        <v>0.22</v>
      </c>
      <c r="X17" t="n">
        <v>1.07</v>
      </c>
      <c r="Y17" t="n">
        <v>1</v>
      </c>
      <c r="Z17" t="n">
        <v>10</v>
      </c>
      <c r="AA17" t="n">
        <v>181.1662767030711</v>
      </c>
      <c r="AB17" t="n">
        <v>247.8796922770751</v>
      </c>
      <c r="AC17" t="n">
        <v>224.2224023475562</v>
      </c>
      <c r="AD17" t="n">
        <v>181166.2767030711</v>
      </c>
      <c r="AE17" t="n">
        <v>247879.6922770751</v>
      </c>
      <c r="AF17" t="n">
        <v>2.321301224451629e-06</v>
      </c>
      <c r="AG17" t="n">
        <v>0.2338541666666667</v>
      </c>
      <c r="AH17" t="n">
        <v>224222.4023475562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4.4819</v>
      </c>
      <c r="E18" t="n">
        <v>22.31</v>
      </c>
      <c r="F18" t="n">
        <v>18.29</v>
      </c>
      <c r="G18" t="n">
        <v>30.48</v>
      </c>
      <c r="H18" t="n">
        <v>0.42</v>
      </c>
      <c r="I18" t="n">
        <v>36</v>
      </c>
      <c r="J18" t="n">
        <v>210.38</v>
      </c>
      <c r="K18" t="n">
        <v>55.27</v>
      </c>
      <c r="L18" t="n">
        <v>5</v>
      </c>
      <c r="M18" t="n">
        <v>34</v>
      </c>
      <c r="N18" t="n">
        <v>45.11</v>
      </c>
      <c r="O18" t="n">
        <v>26180.86</v>
      </c>
      <c r="P18" t="n">
        <v>238.55</v>
      </c>
      <c r="Q18" t="n">
        <v>1319.12</v>
      </c>
      <c r="R18" t="n">
        <v>93.48</v>
      </c>
      <c r="S18" t="n">
        <v>59.92</v>
      </c>
      <c r="T18" t="n">
        <v>16562.79</v>
      </c>
      <c r="U18" t="n">
        <v>0.64</v>
      </c>
      <c r="V18" t="n">
        <v>0.93</v>
      </c>
      <c r="W18" t="n">
        <v>0.22</v>
      </c>
      <c r="X18" t="n">
        <v>1.01</v>
      </c>
      <c r="Y18" t="n">
        <v>1</v>
      </c>
      <c r="Z18" t="n">
        <v>10</v>
      </c>
      <c r="AA18" t="n">
        <v>178.8450087158877</v>
      </c>
      <c r="AB18" t="n">
        <v>244.7036310098963</v>
      </c>
      <c r="AC18" t="n">
        <v>221.3494599100859</v>
      </c>
      <c r="AD18" t="n">
        <v>178845.0087158877</v>
      </c>
      <c r="AE18" t="n">
        <v>244703.6310098963</v>
      </c>
      <c r="AF18" t="n">
        <v>2.335841930370399e-06</v>
      </c>
      <c r="AG18" t="n">
        <v>0.2323958333333333</v>
      </c>
      <c r="AH18" t="n">
        <v>221349.4599100859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4.512</v>
      </c>
      <c r="E19" t="n">
        <v>22.16</v>
      </c>
      <c r="F19" t="n">
        <v>18.22</v>
      </c>
      <c r="G19" t="n">
        <v>32.15</v>
      </c>
      <c r="H19" t="n">
        <v>0.44</v>
      </c>
      <c r="I19" t="n">
        <v>34</v>
      </c>
      <c r="J19" t="n">
        <v>210.78</v>
      </c>
      <c r="K19" t="n">
        <v>55.27</v>
      </c>
      <c r="L19" t="n">
        <v>5.25</v>
      </c>
      <c r="M19" t="n">
        <v>32</v>
      </c>
      <c r="N19" t="n">
        <v>45.26</v>
      </c>
      <c r="O19" t="n">
        <v>26230.5</v>
      </c>
      <c r="P19" t="n">
        <v>236.01</v>
      </c>
      <c r="Q19" t="n">
        <v>1319.1</v>
      </c>
      <c r="R19" t="n">
        <v>91.29000000000001</v>
      </c>
      <c r="S19" t="n">
        <v>59.92</v>
      </c>
      <c r="T19" t="n">
        <v>15479.57</v>
      </c>
      <c r="U19" t="n">
        <v>0.66</v>
      </c>
      <c r="V19" t="n">
        <v>0.93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176.1195662866945</v>
      </c>
      <c r="AB19" t="n">
        <v>240.974560440242</v>
      </c>
      <c r="AC19" t="n">
        <v>217.9762866018148</v>
      </c>
      <c r="AD19" t="n">
        <v>176119.5662866945</v>
      </c>
      <c r="AE19" t="n">
        <v>240974.560440242</v>
      </c>
      <c r="AF19" t="n">
        <v>2.351529215250505e-06</v>
      </c>
      <c r="AG19" t="n">
        <v>0.2308333333333333</v>
      </c>
      <c r="AH19" t="n">
        <v>217976.2866018148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4.5422</v>
      </c>
      <c r="E20" t="n">
        <v>22.02</v>
      </c>
      <c r="F20" t="n">
        <v>18.15</v>
      </c>
      <c r="G20" t="n">
        <v>34.04</v>
      </c>
      <c r="H20" t="n">
        <v>0.46</v>
      </c>
      <c r="I20" t="n">
        <v>32</v>
      </c>
      <c r="J20" t="n">
        <v>211.18</v>
      </c>
      <c r="K20" t="n">
        <v>55.27</v>
      </c>
      <c r="L20" t="n">
        <v>5.5</v>
      </c>
      <c r="M20" t="n">
        <v>30</v>
      </c>
      <c r="N20" t="n">
        <v>45.41</v>
      </c>
      <c r="O20" t="n">
        <v>26280.2</v>
      </c>
      <c r="P20" t="n">
        <v>234.14</v>
      </c>
      <c r="Q20" t="n">
        <v>1319.21</v>
      </c>
      <c r="R20" t="n">
        <v>89.19</v>
      </c>
      <c r="S20" t="n">
        <v>59.92</v>
      </c>
      <c r="T20" t="n">
        <v>14440.55</v>
      </c>
      <c r="U20" t="n">
        <v>0.67</v>
      </c>
      <c r="V20" t="n">
        <v>0.9399999999999999</v>
      </c>
      <c r="W20" t="n">
        <v>0.21</v>
      </c>
      <c r="X20" t="n">
        <v>0.88</v>
      </c>
      <c r="Y20" t="n">
        <v>1</v>
      </c>
      <c r="Z20" t="n">
        <v>10</v>
      </c>
      <c r="AA20" t="n">
        <v>173.7834946058106</v>
      </c>
      <c r="AB20" t="n">
        <v>237.7782441062494</v>
      </c>
      <c r="AC20" t="n">
        <v>215.0850222126793</v>
      </c>
      <c r="AD20" t="n">
        <v>173783.4946058106</v>
      </c>
      <c r="AE20" t="n">
        <v>237778.2441062494</v>
      </c>
      <c r="AF20" t="n">
        <v>2.367268617356127e-06</v>
      </c>
      <c r="AG20" t="n">
        <v>0.229375</v>
      </c>
      <c r="AH20" t="n">
        <v>215085.0222126793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4.574</v>
      </c>
      <c r="E21" t="n">
        <v>21.86</v>
      </c>
      <c r="F21" t="n">
        <v>18.08</v>
      </c>
      <c r="G21" t="n">
        <v>36.16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28</v>
      </c>
      <c r="N21" t="n">
        <v>45.57</v>
      </c>
      <c r="O21" t="n">
        <v>26329.94</v>
      </c>
      <c r="P21" t="n">
        <v>231.28</v>
      </c>
      <c r="Q21" t="n">
        <v>1319.08</v>
      </c>
      <c r="R21" t="n">
        <v>86.81</v>
      </c>
      <c r="S21" t="n">
        <v>59.92</v>
      </c>
      <c r="T21" t="n">
        <v>13259.44</v>
      </c>
      <c r="U21" t="n">
        <v>0.6899999999999999</v>
      </c>
      <c r="V21" t="n">
        <v>0.9399999999999999</v>
      </c>
      <c r="W21" t="n">
        <v>0.21</v>
      </c>
      <c r="X21" t="n">
        <v>0.8</v>
      </c>
      <c r="Y21" t="n">
        <v>1</v>
      </c>
      <c r="Z21" t="n">
        <v>10</v>
      </c>
      <c r="AA21" t="n">
        <v>170.8949301255828</v>
      </c>
      <c r="AB21" t="n">
        <v>233.8259827499326</v>
      </c>
      <c r="AC21" t="n">
        <v>211.5099591331745</v>
      </c>
      <c r="AD21" t="n">
        <v>170894.9301255828</v>
      </c>
      <c r="AE21" t="n">
        <v>233825.9827499326</v>
      </c>
      <c r="AF21" t="n">
        <v>2.383841895069994e-06</v>
      </c>
      <c r="AG21" t="n">
        <v>0.2277083333333333</v>
      </c>
      <c r="AH21" t="n">
        <v>211509.9591331745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4.5873</v>
      </c>
      <c r="E22" t="n">
        <v>21.8</v>
      </c>
      <c r="F22" t="n">
        <v>18.06</v>
      </c>
      <c r="G22" t="n">
        <v>37.36</v>
      </c>
      <c r="H22" t="n">
        <v>0.5</v>
      </c>
      <c r="I22" t="n">
        <v>29</v>
      </c>
      <c r="J22" t="n">
        <v>211.99</v>
      </c>
      <c r="K22" t="n">
        <v>55.27</v>
      </c>
      <c r="L22" t="n">
        <v>6</v>
      </c>
      <c r="M22" t="n">
        <v>27</v>
      </c>
      <c r="N22" t="n">
        <v>45.72</v>
      </c>
      <c r="O22" t="n">
        <v>26379.74</v>
      </c>
      <c r="P22" t="n">
        <v>229.8</v>
      </c>
      <c r="Q22" t="n">
        <v>1319.14</v>
      </c>
      <c r="R22" t="n">
        <v>86</v>
      </c>
      <c r="S22" t="n">
        <v>59.92</v>
      </c>
      <c r="T22" t="n">
        <v>12858.28</v>
      </c>
      <c r="U22" t="n">
        <v>0.7</v>
      </c>
      <c r="V22" t="n">
        <v>0.9399999999999999</v>
      </c>
      <c r="W22" t="n">
        <v>0.21</v>
      </c>
      <c r="X22" t="n">
        <v>0.78</v>
      </c>
      <c r="Y22" t="n">
        <v>1</v>
      </c>
      <c r="Z22" t="n">
        <v>10</v>
      </c>
      <c r="AA22" t="n">
        <v>169.5729183565475</v>
      </c>
      <c r="AB22" t="n">
        <v>232.0171479244964</v>
      </c>
      <c r="AC22" t="n">
        <v>209.8737569647617</v>
      </c>
      <c r="AD22" t="n">
        <v>169572.9183565475</v>
      </c>
      <c r="AE22" t="n">
        <v>232017.1479244964</v>
      </c>
      <c r="AF22" t="n">
        <v>2.390773486063529e-06</v>
      </c>
      <c r="AG22" t="n">
        <v>0.2270833333333333</v>
      </c>
      <c r="AH22" t="n">
        <v>209873.7569647617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4.6354</v>
      </c>
      <c r="E23" t="n">
        <v>21.57</v>
      </c>
      <c r="F23" t="n">
        <v>17.91</v>
      </c>
      <c r="G23" t="n">
        <v>39.81</v>
      </c>
      <c r="H23" t="n">
        <v>0.52</v>
      </c>
      <c r="I23" t="n">
        <v>27</v>
      </c>
      <c r="J23" t="n">
        <v>212.4</v>
      </c>
      <c r="K23" t="n">
        <v>55.27</v>
      </c>
      <c r="L23" t="n">
        <v>6.25</v>
      </c>
      <c r="M23" t="n">
        <v>25</v>
      </c>
      <c r="N23" t="n">
        <v>45.87</v>
      </c>
      <c r="O23" t="n">
        <v>26429.59</v>
      </c>
      <c r="P23" t="n">
        <v>226</v>
      </c>
      <c r="Q23" t="n">
        <v>1319.09</v>
      </c>
      <c r="R23" t="n">
        <v>80.79000000000001</v>
      </c>
      <c r="S23" t="n">
        <v>59.92</v>
      </c>
      <c r="T23" t="n">
        <v>10266.26</v>
      </c>
      <c r="U23" t="n">
        <v>0.74</v>
      </c>
      <c r="V23" t="n">
        <v>0.95</v>
      </c>
      <c r="W23" t="n">
        <v>0.21</v>
      </c>
      <c r="X23" t="n">
        <v>0.64</v>
      </c>
      <c r="Y23" t="n">
        <v>1</v>
      </c>
      <c r="Z23" t="n">
        <v>10</v>
      </c>
      <c r="AA23" t="n">
        <v>165.4685109103662</v>
      </c>
      <c r="AB23" t="n">
        <v>226.401316582957</v>
      </c>
      <c r="AC23" t="n">
        <v>204.7938926845883</v>
      </c>
      <c r="AD23" t="n">
        <v>165468.5109103662</v>
      </c>
      <c r="AE23" t="n">
        <v>226401.316582957</v>
      </c>
      <c r="AF23" t="n">
        <v>2.41584187153639e-06</v>
      </c>
      <c r="AG23" t="n">
        <v>0.2246875</v>
      </c>
      <c r="AH23" t="n">
        <v>204793.8926845883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4.6245</v>
      </c>
      <c r="E24" t="n">
        <v>21.62</v>
      </c>
      <c r="F24" t="n">
        <v>18</v>
      </c>
      <c r="G24" t="n">
        <v>41.55</v>
      </c>
      <c r="H24" t="n">
        <v>0.54</v>
      </c>
      <c r="I24" t="n">
        <v>26</v>
      </c>
      <c r="J24" t="n">
        <v>212.8</v>
      </c>
      <c r="K24" t="n">
        <v>55.27</v>
      </c>
      <c r="L24" t="n">
        <v>6.5</v>
      </c>
      <c r="M24" t="n">
        <v>24</v>
      </c>
      <c r="N24" t="n">
        <v>46.03</v>
      </c>
      <c r="O24" t="n">
        <v>26479.5</v>
      </c>
      <c r="P24" t="n">
        <v>226.2</v>
      </c>
      <c r="Q24" t="n">
        <v>1319.24</v>
      </c>
      <c r="R24" t="n">
        <v>84.86</v>
      </c>
      <c r="S24" t="n">
        <v>59.92</v>
      </c>
      <c r="T24" t="n">
        <v>12302.97</v>
      </c>
      <c r="U24" t="n">
        <v>0.71</v>
      </c>
      <c r="V24" t="n">
        <v>0.9399999999999999</v>
      </c>
      <c r="W24" t="n">
        <v>0.19</v>
      </c>
      <c r="X24" t="n">
        <v>0.73</v>
      </c>
      <c r="Y24" t="n">
        <v>1</v>
      </c>
      <c r="Z24" t="n">
        <v>10</v>
      </c>
      <c r="AA24" t="n">
        <v>166.1871094982004</v>
      </c>
      <c r="AB24" t="n">
        <v>227.3845348731635</v>
      </c>
      <c r="AC24" t="n">
        <v>205.6832740011333</v>
      </c>
      <c r="AD24" t="n">
        <v>166187.1094982004</v>
      </c>
      <c r="AE24" t="n">
        <v>227384.5348731635</v>
      </c>
      <c r="AF24" t="n">
        <v>2.410161093955222e-06</v>
      </c>
      <c r="AG24" t="n">
        <v>0.2252083333333333</v>
      </c>
      <c r="AH24" t="n">
        <v>205683.2740011333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4.6374</v>
      </c>
      <c r="E25" t="n">
        <v>21.56</v>
      </c>
      <c r="F25" t="n">
        <v>17.98</v>
      </c>
      <c r="G25" t="n">
        <v>43.16</v>
      </c>
      <c r="H25" t="n">
        <v>0.5600000000000001</v>
      </c>
      <c r="I25" t="n">
        <v>25</v>
      </c>
      <c r="J25" t="n">
        <v>213.21</v>
      </c>
      <c r="K25" t="n">
        <v>55.27</v>
      </c>
      <c r="L25" t="n">
        <v>6.75</v>
      </c>
      <c r="M25" t="n">
        <v>23</v>
      </c>
      <c r="N25" t="n">
        <v>46.18</v>
      </c>
      <c r="O25" t="n">
        <v>26529.46</v>
      </c>
      <c r="P25" t="n">
        <v>224.78</v>
      </c>
      <c r="Q25" t="n">
        <v>1319.22</v>
      </c>
      <c r="R25" t="n">
        <v>83.8</v>
      </c>
      <c r="S25" t="n">
        <v>59.92</v>
      </c>
      <c r="T25" t="n">
        <v>11779.39</v>
      </c>
      <c r="U25" t="n">
        <v>0.72</v>
      </c>
      <c r="V25" t="n">
        <v>0.9399999999999999</v>
      </c>
      <c r="W25" t="n">
        <v>0.2</v>
      </c>
      <c r="X25" t="n">
        <v>0.71</v>
      </c>
      <c r="Y25" t="n">
        <v>1</v>
      </c>
      <c r="Z25" t="n">
        <v>10</v>
      </c>
      <c r="AA25" t="n">
        <v>164.9382684630892</v>
      </c>
      <c r="AB25" t="n">
        <v>225.6758154739472</v>
      </c>
      <c r="AC25" t="n">
        <v>204.1376323831749</v>
      </c>
      <c r="AD25" t="n">
        <v>164938.2684630892</v>
      </c>
      <c r="AE25" t="n">
        <v>225675.8154739472</v>
      </c>
      <c r="AF25" t="n">
        <v>2.416884216046697e-06</v>
      </c>
      <c r="AG25" t="n">
        <v>0.2245833333333333</v>
      </c>
      <c r="AH25" t="n">
        <v>204137.6323831749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4.6531</v>
      </c>
      <c r="E26" t="n">
        <v>21.49</v>
      </c>
      <c r="F26" t="n">
        <v>17.95</v>
      </c>
      <c r="G26" t="n">
        <v>44.88</v>
      </c>
      <c r="H26" t="n">
        <v>0.58</v>
      </c>
      <c r="I26" t="n">
        <v>24</v>
      </c>
      <c r="J26" t="n">
        <v>213.61</v>
      </c>
      <c r="K26" t="n">
        <v>55.27</v>
      </c>
      <c r="L26" t="n">
        <v>7</v>
      </c>
      <c r="M26" t="n">
        <v>22</v>
      </c>
      <c r="N26" t="n">
        <v>46.34</v>
      </c>
      <c r="O26" t="n">
        <v>26579.47</v>
      </c>
      <c r="P26" t="n">
        <v>222.17</v>
      </c>
      <c r="Q26" t="n">
        <v>1319.11</v>
      </c>
      <c r="R26" t="n">
        <v>82.73999999999999</v>
      </c>
      <c r="S26" t="n">
        <v>59.92</v>
      </c>
      <c r="T26" t="n">
        <v>11255.67</v>
      </c>
      <c r="U26" t="n">
        <v>0.72</v>
      </c>
      <c r="V26" t="n">
        <v>0.95</v>
      </c>
      <c r="W26" t="n">
        <v>0.2</v>
      </c>
      <c r="X26" t="n">
        <v>0.68</v>
      </c>
      <c r="Y26" t="n">
        <v>1</v>
      </c>
      <c r="Z26" t="n">
        <v>10</v>
      </c>
      <c r="AA26" t="n">
        <v>162.9552002887217</v>
      </c>
      <c r="AB26" t="n">
        <v>222.9624941109856</v>
      </c>
      <c r="AC26" t="n">
        <v>201.6832666029231</v>
      </c>
      <c r="AD26" t="n">
        <v>162955.2002887217</v>
      </c>
      <c r="AE26" t="n">
        <v>222962.4941109856</v>
      </c>
      <c r="AF26" t="n">
        <v>2.425066620452599e-06</v>
      </c>
      <c r="AG26" t="n">
        <v>0.2238541666666667</v>
      </c>
      <c r="AH26" t="n">
        <v>201683.2666029231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4.6705</v>
      </c>
      <c r="E27" t="n">
        <v>21.41</v>
      </c>
      <c r="F27" t="n">
        <v>17.91</v>
      </c>
      <c r="G27" t="n">
        <v>46.73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21</v>
      </c>
      <c r="N27" t="n">
        <v>46.49</v>
      </c>
      <c r="O27" t="n">
        <v>26629.54</v>
      </c>
      <c r="P27" t="n">
        <v>220.11</v>
      </c>
      <c r="Q27" t="n">
        <v>1319.1</v>
      </c>
      <c r="R27" t="n">
        <v>81.31999999999999</v>
      </c>
      <c r="S27" t="n">
        <v>59.92</v>
      </c>
      <c r="T27" t="n">
        <v>10551.09</v>
      </c>
      <c r="U27" t="n">
        <v>0.74</v>
      </c>
      <c r="V27" t="n">
        <v>0.95</v>
      </c>
      <c r="W27" t="n">
        <v>0.2</v>
      </c>
      <c r="X27" t="n">
        <v>0.64</v>
      </c>
      <c r="Y27" t="n">
        <v>1</v>
      </c>
      <c r="Z27" t="n">
        <v>10</v>
      </c>
      <c r="AA27" t="n">
        <v>161.1871356466275</v>
      </c>
      <c r="AB27" t="n">
        <v>220.5433500661666</v>
      </c>
      <c r="AC27" t="n">
        <v>199.4950022704508</v>
      </c>
      <c r="AD27" t="n">
        <v>161187.1356466275</v>
      </c>
      <c r="AE27" t="n">
        <v>220543.3500661666</v>
      </c>
      <c r="AF27" t="n">
        <v>2.434135017692262e-06</v>
      </c>
      <c r="AG27" t="n">
        <v>0.2230208333333333</v>
      </c>
      <c r="AH27" t="n">
        <v>199495.0022704508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4.6885</v>
      </c>
      <c r="E28" t="n">
        <v>21.33</v>
      </c>
      <c r="F28" t="n">
        <v>17.87</v>
      </c>
      <c r="G28" t="n">
        <v>48.74</v>
      </c>
      <c r="H28" t="n">
        <v>0.62</v>
      </c>
      <c r="I28" t="n">
        <v>22</v>
      </c>
      <c r="J28" t="n">
        <v>214.42</v>
      </c>
      <c r="K28" t="n">
        <v>55.27</v>
      </c>
      <c r="L28" t="n">
        <v>7.5</v>
      </c>
      <c r="M28" t="n">
        <v>20</v>
      </c>
      <c r="N28" t="n">
        <v>46.65</v>
      </c>
      <c r="O28" t="n">
        <v>26679.66</v>
      </c>
      <c r="P28" t="n">
        <v>218.49</v>
      </c>
      <c r="Q28" t="n">
        <v>1319.08</v>
      </c>
      <c r="R28" t="n">
        <v>79.94</v>
      </c>
      <c r="S28" t="n">
        <v>59.92</v>
      </c>
      <c r="T28" t="n">
        <v>9866.790000000001</v>
      </c>
      <c r="U28" t="n">
        <v>0.75</v>
      </c>
      <c r="V28" t="n">
        <v>0.95</v>
      </c>
      <c r="W28" t="n">
        <v>0.2</v>
      </c>
      <c r="X28" t="n">
        <v>0.59</v>
      </c>
      <c r="Y28" t="n">
        <v>1</v>
      </c>
      <c r="Z28" t="n">
        <v>10</v>
      </c>
      <c r="AA28" t="n">
        <v>159.6390509740052</v>
      </c>
      <c r="AB28" t="n">
        <v>218.4251923204103</v>
      </c>
      <c r="AC28" t="n">
        <v>197.5789985270957</v>
      </c>
      <c r="AD28" t="n">
        <v>159639.0509740053</v>
      </c>
      <c r="AE28" t="n">
        <v>218425.1923204103</v>
      </c>
      <c r="AF28" t="n">
        <v>2.443516118285017e-06</v>
      </c>
      <c r="AG28" t="n">
        <v>0.2221875</v>
      </c>
      <c r="AH28" t="n">
        <v>197578.9985270957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4.6864</v>
      </c>
      <c r="E29" t="n">
        <v>21.34</v>
      </c>
      <c r="F29" t="n">
        <v>17.88</v>
      </c>
      <c r="G29" t="n">
        <v>48.77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20</v>
      </c>
      <c r="N29" t="n">
        <v>46.81</v>
      </c>
      <c r="O29" t="n">
        <v>26729.83</v>
      </c>
      <c r="P29" t="n">
        <v>217.32</v>
      </c>
      <c r="Q29" t="n">
        <v>1319.09</v>
      </c>
      <c r="R29" t="n">
        <v>80.33</v>
      </c>
      <c r="S29" t="n">
        <v>59.92</v>
      </c>
      <c r="T29" t="n">
        <v>10061.5</v>
      </c>
      <c r="U29" t="n">
        <v>0.75</v>
      </c>
      <c r="V29" t="n">
        <v>0.95</v>
      </c>
      <c r="W29" t="n">
        <v>0.2</v>
      </c>
      <c r="X29" t="n">
        <v>0.6</v>
      </c>
      <c r="Y29" t="n">
        <v>1</v>
      </c>
      <c r="Z29" t="n">
        <v>10</v>
      </c>
      <c r="AA29" t="n">
        <v>159.1310153936501</v>
      </c>
      <c r="AB29" t="n">
        <v>217.7300756264208</v>
      </c>
      <c r="AC29" t="n">
        <v>196.950222794778</v>
      </c>
      <c r="AD29" t="n">
        <v>159131.0153936501</v>
      </c>
      <c r="AE29" t="n">
        <v>217730.0756264208</v>
      </c>
      <c r="AF29" t="n">
        <v>2.442421656549195e-06</v>
      </c>
      <c r="AG29" t="n">
        <v>0.2222916666666667</v>
      </c>
      <c r="AH29" t="n">
        <v>196950.222794778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4.7023</v>
      </c>
      <c r="E30" t="n">
        <v>21.27</v>
      </c>
      <c r="F30" t="n">
        <v>17.85</v>
      </c>
      <c r="G30" t="n">
        <v>51</v>
      </c>
      <c r="H30" t="n">
        <v>0.66</v>
      </c>
      <c r="I30" t="n">
        <v>21</v>
      </c>
      <c r="J30" t="n">
        <v>215.24</v>
      </c>
      <c r="K30" t="n">
        <v>55.27</v>
      </c>
      <c r="L30" t="n">
        <v>8</v>
      </c>
      <c r="M30" t="n">
        <v>19</v>
      </c>
      <c r="N30" t="n">
        <v>46.97</v>
      </c>
      <c r="O30" t="n">
        <v>26780.06</v>
      </c>
      <c r="P30" t="n">
        <v>215.21</v>
      </c>
      <c r="Q30" t="n">
        <v>1319.12</v>
      </c>
      <c r="R30" t="n">
        <v>79.20999999999999</v>
      </c>
      <c r="S30" t="n">
        <v>59.92</v>
      </c>
      <c r="T30" t="n">
        <v>9506.780000000001</v>
      </c>
      <c r="U30" t="n">
        <v>0.76</v>
      </c>
      <c r="V30" t="n">
        <v>0.95</v>
      </c>
      <c r="W30" t="n">
        <v>0.2</v>
      </c>
      <c r="X30" t="n">
        <v>0.57</v>
      </c>
      <c r="Y30" t="n">
        <v>1</v>
      </c>
      <c r="Z30" t="n">
        <v>10</v>
      </c>
      <c r="AA30" t="n">
        <v>157.4385460444995</v>
      </c>
      <c r="AB30" t="n">
        <v>215.4143643964361</v>
      </c>
      <c r="AC30" t="n">
        <v>194.8555197944612</v>
      </c>
      <c r="AD30" t="n">
        <v>157438.5460444995</v>
      </c>
      <c r="AE30" t="n">
        <v>215414.3643964361</v>
      </c>
      <c r="AF30" t="n">
        <v>2.450708295406128e-06</v>
      </c>
      <c r="AG30" t="n">
        <v>0.2215625</v>
      </c>
      <c r="AH30" t="n">
        <v>194855.5197944612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4.7204</v>
      </c>
      <c r="E31" t="n">
        <v>21.18</v>
      </c>
      <c r="F31" t="n">
        <v>17.81</v>
      </c>
      <c r="G31" t="n">
        <v>53.43</v>
      </c>
      <c r="H31" t="n">
        <v>0.68</v>
      </c>
      <c r="I31" t="n">
        <v>20</v>
      </c>
      <c r="J31" t="n">
        <v>215.65</v>
      </c>
      <c r="K31" t="n">
        <v>55.27</v>
      </c>
      <c r="L31" t="n">
        <v>8.25</v>
      </c>
      <c r="M31" t="n">
        <v>18</v>
      </c>
      <c r="N31" t="n">
        <v>47.12</v>
      </c>
      <c r="O31" t="n">
        <v>26830.34</v>
      </c>
      <c r="P31" t="n">
        <v>212.27</v>
      </c>
      <c r="Q31" t="n">
        <v>1319.1</v>
      </c>
      <c r="R31" t="n">
        <v>77.93000000000001</v>
      </c>
      <c r="S31" t="n">
        <v>59.92</v>
      </c>
      <c r="T31" t="n">
        <v>8869.35</v>
      </c>
      <c r="U31" t="n">
        <v>0.77</v>
      </c>
      <c r="V31" t="n">
        <v>0.95</v>
      </c>
      <c r="W31" t="n">
        <v>0.2</v>
      </c>
      <c r="X31" t="n">
        <v>0.53</v>
      </c>
      <c r="Y31" t="n">
        <v>1</v>
      </c>
      <c r="Z31" t="n">
        <v>10</v>
      </c>
      <c r="AA31" t="n">
        <v>155.2352393480776</v>
      </c>
      <c r="AB31" t="n">
        <v>212.399702971362</v>
      </c>
      <c r="AC31" t="n">
        <v>192.1285734246913</v>
      </c>
      <c r="AD31" t="n">
        <v>155235.2393480777</v>
      </c>
      <c r="AE31" t="n">
        <v>212399.702971362</v>
      </c>
      <c r="AF31" t="n">
        <v>2.460141513224398e-06</v>
      </c>
      <c r="AG31" t="n">
        <v>0.220625</v>
      </c>
      <c r="AH31" t="n">
        <v>192128.5734246913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4.737</v>
      </c>
      <c r="E32" t="n">
        <v>21.11</v>
      </c>
      <c r="F32" t="n">
        <v>17.78</v>
      </c>
      <c r="G32" t="n">
        <v>56.13</v>
      </c>
      <c r="H32" t="n">
        <v>0.7</v>
      </c>
      <c r="I32" t="n">
        <v>19</v>
      </c>
      <c r="J32" t="n">
        <v>216.05</v>
      </c>
      <c r="K32" t="n">
        <v>55.27</v>
      </c>
      <c r="L32" t="n">
        <v>8.5</v>
      </c>
      <c r="M32" t="n">
        <v>17</v>
      </c>
      <c r="N32" t="n">
        <v>47.28</v>
      </c>
      <c r="O32" t="n">
        <v>26880.68</v>
      </c>
      <c r="P32" t="n">
        <v>210.27</v>
      </c>
      <c r="Q32" t="n">
        <v>1319.08</v>
      </c>
      <c r="R32" t="n">
        <v>76.88</v>
      </c>
      <c r="S32" t="n">
        <v>59.92</v>
      </c>
      <c r="T32" t="n">
        <v>8347.959999999999</v>
      </c>
      <c r="U32" t="n">
        <v>0.78</v>
      </c>
      <c r="V32" t="n">
        <v>0.96</v>
      </c>
      <c r="W32" t="n">
        <v>0.19</v>
      </c>
      <c r="X32" t="n">
        <v>0.5</v>
      </c>
      <c r="Y32" t="n">
        <v>1</v>
      </c>
      <c r="Z32" t="n">
        <v>10</v>
      </c>
      <c r="AA32" t="n">
        <v>153.6017757089013</v>
      </c>
      <c r="AB32" t="n">
        <v>210.1647259569123</v>
      </c>
      <c r="AC32" t="n">
        <v>190.10689947969</v>
      </c>
      <c r="AD32" t="n">
        <v>153601.7757089013</v>
      </c>
      <c r="AE32" t="n">
        <v>210164.7259569123</v>
      </c>
      <c r="AF32" t="n">
        <v>2.468792972659939e-06</v>
      </c>
      <c r="AG32" t="n">
        <v>0.2198958333333333</v>
      </c>
      <c r="AH32" t="n">
        <v>190106.89947969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4.7714</v>
      </c>
      <c r="E33" t="n">
        <v>20.96</v>
      </c>
      <c r="F33" t="n">
        <v>17.66</v>
      </c>
      <c r="G33" t="n">
        <v>58.88</v>
      </c>
      <c r="H33" t="n">
        <v>0.72</v>
      </c>
      <c r="I33" t="n">
        <v>18</v>
      </c>
      <c r="J33" t="n">
        <v>216.46</v>
      </c>
      <c r="K33" t="n">
        <v>55.27</v>
      </c>
      <c r="L33" t="n">
        <v>8.75</v>
      </c>
      <c r="M33" t="n">
        <v>16</v>
      </c>
      <c r="N33" t="n">
        <v>47.44</v>
      </c>
      <c r="O33" t="n">
        <v>26931.07</v>
      </c>
      <c r="P33" t="n">
        <v>206.98</v>
      </c>
      <c r="Q33" t="n">
        <v>1319.12</v>
      </c>
      <c r="R33" t="n">
        <v>72.72</v>
      </c>
      <c r="S33" t="n">
        <v>59.92</v>
      </c>
      <c r="T33" t="n">
        <v>6275.56</v>
      </c>
      <c r="U33" t="n">
        <v>0.82</v>
      </c>
      <c r="V33" t="n">
        <v>0.96</v>
      </c>
      <c r="W33" t="n">
        <v>0.2</v>
      </c>
      <c r="X33" t="n">
        <v>0.39</v>
      </c>
      <c r="Y33" t="n">
        <v>1</v>
      </c>
      <c r="Z33" t="n">
        <v>10</v>
      </c>
      <c r="AA33" t="n">
        <v>150.5440261036435</v>
      </c>
      <c r="AB33" t="n">
        <v>205.9809780486087</v>
      </c>
      <c r="AC33" t="n">
        <v>186.3224425998266</v>
      </c>
      <c r="AD33" t="n">
        <v>150544.0261036435</v>
      </c>
      <c r="AE33" t="n">
        <v>205980.9780486087</v>
      </c>
      <c r="AF33" t="n">
        <v>2.486721298237203e-06</v>
      </c>
      <c r="AG33" t="n">
        <v>0.2183333333333334</v>
      </c>
      <c r="AH33" t="n">
        <v>186322.4425998266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4.7288</v>
      </c>
      <c r="E34" t="n">
        <v>21.15</v>
      </c>
      <c r="F34" t="n">
        <v>17.85</v>
      </c>
      <c r="G34" t="n">
        <v>59.51</v>
      </c>
      <c r="H34" t="n">
        <v>0.74</v>
      </c>
      <c r="I34" t="n">
        <v>18</v>
      </c>
      <c r="J34" t="n">
        <v>216.87</v>
      </c>
      <c r="K34" t="n">
        <v>55.27</v>
      </c>
      <c r="L34" t="n">
        <v>9</v>
      </c>
      <c r="M34" t="n">
        <v>16</v>
      </c>
      <c r="N34" t="n">
        <v>47.6</v>
      </c>
      <c r="O34" t="n">
        <v>26981.51</v>
      </c>
      <c r="P34" t="n">
        <v>208.31</v>
      </c>
      <c r="Q34" t="n">
        <v>1319.1</v>
      </c>
      <c r="R34" t="n">
        <v>79.81999999999999</v>
      </c>
      <c r="S34" t="n">
        <v>59.92</v>
      </c>
      <c r="T34" t="n">
        <v>9827.17</v>
      </c>
      <c r="U34" t="n">
        <v>0.75</v>
      </c>
      <c r="V34" t="n">
        <v>0.95</v>
      </c>
      <c r="W34" t="n">
        <v>0.19</v>
      </c>
      <c r="X34" t="n">
        <v>0.58</v>
      </c>
      <c r="Y34" t="n">
        <v>1</v>
      </c>
      <c r="Z34" t="n">
        <v>10</v>
      </c>
      <c r="AA34" t="n">
        <v>153.0362359265068</v>
      </c>
      <c r="AB34" t="n">
        <v>209.3909294767862</v>
      </c>
      <c r="AC34" t="n">
        <v>189.4069530495967</v>
      </c>
      <c r="AD34" t="n">
        <v>153036.2359265068</v>
      </c>
      <c r="AE34" t="n">
        <v>209390.9294767862</v>
      </c>
      <c r="AF34" t="n">
        <v>2.464519360167684e-06</v>
      </c>
      <c r="AG34" t="n">
        <v>0.2203125</v>
      </c>
      <c r="AH34" t="n">
        <v>189406.9530495967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4.7628</v>
      </c>
      <c r="E35" t="n">
        <v>21</v>
      </c>
      <c r="F35" t="n">
        <v>17.74</v>
      </c>
      <c r="G35" t="n">
        <v>62.62</v>
      </c>
      <c r="H35" t="n">
        <v>0.76</v>
      </c>
      <c r="I35" t="n">
        <v>17</v>
      </c>
      <c r="J35" t="n">
        <v>217.28</v>
      </c>
      <c r="K35" t="n">
        <v>55.27</v>
      </c>
      <c r="L35" t="n">
        <v>9.25</v>
      </c>
      <c r="M35" t="n">
        <v>15</v>
      </c>
      <c r="N35" t="n">
        <v>47.76</v>
      </c>
      <c r="O35" t="n">
        <v>27032.02</v>
      </c>
      <c r="P35" t="n">
        <v>205.61</v>
      </c>
      <c r="Q35" t="n">
        <v>1319.14</v>
      </c>
      <c r="R35" t="n">
        <v>75.81999999999999</v>
      </c>
      <c r="S35" t="n">
        <v>59.92</v>
      </c>
      <c r="T35" t="n">
        <v>7831.35</v>
      </c>
      <c r="U35" t="n">
        <v>0.79</v>
      </c>
      <c r="V35" t="n">
        <v>0.96</v>
      </c>
      <c r="W35" t="n">
        <v>0.19</v>
      </c>
      <c r="X35" t="n">
        <v>0.46</v>
      </c>
      <c r="Y35" t="n">
        <v>1</v>
      </c>
      <c r="Z35" t="n">
        <v>10</v>
      </c>
      <c r="AA35" t="n">
        <v>150.3139240010868</v>
      </c>
      <c r="AB35" t="n">
        <v>205.6661422005025</v>
      </c>
      <c r="AC35" t="n">
        <v>186.0376542431886</v>
      </c>
      <c r="AD35" t="n">
        <v>150313.9240010868</v>
      </c>
      <c r="AE35" t="n">
        <v>205666.1422005025</v>
      </c>
      <c r="AF35" t="n">
        <v>2.482239216842888e-06</v>
      </c>
      <c r="AG35" t="n">
        <v>0.21875</v>
      </c>
      <c r="AH35" t="n">
        <v>186037.6542431886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4.7619</v>
      </c>
      <c r="E36" t="n">
        <v>21</v>
      </c>
      <c r="F36" t="n">
        <v>17.75</v>
      </c>
      <c r="G36" t="n">
        <v>62.63</v>
      </c>
      <c r="H36" t="n">
        <v>0.78</v>
      </c>
      <c r="I36" t="n">
        <v>17</v>
      </c>
      <c r="J36" t="n">
        <v>217.69</v>
      </c>
      <c r="K36" t="n">
        <v>55.27</v>
      </c>
      <c r="L36" t="n">
        <v>9.5</v>
      </c>
      <c r="M36" t="n">
        <v>15</v>
      </c>
      <c r="N36" t="n">
        <v>47.92</v>
      </c>
      <c r="O36" t="n">
        <v>27082.57</v>
      </c>
      <c r="P36" t="n">
        <v>203.31</v>
      </c>
      <c r="Q36" t="n">
        <v>1319.13</v>
      </c>
      <c r="R36" t="n">
        <v>75.95</v>
      </c>
      <c r="S36" t="n">
        <v>59.92</v>
      </c>
      <c r="T36" t="n">
        <v>7894.86</v>
      </c>
      <c r="U36" t="n">
        <v>0.79</v>
      </c>
      <c r="V36" t="n">
        <v>0.96</v>
      </c>
      <c r="W36" t="n">
        <v>0.19</v>
      </c>
      <c r="X36" t="n">
        <v>0.47</v>
      </c>
      <c r="Y36" t="n">
        <v>1</v>
      </c>
      <c r="Z36" t="n">
        <v>10</v>
      </c>
      <c r="AA36" t="n">
        <v>149.1982793926774</v>
      </c>
      <c r="AB36" t="n">
        <v>204.1396680285111</v>
      </c>
      <c r="AC36" t="n">
        <v>184.6568646237516</v>
      </c>
      <c r="AD36" t="n">
        <v>149198.2793926774</v>
      </c>
      <c r="AE36" t="n">
        <v>204139.6680285111</v>
      </c>
      <c r="AF36" t="n">
        <v>2.48177016181325e-06</v>
      </c>
      <c r="AG36" t="n">
        <v>0.21875</v>
      </c>
      <c r="AH36" t="n">
        <v>184656.8646237516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4.7785</v>
      </c>
      <c r="E37" t="n">
        <v>20.93</v>
      </c>
      <c r="F37" t="n">
        <v>17.71</v>
      </c>
      <c r="G37" t="n">
        <v>66.43000000000001</v>
      </c>
      <c r="H37" t="n">
        <v>0.79</v>
      </c>
      <c r="I37" t="n">
        <v>16</v>
      </c>
      <c r="J37" t="n">
        <v>218.1</v>
      </c>
      <c r="K37" t="n">
        <v>55.27</v>
      </c>
      <c r="L37" t="n">
        <v>9.75</v>
      </c>
      <c r="M37" t="n">
        <v>14</v>
      </c>
      <c r="N37" t="n">
        <v>48.08</v>
      </c>
      <c r="O37" t="n">
        <v>27133.18</v>
      </c>
      <c r="P37" t="n">
        <v>201.78</v>
      </c>
      <c r="Q37" t="n">
        <v>1319.1</v>
      </c>
      <c r="R37" t="n">
        <v>74.89</v>
      </c>
      <c r="S37" t="n">
        <v>59.92</v>
      </c>
      <c r="T37" t="n">
        <v>7368.5</v>
      </c>
      <c r="U37" t="n">
        <v>0.8</v>
      </c>
      <c r="V37" t="n">
        <v>0.96</v>
      </c>
      <c r="W37" t="n">
        <v>0.19</v>
      </c>
      <c r="X37" t="n">
        <v>0.44</v>
      </c>
      <c r="Y37" t="n">
        <v>1</v>
      </c>
      <c r="Z37" t="n">
        <v>10</v>
      </c>
      <c r="AA37" t="n">
        <v>147.8133246409787</v>
      </c>
      <c r="AB37" t="n">
        <v>202.2447118373465</v>
      </c>
      <c r="AC37" t="n">
        <v>182.9427603918834</v>
      </c>
      <c r="AD37" t="n">
        <v>147813.3246409787</v>
      </c>
      <c r="AE37" t="n">
        <v>202244.7118373465</v>
      </c>
      <c r="AF37" t="n">
        <v>2.49042162124879e-06</v>
      </c>
      <c r="AG37" t="n">
        <v>0.2180208333333333</v>
      </c>
      <c r="AH37" t="n">
        <v>182942.7603918834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4.7799</v>
      </c>
      <c r="E38" t="n">
        <v>20.92</v>
      </c>
      <c r="F38" t="n">
        <v>17.71</v>
      </c>
      <c r="G38" t="n">
        <v>66.40000000000001</v>
      </c>
      <c r="H38" t="n">
        <v>0.8100000000000001</v>
      </c>
      <c r="I38" t="n">
        <v>16</v>
      </c>
      <c r="J38" t="n">
        <v>218.51</v>
      </c>
      <c r="K38" t="n">
        <v>55.27</v>
      </c>
      <c r="L38" t="n">
        <v>10</v>
      </c>
      <c r="M38" t="n">
        <v>14</v>
      </c>
      <c r="N38" t="n">
        <v>48.24</v>
      </c>
      <c r="O38" t="n">
        <v>27183.85</v>
      </c>
      <c r="P38" t="n">
        <v>199.06</v>
      </c>
      <c r="Q38" t="n">
        <v>1319.09</v>
      </c>
      <c r="R38" t="n">
        <v>74.70999999999999</v>
      </c>
      <c r="S38" t="n">
        <v>59.92</v>
      </c>
      <c r="T38" t="n">
        <v>7277.84</v>
      </c>
      <c r="U38" t="n">
        <v>0.8</v>
      </c>
      <c r="V38" t="n">
        <v>0.96</v>
      </c>
      <c r="W38" t="n">
        <v>0.19</v>
      </c>
      <c r="X38" t="n">
        <v>0.43</v>
      </c>
      <c r="Y38" t="n">
        <v>1</v>
      </c>
      <c r="Z38" t="n">
        <v>10</v>
      </c>
      <c r="AA38" t="n">
        <v>146.3940573155557</v>
      </c>
      <c r="AB38" t="n">
        <v>200.3028076690483</v>
      </c>
      <c r="AC38" t="n">
        <v>181.1861888319274</v>
      </c>
      <c r="AD38" t="n">
        <v>146394.0573155557</v>
      </c>
      <c r="AE38" t="n">
        <v>200302.8076690483</v>
      </c>
      <c r="AF38" t="n">
        <v>2.491151262406004e-06</v>
      </c>
      <c r="AG38" t="n">
        <v>0.2179166666666667</v>
      </c>
      <c r="AH38" t="n">
        <v>181186.1888319274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4.7988</v>
      </c>
      <c r="E39" t="n">
        <v>20.84</v>
      </c>
      <c r="F39" t="n">
        <v>17.67</v>
      </c>
      <c r="G39" t="n">
        <v>70.66</v>
      </c>
      <c r="H39" t="n">
        <v>0.83</v>
      </c>
      <c r="I39" t="n">
        <v>15</v>
      </c>
      <c r="J39" t="n">
        <v>218.92</v>
      </c>
      <c r="K39" t="n">
        <v>55.27</v>
      </c>
      <c r="L39" t="n">
        <v>10.25</v>
      </c>
      <c r="M39" t="n">
        <v>13</v>
      </c>
      <c r="N39" t="n">
        <v>48.4</v>
      </c>
      <c r="O39" t="n">
        <v>27234.57</v>
      </c>
      <c r="P39" t="n">
        <v>197.49</v>
      </c>
      <c r="Q39" t="n">
        <v>1319.11</v>
      </c>
      <c r="R39" t="n">
        <v>73.33</v>
      </c>
      <c r="S39" t="n">
        <v>59.92</v>
      </c>
      <c r="T39" t="n">
        <v>6597.32</v>
      </c>
      <c r="U39" t="n">
        <v>0.82</v>
      </c>
      <c r="V39" t="n">
        <v>0.96</v>
      </c>
      <c r="W39" t="n">
        <v>0.19</v>
      </c>
      <c r="X39" t="n">
        <v>0.39</v>
      </c>
      <c r="Y39" t="n">
        <v>1</v>
      </c>
      <c r="Z39" t="n">
        <v>10</v>
      </c>
      <c r="AA39" t="n">
        <v>144.9351019172316</v>
      </c>
      <c r="AB39" t="n">
        <v>198.3066005284927</v>
      </c>
      <c r="AC39" t="n">
        <v>179.3804968991714</v>
      </c>
      <c r="AD39" t="n">
        <v>144935.1019172316</v>
      </c>
      <c r="AE39" t="n">
        <v>198306.6005284927</v>
      </c>
      <c r="AF39" t="n">
        <v>2.501001418028396e-06</v>
      </c>
      <c r="AG39" t="n">
        <v>0.2170833333333333</v>
      </c>
      <c r="AH39" t="n">
        <v>179380.4968991714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4.7944</v>
      </c>
      <c r="E40" t="n">
        <v>20.86</v>
      </c>
      <c r="F40" t="n">
        <v>17.68</v>
      </c>
      <c r="G40" t="n">
        <v>70.73999999999999</v>
      </c>
      <c r="H40" t="n">
        <v>0.85</v>
      </c>
      <c r="I40" t="n">
        <v>15</v>
      </c>
      <c r="J40" t="n">
        <v>219.33</v>
      </c>
      <c r="K40" t="n">
        <v>55.27</v>
      </c>
      <c r="L40" t="n">
        <v>10.5</v>
      </c>
      <c r="M40" t="n">
        <v>11</v>
      </c>
      <c r="N40" t="n">
        <v>48.56</v>
      </c>
      <c r="O40" t="n">
        <v>27285.35</v>
      </c>
      <c r="P40" t="n">
        <v>195.47</v>
      </c>
      <c r="Q40" t="n">
        <v>1319.08</v>
      </c>
      <c r="R40" t="n">
        <v>73.83</v>
      </c>
      <c r="S40" t="n">
        <v>59.92</v>
      </c>
      <c r="T40" t="n">
        <v>6843.03</v>
      </c>
      <c r="U40" t="n">
        <v>0.8100000000000001</v>
      </c>
      <c r="V40" t="n">
        <v>0.96</v>
      </c>
      <c r="W40" t="n">
        <v>0.19</v>
      </c>
      <c r="X40" t="n">
        <v>0.41</v>
      </c>
      <c r="Y40" t="n">
        <v>1</v>
      </c>
      <c r="Z40" t="n">
        <v>10</v>
      </c>
      <c r="AA40" t="n">
        <v>144.072027187613</v>
      </c>
      <c r="AB40" t="n">
        <v>197.1257036072594</v>
      </c>
      <c r="AC40" t="n">
        <v>178.312303122701</v>
      </c>
      <c r="AD40" t="n">
        <v>144072.027187613</v>
      </c>
      <c r="AE40" t="n">
        <v>197125.7036072594</v>
      </c>
      <c r="AF40" t="n">
        <v>2.498708260105723e-06</v>
      </c>
      <c r="AG40" t="n">
        <v>0.2172916666666667</v>
      </c>
      <c r="AH40" t="n">
        <v>178312.303122701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4.8229</v>
      </c>
      <c r="E41" t="n">
        <v>20.73</v>
      </c>
      <c r="F41" t="n">
        <v>17.6</v>
      </c>
      <c r="G41" t="n">
        <v>75.44</v>
      </c>
      <c r="H41" t="n">
        <v>0.87</v>
      </c>
      <c r="I41" t="n">
        <v>14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191.97</v>
      </c>
      <c r="Q41" t="n">
        <v>1319.12</v>
      </c>
      <c r="R41" t="n">
        <v>70.75</v>
      </c>
      <c r="S41" t="n">
        <v>59.92</v>
      </c>
      <c r="T41" t="n">
        <v>5310.67</v>
      </c>
      <c r="U41" t="n">
        <v>0.85</v>
      </c>
      <c r="V41" t="n">
        <v>0.97</v>
      </c>
      <c r="W41" t="n">
        <v>0.2</v>
      </c>
      <c r="X41" t="n">
        <v>0.32</v>
      </c>
      <c r="Y41" t="n">
        <v>1</v>
      </c>
      <c r="Z41" t="n">
        <v>10</v>
      </c>
      <c r="AA41" t="n">
        <v>141.2806642586053</v>
      </c>
      <c r="AB41" t="n">
        <v>193.3064377015517</v>
      </c>
      <c r="AC41" t="n">
        <v>174.8575425946595</v>
      </c>
      <c r="AD41" t="n">
        <v>141280.6642586053</v>
      </c>
      <c r="AE41" t="n">
        <v>193306.4377015517</v>
      </c>
      <c r="AF41" t="n">
        <v>2.513561669377585e-06</v>
      </c>
      <c r="AG41" t="n">
        <v>0.2159375</v>
      </c>
      <c r="AH41" t="n">
        <v>174857.5425946595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4.8219</v>
      </c>
      <c r="E42" t="n">
        <v>20.74</v>
      </c>
      <c r="F42" t="n">
        <v>17.61</v>
      </c>
      <c r="G42" t="n">
        <v>75.45</v>
      </c>
      <c r="H42" t="n">
        <v>0.89</v>
      </c>
      <c r="I42" t="n">
        <v>14</v>
      </c>
      <c r="J42" t="n">
        <v>220.16</v>
      </c>
      <c r="K42" t="n">
        <v>55.27</v>
      </c>
      <c r="L42" t="n">
        <v>11</v>
      </c>
      <c r="M42" t="n">
        <v>5</v>
      </c>
      <c r="N42" t="n">
        <v>48.89</v>
      </c>
      <c r="O42" t="n">
        <v>27387.08</v>
      </c>
      <c r="P42" t="n">
        <v>192.1</v>
      </c>
      <c r="Q42" t="n">
        <v>1319.1</v>
      </c>
      <c r="R42" t="n">
        <v>70.79000000000001</v>
      </c>
      <c r="S42" t="n">
        <v>59.92</v>
      </c>
      <c r="T42" t="n">
        <v>5331.54</v>
      </c>
      <c r="U42" t="n">
        <v>0.85</v>
      </c>
      <c r="V42" t="n">
        <v>0.97</v>
      </c>
      <c r="W42" t="n">
        <v>0.2</v>
      </c>
      <c r="X42" t="n">
        <v>0.33</v>
      </c>
      <c r="Y42" t="n">
        <v>1</v>
      </c>
      <c r="Z42" t="n">
        <v>10</v>
      </c>
      <c r="AA42" t="n">
        <v>141.3992931076433</v>
      </c>
      <c r="AB42" t="n">
        <v>193.4687509263409</v>
      </c>
      <c r="AC42" t="n">
        <v>175.0043648730829</v>
      </c>
      <c r="AD42" t="n">
        <v>141399.2931076433</v>
      </c>
      <c r="AE42" t="n">
        <v>193468.7509263409</v>
      </c>
      <c r="AF42" t="n">
        <v>2.513040497122432e-06</v>
      </c>
      <c r="AG42" t="n">
        <v>0.2160416666666667</v>
      </c>
      <c r="AH42" t="n">
        <v>175004.3648730829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4.8248</v>
      </c>
      <c r="E43" t="n">
        <v>20.73</v>
      </c>
      <c r="F43" t="n">
        <v>17.59</v>
      </c>
      <c r="G43" t="n">
        <v>75.40000000000001</v>
      </c>
      <c r="H43" t="n">
        <v>0.91</v>
      </c>
      <c r="I43" t="n">
        <v>14</v>
      </c>
      <c r="J43" t="n">
        <v>220.57</v>
      </c>
      <c r="K43" t="n">
        <v>55.27</v>
      </c>
      <c r="L43" t="n">
        <v>11.25</v>
      </c>
      <c r="M43" t="n">
        <v>0</v>
      </c>
      <c r="N43" t="n">
        <v>49.05</v>
      </c>
      <c r="O43" t="n">
        <v>27438.03</v>
      </c>
      <c r="P43" t="n">
        <v>192.37</v>
      </c>
      <c r="Q43" t="n">
        <v>1319.12</v>
      </c>
      <c r="R43" t="n">
        <v>70.16</v>
      </c>
      <c r="S43" t="n">
        <v>59.92</v>
      </c>
      <c r="T43" t="n">
        <v>5013.09</v>
      </c>
      <c r="U43" t="n">
        <v>0.85</v>
      </c>
      <c r="V43" t="n">
        <v>0.97</v>
      </c>
      <c r="W43" t="n">
        <v>0.2</v>
      </c>
      <c r="X43" t="n">
        <v>0.32</v>
      </c>
      <c r="Y43" t="n">
        <v>1</v>
      </c>
      <c r="Z43" t="n">
        <v>10</v>
      </c>
      <c r="AA43" t="n">
        <v>141.4021782650213</v>
      </c>
      <c r="AB43" t="n">
        <v>193.4726985259497</v>
      </c>
      <c r="AC43" t="n">
        <v>175.0079357193256</v>
      </c>
      <c r="AD43" t="n">
        <v>141402.1782650213</v>
      </c>
      <c r="AE43" t="n">
        <v>193472.6985259497</v>
      </c>
      <c r="AF43" t="n">
        <v>2.514551896662376e-06</v>
      </c>
      <c r="AG43" t="n">
        <v>0.2159375</v>
      </c>
      <c r="AH43" t="n">
        <v>175007.9357193256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3.5347</v>
      </c>
      <c r="E2" t="n">
        <v>28.29</v>
      </c>
      <c r="F2" t="n">
        <v>22.02</v>
      </c>
      <c r="G2" t="n">
        <v>8.16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222.56</v>
      </c>
      <c r="Q2" t="n">
        <v>1319.32</v>
      </c>
      <c r="R2" t="n">
        <v>215.82</v>
      </c>
      <c r="S2" t="n">
        <v>59.92</v>
      </c>
      <c r="T2" t="n">
        <v>77107.47</v>
      </c>
      <c r="U2" t="n">
        <v>0.28</v>
      </c>
      <c r="V2" t="n">
        <v>0.77</v>
      </c>
      <c r="W2" t="n">
        <v>0.42</v>
      </c>
      <c r="X2" t="n">
        <v>4.74</v>
      </c>
      <c r="Y2" t="n">
        <v>1</v>
      </c>
      <c r="Z2" t="n">
        <v>10</v>
      </c>
      <c r="AA2" t="n">
        <v>212.9321319664782</v>
      </c>
      <c r="AB2" t="n">
        <v>291.3431368590745</v>
      </c>
      <c r="AC2" t="n">
        <v>263.537756779991</v>
      </c>
      <c r="AD2" t="n">
        <v>212932.1319664782</v>
      </c>
      <c r="AE2" t="n">
        <v>291343.1368590745</v>
      </c>
      <c r="AF2" t="n">
        <v>2.000645665412001e-06</v>
      </c>
      <c r="AG2" t="n">
        <v>0.2946875</v>
      </c>
      <c r="AH2" t="n">
        <v>263537.756779991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3.8488</v>
      </c>
      <c r="E3" t="n">
        <v>25.98</v>
      </c>
      <c r="F3" t="n">
        <v>20.76</v>
      </c>
      <c r="G3" t="n">
        <v>10.29</v>
      </c>
      <c r="H3" t="n">
        <v>0.18</v>
      </c>
      <c r="I3" t="n">
        <v>121</v>
      </c>
      <c r="J3" t="n">
        <v>124.96</v>
      </c>
      <c r="K3" t="n">
        <v>45</v>
      </c>
      <c r="L3" t="n">
        <v>1.25</v>
      </c>
      <c r="M3" t="n">
        <v>119</v>
      </c>
      <c r="N3" t="n">
        <v>18.71</v>
      </c>
      <c r="O3" t="n">
        <v>15645.96</v>
      </c>
      <c r="P3" t="n">
        <v>207.21</v>
      </c>
      <c r="Q3" t="n">
        <v>1319.37</v>
      </c>
      <c r="R3" t="n">
        <v>174.29</v>
      </c>
      <c r="S3" t="n">
        <v>59.92</v>
      </c>
      <c r="T3" t="n">
        <v>56546.1</v>
      </c>
      <c r="U3" t="n">
        <v>0.34</v>
      </c>
      <c r="V3" t="n">
        <v>0.82</v>
      </c>
      <c r="W3" t="n">
        <v>0.35</v>
      </c>
      <c r="X3" t="n">
        <v>3.48</v>
      </c>
      <c r="Y3" t="n">
        <v>1</v>
      </c>
      <c r="Z3" t="n">
        <v>10</v>
      </c>
      <c r="AA3" t="n">
        <v>182.983337265084</v>
      </c>
      <c r="AB3" t="n">
        <v>250.3658747010743</v>
      </c>
      <c r="AC3" t="n">
        <v>226.4713070103887</v>
      </c>
      <c r="AD3" t="n">
        <v>182983.337265084</v>
      </c>
      <c r="AE3" t="n">
        <v>250365.8747010743</v>
      </c>
      <c r="AF3" t="n">
        <v>2.178426751078652e-06</v>
      </c>
      <c r="AG3" t="n">
        <v>0.270625</v>
      </c>
      <c r="AH3" t="n">
        <v>226471.3070103887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4.0657</v>
      </c>
      <c r="E4" t="n">
        <v>24.6</v>
      </c>
      <c r="F4" t="n">
        <v>20.01</v>
      </c>
      <c r="G4" t="n">
        <v>12.51</v>
      </c>
      <c r="H4" t="n">
        <v>0.21</v>
      </c>
      <c r="I4" t="n">
        <v>96</v>
      </c>
      <c r="J4" t="n">
        <v>125.29</v>
      </c>
      <c r="K4" t="n">
        <v>45</v>
      </c>
      <c r="L4" t="n">
        <v>1.5</v>
      </c>
      <c r="M4" t="n">
        <v>94</v>
      </c>
      <c r="N4" t="n">
        <v>18.79</v>
      </c>
      <c r="O4" t="n">
        <v>15686.51</v>
      </c>
      <c r="P4" t="n">
        <v>197.2</v>
      </c>
      <c r="Q4" t="n">
        <v>1319.3</v>
      </c>
      <c r="R4" t="n">
        <v>149.63</v>
      </c>
      <c r="S4" t="n">
        <v>59.92</v>
      </c>
      <c r="T4" t="n">
        <v>44341.44</v>
      </c>
      <c r="U4" t="n">
        <v>0.4</v>
      </c>
      <c r="V4" t="n">
        <v>0.85</v>
      </c>
      <c r="W4" t="n">
        <v>0.32</v>
      </c>
      <c r="X4" t="n">
        <v>2.73</v>
      </c>
      <c r="Y4" t="n">
        <v>1</v>
      </c>
      <c r="Z4" t="n">
        <v>10</v>
      </c>
      <c r="AA4" t="n">
        <v>165.6304352805595</v>
      </c>
      <c r="AB4" t="n">
        <v>226.6228686498544</v>
      </c>
      <c r="AC4" t="n">
        <v>204.9943001331714</v>
      </c>
      <c r="AD4" t="n">
        <v>165630.4352805595</v>
      </c>
      <c r="AE4" t="n">
        <v>226622.8686498544</v>
      </c>
      <c r="AF4" t="n">
        <v>2.301192486453043e-06</v>
      </c>
      <c r="AG4" t="n">
        <v>0.25625</v>
      </c>
      <c r="AH4" t="n">
        <v>204994.3001331713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4.2283</v>
      </c>
      <c r="E5" t="n">
        <v>23.65</v>
      </c>
      <c r="F5" t="n">
        <v>19.5</v>
      </c>
      <c r="G5" t="n">
        <v>14.81</v>
      </c>
      <c r="H5" t="n">
        <v>0.25</v>
      </c>
      <c r="I5" t="n">
        <v>79</v>
      </c>
      <c r="J5" t="n">
        <v>125.62</v>
      </c>
      <c r="K5" t="n">
        <v>45</v>
      </c>
      <c r="L5" t="n">
        <v>1.75</v>
      </c>
      <c r="M5" t="n">
        <v>77</v>
      </c>
      <c r="N5" t="n">
        <v>18.87</v>
      </c>
      <c r="O5" t="n">
        <v>15727.09</v>
      </c>
      <c r="P5" t="n">
        <v>189.65</v>
      </c>
      <c r="Q5" t="n">
        <v>1319.24</v>
      </c>
      <c r="R5" t="n">
        <v>132.97</v>
      </c>
      <c r="S5" t="n">
        <v>59.92</v>
      </c>
      <c r="T5" t="n">
        <v>36093.53</v>
      </c>
      <c r="U5" t="n">
        <v>0.45</v>
      </c>
      <c r="V5" t="n">
        <v>0.87</v>
      </c>
      <c r="W5" t="n">
        <v>0.29</v>
      </c>
      <c r="X5" t="n">
        <v>2.22</v>
      </c>
      <c r="Y5" t="n">
        <v>1</v>
      </c>
      <c r="Z5" t="n">
        <v>10</v>
      </c>
      <c r="AA5" t="n">
        <v>153.8782149034015</v>
      </c>
      <c r="AB5" t="n">
        <v>210.5429622584638</v>
      </c>
      <c r="AC5" t="n">
        <v>190.4490374394796</v>
      </c>
      <c r="AD5" t="n">
        <v>153878.2149034015</v>
      </c>
      <c r="AE5" t="n">
        <v>210542.9622584638</v>
      </c>
      <c r="AF5" t="n">
        <v>2.393224337867872e-06</v>
      </c>
      <c r="AG5" t="n">
        <v>0.2463541666666667</v>
      </c>
      <c r="AH5" t="n">
        <v>190449.0374394796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4.351</v>
      </c>
      <c r="E6" t="n">
        <v>22.98</v>
      </c>
      <c r="F6" t="n">
        <v>19.14</v>
      </c>
      <c r="G6" t="n">
        <v>17.14</v>
      </c>
      <c r="H6" t="n">
        <v>0.28</v>
      </c>
      <c r="I6" t="n">
        <v>67</v>
      </c>
      <c r="J6" t="n">
        <v>125.95</v>
      </c>
      <c r="K6" t="n">
        <v>45</v>
      </c>
      <c r="L6" t="n">
        <v>2</v>
      </c>
      <c r="M6" t="n">
        <v>65</v>
      </c>
      <c r="N6" t="n">
        <v>18.95</v>
      </c>
      <c r="O6" t="n">
        <v>15767.7</v>
      </c>
      <c r="P6" t="n">
        <v>183.58</v>
      </c>
      <c r="Q6" t="n">
        <v>1319.24</v>
      </c>
      <c r="R6" t="n">
        <v>121.12</v>
      </c>
      <c r="S6" t="n">
        <v>59.92</v>
      </c>
      <c r="T6" t="n">
        <v>30230.92</v>
      </c>
      <c r="U6" t="n">
        <v>0.49</v>
      </c>
      <c r="V6" t="n">
        <v>0.89</v>
      </c>
      <c r="W6" t="n">
        <v>0.27</v>
      </c>
      <c r="X6" t="n">
        <v>1.86</v>
      </c>
      <c r="Y6" t="n">
        <v>1</v>
      </c>
      <c r="Z6" t="n">
        <v>10</v>
      </c>
      <c r="AA6" t="n">
        <v>145.4375463279881</v>
      </c>
      <c r="AB6" t="n">
        <v>198.9940671375724</v>
      </c>
      <c r="AC6" t="n">
        <v>180.0023526599463</v>
      </c>
      <c r="AD6" t="n">
        <v>145437.5463279881</v>
      </c>
      <c r="AE6" t="n">
        <v>198994.0671375724</v>
      </c>
      <c r="AF6" t="n">
        <v>2.462672727588655e-06</v>
      </c>
      <c r="AG6" t="n">
        <v>0.239375</v>
      </c>
      <c r="AH6" t="n">
        <v>180002.3526599463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4.4551</v>
      </c>
      <c r="E7" t="n">
        <v>22.45</v>
      </c>
      <c r="F7" t="n">
        <v>18.83</v>
      </c>
      <c r="G7" t="n">
        <v>19.48</v>
      </c>
      <c r="H7" t="n">
        <v>0.31</v>
      </c>
      <c r="I7" t="n">
        <v>58</v>
      </c>
      <c r="J7" t="n">
        <v>126.28</v>
      </c>
      <c r="K7" t="n">
        <v>45</v>
      </c>
      <c r="L7" t="n">
        <v>2.25</v>
      </c>
      <c r="M7" t="n">
        <v>56</v>
      </c>
      <c r="N7" t="n">
        <v>19.03</v>
      </c>
      <c r="O7" t="n">
        <v>15808.34</v>
      </c>
      <c r="P7" t="n">
        <v>178.05</v>
      </c>
      <c r="Q7" t="n">
        <v>1319.19</v>
      </c>
      <c r="R7" t="n">
        <v>110.85</v>
      </c>
      <c r="S7" t="n">
        <v>59.92</v>
      </c>
      <c r="T7" t="n">
        <v>25139.2</v>
      </c>
      <c r="U7" t="n">
        <v>0.54</v>
      </c>
      <c r="V7" t="n">
        <v>0.9</v>
      </c>
      <c r="W7" t="n">
        <v>0.26</v>
      </c>
      <c r="X7" t="n">
        <v>1.55</v>
      </c>
      <c r="Y7" t="n">
        <v>1</v>
      </c>
      <c r="Z7" t="n">
        <v>10</v>
      </c>
      <c r="AA7" t="n">
        <v>138.425256888309</v>
      </c>
      <c r="AB7" t="n">
        <v>189.3995433658318</v>
      </c>
      <c r="AC7" t="n">
        <v>171.3235167709788</v>
      </c>
      <c r="AD7" t="n">
        <v>138425.256888309</v>
      </c>
      <c r="AE7" t="n">
        <v>189399.5433658318</v>
      </c>
      <c r="AF7" t="n">
        <v>2.521593488549808e-06</v>
      </c>
      <c r="AG7" t="n">
        <v>0.2338541666666667</v>
      </c>
      <c r="AH7" t="n">
        <v>171323.5167709788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4.5064</v>
      </c>
      <c r="E8" t="n">
        <v>22.19</v>
      </c>
      <c r="F8" t="n">
        <v>18.73</v>
      </c>
      <c r="G8" t="n">
        <v>21.61</v>
      </c>
      <c r="H8" t="n">
        <v>0.35</v>
      </c>
      <c r="I8" t="n">
        <v>52</v>
      </c>
      <c r="J8" t="n">
        <v>126.61</v>
      </c>
      <c r="K8" t="n">
        <v>45</v>
      </c>
      <c r="L8" t="n">
        <v>2.5</v>
      </c>
      <c r="M8" t="n">
        <v>50</v>
      </c>
      <c r="N8" t="n">
        <v>19.11</v>
      </c>
      <c r="O8" t="n">
        <v>15849</v>
      </c>
      <c r="P8" t="n">
        <v>174.69</v>
      </c>
      <c r="Q8" t="n">
        <v>1319.13</v>
      </c>
      <c r="R8" t="n">
        <v>108.97</v>
      </c>
      <c r="S8" t="n">
        <v>59.92</v>
      </c>
      <c r="T8" t="n">
        <v>24228.18</v>
      </c>
      <c r="U8" t="n">
        <v>0.55</v>
      </c>
      <c r="V8" t="n">
        <v>0.91</v>
      </c>
      <c r="W8" t="n">
        <v>0.22</v>
      </c>
      <c r="X8" t="n">
        <v>1.45</v>
      </c>
      <c r="Y8" t="n">
        <v>1</v>
      </c>
      <c r="Z8" t="n">
        <v>10</v>
      </c>
      <c r="AA8" t="n">
        <v>134.8572375218039</v>
      </c>
      <c r="AB8" t="n">
        <v>184.5176218586768</v>
      </c>
      <c r="AC8" t="n">
        <v>166.9075190006454</v>
      </c>
      <c r="AD8" t="n">
        <v>134857.2375218039</v>
      </c>
      <c r="AE8" t="n">
        <v>184517.6218586768</v>
      </c>
      <c r="AF8" t="n">
        <v>2.550629367870722e-06</v>
      </c>
      <c r="AG8" t="n">
        <v>0.2311458333333334</v>
      </c>
      <c r="AH8" t="n">
        <v>166907.5190006453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4.561</v>
      </c>
      <c r="E9" t="n">
        <v>21.92</v>
      </c>
      <c r="F9" t="n">
        <v>18.62</v>
      </c>
      <c r="G9" t="n">
        <v>24.28</v>
      </c>
      <c r="H9" t="n">
        <v>0.38</v>
      </c>
      <c r="I9" t="n">
        <v>46</v>
      </c>
      <c r="J9" t="n">
        <v>126.94</v>
      </c>
      <c r="K9" t="n">
        <v>45</v>
      </c>
      <c r="L9" t="n">
        <v>2.75</v>
      </c>
      <c r="M9" t="n">
        <v>44</v>
      </c>
      <c r="N9" t="n">
        <v>19.19</v>
      </c>
      <c r="O9" t="n">
        <v>15889.69</v>
      </c>
      <c r="P9" t="n">
        <v>171.47</v>
      </c>
      <c r="Q9" t="n">
        <v>1319.22</v>
      </c>
      <c r="R9" t="n">
        <v>104.43</v>
      </c>
      <c r="S9" t="n">
        <v>59.92</v>
      </c>
      <c r="T9" t="n">
        <v>21992.07</v>
      </c>
      <c r="U9" t="n">
        <v>0.57</v>
      </c>
      <c r="V9" t="n">
        <v>0.91</v>
      </c>
      <c r="W9" t="n">
        <v>0.24</v>
      </c>
      <c r="X9" t="n">
        <v>1.34</v>
      </c>
      <c r="Y9" t="n">
        <v>1</v>
      </c>
      <c r="Z9" t="n">
        <v>10</v>
      </c>
      <c r="AA9" t="n">
        <v>131.3294290408627</v>
      </c>
      <c r="AB9" t="n">
        <v>179.6907186591296</v>
      </c>
      <c r="AC9" t="n">
        <v>162.5412886678602</v>
      </c>
      <c r="AD9" t="n">
        <v>131329.4290408627</v>
      </c>
      <c r="AE9" t="n">
        <v>179690.7186591296</v>
      </c>
      <c r="AF9" t="n">
        <v>2.581533052294152e-06</v>
      </c>
      <c r="AG9" t="n">
        <v>0.2283333333333334</v>
      </c>
      <c r="AH9" t="n">
        <v>162541.2886678602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4.625</v>
      </c>
      <c r="E10" t="n">
        <v>21.62</v>
      </c>
      <c r="F10" t="n">
        <v>18.44</v>
      </c>
      <c r="G10" t="n">
        <v>26.99</v>
      </c>
      <c r="H10" t="n">
        <v>0.42</v>
      </c>
      <c r="I10" t="n">
        <v>41</v>
      </c>
      <c r="J10" t="n">
        <v>127.27</v>
      </c>
      <c r="K10" t="n">
        <v>45</v>
      </c>
      <c r="L10" t="n">
        <v>3</v>
      </c>
      <c r="M10" t="n">
        <v>39</v>
      </c>
      <c r="N10" t="n">
        <v>19.27</v>
      </c>
      <c r="O10" t="n">
        <v>15930.42</v>
      </c>
      <c r="P10" t="n">
        <v>167.01</v>
      </c>
      <c r="Q10" t="n">
        <v>1319.26</v>
      </c>
      <c r="R10" t="n">
        <v>98.59</v>
      </c>
      <c r="S10" t="n">
        <v>59.92</v>
      </c>
      <c r="T10" t="n">
        <v>19092.65</v>
      </c>
      <c r="U10" t="n">
        <v>0.61</v>
      </c>
      <c r="V10" t="n">
        <v>0.92</v>
      </c>
      <c r="W10" t="n">
        <v>0.23</v>
      </c>
      <c r="X10" t="n">
        <v>1.16</v>
      </c>
      <c r="Y10" t="n">
        <v>1</v>
      </c>
      <c r="Z10" t="n">
        <v>10</v>
      </c>
      <c r="AA10" t="n">
        <v>126.83884640648</v>
      </c>
      <c r="AB10" t="n">
        <v>173.5465053882464</v>
      </c>
      <c r="AC10" t="n">
        <v>156.9834704880907</v>
      </c>
      <c r="AD10" t="n">
        <v>126838.8464064801</v>
      </c>
      <c r="AE10" t="n">
        <v>173546.5053882464</v>
      </c>
      <c r="AF10" t="n">
        <v>2.617757151252018e-06</v>
      </c>
      <c r="AG10" t="n">
        <v>0.2252083333333333</v>
      </c>
      <c r="AH10" t="n">
        <v>156983.4704880907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4.6752</v>
      </c>
      <c r="E11" t="n">
        <v>21.39</v>
      </c>
      <c r="F11" t="n">
        <v>18.31</v>
      </c>
      <c r="G11" t="n">
        <v>29.69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35</v>
      </c>
      <c r="N11" t="n">
        <v>19.35</v>
      </c>
      <c r="O11" t="n">
        <v>15971.17</v>
      </c>
      <c r="P11" t="n">
        <v>162.64</v>
      </c>
      <c r="Q11" t="n">
        <v>1319.12</v>
      </c>
      <c r="R11" t="n">
        <v>94.27</v>
      </c>
      <c r="S11" t="n">
        <v>59.92</v>
      </c>
      <c r="T11" t="n">
        <v>16956.17</v>
      </c>
      <c r="U11" t="n">
        <v>0.64</v>
      </c>
      <c r="V11" t="n">
        <v>0.93</v>
      </c>
      <c r="W11" t="n">
        <v>0.23</v>
      </c>
      <c r="X11" t="n">
        <v>1.03</v>
      </c>
      <c r="Y11" t="n">
        <v>1</v>
      </c>
      <c r="Z11" t="n">
        <v>10</v>
      </c>
      <c r="AA11" t="n">
        <v>122.9739722816662</v>
      </c>
      <c r="AB11" t="n">
        <v>168.2584141044661</v>
      </c>
      <c r="AC11" t="n">
        <v>152.2000672145499</v>
      </c>
      <c r="AD11" t="n">
        <v>122973.9722816662</v>
      </c>
      <c r="AE11" t="n">
        <v>168258.4141044661</v>
      </c>
      <c r="AF11" t="n">
        <v>2.646170428872094e-06</v>
      </c>
      <c r="AG11" t="n">
        <v>0.2228125</v>
      </c>
      <c r="AH11" t="n">
        <v>152200.0672145499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4.7144</v>
      </c>
      <c r="E12" t="n">
        <v>21.21</v>
      </c>
      <c r="F12" t="n">
        <v>18.21</v>
      </c>
      <c r="G12" t="n">
        <v>32.14</v>
      </c>
      <c r="H12" t="n">
        <v>0.48</v>
      </c>
      <c r="I12" t="n">
        <v>34</v>
      </c>
      <c r="J12" t="n">
        <v>127.93</v>
      </c>
      <c r="K12" t="n">
        <v>45</v>
      </c>
      <c r="L12" t="n">
        <v>3.5</v>
      </c>
      <c r="M12" t="n">
        <v>32</v>
      </c>
      <c r="N12" t="n">
        <v>19.43</v>
      </c>
      <c r="O12" t="n">
        <v>16011.95</v>
      </c>
      <c r="P12" t="n">
        <v>159.18</v>
      </c>
      <c r="Q12" t="n">
        <v>1319.14</v>
      </c>
      <c r="R12" t="n">
        <v>90.97</v>
      </c>
      <c r="S12" t="n">
        <v>59.92</v>
      </c>
      <c r="T12" t="n">
        <v>15321.51</v>
      </c>
      <c r="U12" t="n">
        <v>0.66</v>
      </c>
      <c r="V12" t="n">
        <v>0.93</v>
      </c>
      <c r="W12" t="n">
        <v>0.22</v>
      </c>
      <c r="X12" t="n">
        <v>0.93</v>
      </c>
      <c r="Y12" t="n">
        <v>1</v>
      </c>
      <c r="Z12" t="n">
        <v>10</v>
      </c>
      <c r="AA12" t="n">
        <v>119.9916998113963</v>
      </c>
      <c r="AB12" t="n">
        <v>164.1779373420692</v>
      </c>
      <c r="AC12" t="n">
        <v>148.5090254273697</v>
      </c>
      <c r="AD12" t="n">
        <v>119991.6998113963</v>
      </c>
      <c r="AE12" t="n">
        <v>164177.9373420692</v>
      </c>
      <c r="AF12" t="n">
        <v>2.668357689483787e-06</v>
      </c>
      <c r="AG12" t="n">
        <v>0.2209375</v>
      </c>
      <c r="AH12" t="n">
        <v>148509.0254273698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4.7495</v>
      </c>
      <c r="E13" t="n">
        <v>21.06</v>
      </c>
      <c r="F13" t="n">
        <v>18.13</v>
      </c>
      <c r="G13" t="n">
        <v>35.09</v>
      </c>
      <c r="H13" t="n">
        <v>0.52</v>
      </c>
      <c r="I13" t="n">
        <v>31</v>
      </c>
      <c r="J13" t="n">
        <v>128.26</v>
      </c>
      <c r="K13" t="n">
        <v>45</v>
      </c>
      <c r="L13" t="n">
        <v>3.75</v>
      </c>
      <c r="M13" t="n">
        <v>29</v>
      </c>
      <c r="N13" t="n">
        <v>19.51</v>
      </c>
      <c r="O13" t="n">
        <v>16052.76</v>
      </c>
      <c r="P13" t="n">
        <v>154.74</v>
      </c>
      <c r="Q13" t="n">
        <v>1319.13</v>
      </c>
      <c r="R13" t="n">
        <v>88.3</v>
      </c>
      <c r="S13" t="n">
        <v>59.92</v>
      </c>
      <c r="T13" t="n">
        <v>14001.86</v>
      </c>
      <c r="U13" t="n">
        <v>0.68</v>
      </c>
      <c r="V13" t="n">
        <v>0.9399999999999999</v>
      </c>
      <c r="W13" t="n">
        <v>0.22</v>
      </c>
      <c r="X13" t="n">
        <v>0.85</v>
      </c>
      <c r="Y13" t="n">
        <v>1</v>
      </c>
      <c r="Z13" t="n">
        <v>10</v>
      </c>
      <c r="AA13" t="n">
        <v>116.6987914553614</v>
      </c>
      <c r="AB13" t="n">
        <v>159.6724348564807</v>
      </c>
      <c r="AC13" t="n">
        <v>144.4335217754919</v>
      </c>
      <c r="AD13" t="n">
        <v>116698.7914553614</v>
      </c>
      <c r="AE13" t="n">
        <v>159672.4348564807</v>
      </c>
      <c r="AF13" t="n">
        <v>2.688224343755991e-06</v>
      </c>
      <c r="AG13" t="n">
        <v>0.219375</v>
      </c>
      <c r="AH13" t="n">
        <v>144433.5217754919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4.7776</v>
      </c>
      <c r="E14" t="n">
        <v>20.93</v>
      </c>
      <c r="F14" t="n">
        <v>18.06</v>
      </c>
      <c r="G14" t="n">
        <v>37.36</v>
      </c>
      <c r="H14" t="n">
        <v>0.55</v>
      </c>
      <c r="I14" t="n">
        <v>29</v>
      </c>
      <c r="J14" t="n">
        <v>128.59</v>
      </c>
      <c r="K14" t="n">
        <v>45</v>
      </c>
      <c r="L14" t="n">
        <v>4</v>
      </c>
      <c r="M14" t="n">
        <v>27</v>
      </c>
      <c r="N14" t="n">
        <v>19.59</v>
      </c>
      <c r="O14" t="n">
        <v>16093.6</v>
      </c>
      <c r="P14" t="n">
        <v>151.69</v>
      </c>
      <c r="Q14" t="n">
        <v>1319.14</v>
      </c>
      <c r="R14" t="n">
        <v>85.84999999999999</v>
      </c>
      <c r="S14" t="n">
        <v>59.92</v>
      </c>
      <c r="T14" t="n">
        <v>12785.28</v>
      </c>
      <c r="U14" t="n">
        <v>0.7</v>
      </c>
      <c r="V14" t="n">
        <v>0.9399999999999999</v>
      </c>
      <c r="W14" t="n">
        <v>0.21</v>
      </c>
      <c r="X14" t="n">
        <v>0.78</v>
      </c>
      <c r="Y14" t="n">
        <v>1</v>
      </c>
      <c r="Z14" t="n">
        <v>10</v>
      </c>
      <c r="AA14" t="n">
        <v>114.3409049640262</v>
      </c>
      <c r="AB14" t="n">
        <v>156.4462705364269</v>
      </c>
      <c r="AC14" t="n">
        <v>141.515258050193</v>
      </c>
      <c r="AD14" t="n">
        <v>114340.9049640262</v>
      </c>
      <c r="AE14" t="n">
        <v>156446.2705364269</v>
      </c>
      <c r="AF14" t="n">
        <v>2.704128987204679e-06</v>
      </c>
      <c r="AG14" t="n">
        <v>0.2180208333333333</v>
      </c>
      <c r="AH14" t="n">
        <v>141515.258050193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4.806</v>
      </c>
      <c r="E15" t="n">
        <v>20.81</v>
      </c>
      <c r="F15" t="n">
        <v>18.01</v>
      </c>
      <c r="G15" t="n">
        <v>41.56</v>
      </c>
      <c r="H15" t="n">
        <v>0.58</v>
      </c>
      <c r="I15" t="n">
        <v>26</v>
      </c>
      <c r="J15" t="n">
        <v>128.92</v>
      </c>
      <c r="K15" t="n">
        <v>45</v>
      </c>
      <c r="L15" t="n">
        <v>4.25</v>
      </c>
      <c r="M15" t="n">
        <v>22</v>
      </c>
      <c r="N15" t="n">
        <v>19.68</v>
      </c>
      <c r="O15" t="n">
        <v>16134.46</v>
      </c>
      <c r="P15" t="n">
        <v>147.99</v>
      </c>
      <c r="Q15" t="n">
        <v>1319.13</v>
      </c>
      <c r="R15" t="n">
        <v>85.06</v>
      </c>
      <c r="S15" t="n">
        <v>59.92</v>
      </c>
      <c r="T15" t="n">
        <v>12406.24</v>
      </c>
      <c r="U15" t="n">
        <v>0.7</v>
      </c>
      <c r="V15" t="n">
        <v>0.9399999999999999</v>
      </c>
      <c r="W15" t="n">
        <v>0.19</v>
      </c>
      <c r="X15" t="n">
        <v>0.73</v>
      </c>
      <c r="Y15" t="n">
        <v>1</v>
      </c>
      <c r="Z15" t="n">
        <v>10</v>
      </c>
      <c r="AA15" t="n">
        <v>111.7157445403093</v>
      </c>
      <c r="AB15" t="n">
        <v>152.8544102307953</v>
      </c>
      <c r="AC15" t="n">
        <v>138.266199850922</v>
      </c>
      <c r="AD15" t="n">
        <v>111715.7445403093</v>
      </c>
      <c r="AE15" t="n">
        <v>152854.4102307952</v>
      </c>
      <c r="AF15" t="n">
        <v>2.720203431117232e-06</v>
      </c>
      <c r="AG15" t="n">
        <v>0.2167708333333333</v>
      </c>
      <c r="AH15" t="n">
        <v>138266.199850922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4.811</v>
      </c>
      <c r="E16" t="n">
        <v>20.79</v>
      </c>
      <c r="F16" t="n">
        <v>18.01</v>
      </c>
      <c r="G16" t="n">
        <v>43.24</v>
      </c>
      <c r="H16" t="n">
        <v>0.62</v>
      </c>
      <c r="I16" t="n">
        <v>25</v>
      </c>
      <c r="J16" t="n">
        <v>129.25</v>
      </c>
      <c r="K16" t="n">
        <v>45</v>
      </c>
      <c r="L16" t="n">
        <v>4.5</v>
      </c>
      <c r="M16" t="n">
        <v>18</v>
      </c>
      <c r="N16" t="n">
        <v>19.76</v>
      </c>
      <c r="O16" t="n">
        <v>16175.36</v>
      </c>
      <c r="P16" t="n">
        <v>145.05</v>
      </c>
      <c r="Q16" t="n">
        <v>1319.2</v>
      </c>
      <c r="R16" t="n">
        <v>84.62</v>
      </c>
      <c r="S16" t="n">
        <v>59.92</v>
      </c>
      <c r="T16" t="n">
        <v>12191.91</v>
      </c>
      <c r="U16" t="n">
        <v>0.71</v>
      </c>
      <c r="V16" t="n">
        <v>0.9399999999999999</v>
      </c>
      <c r="W16" t="n">
        <v>0.21</v>
      </c>
      <c r="X16" t="n">
        <v>0.74</v>
      </c>
      <c r="Y16" t="n">
        <v>1</v>
      </c>
      <c r="Z16" t="n">
        <v>10</v>
      </c>
      <c r="AA16" t="n">
        <v>110.1233487549053</v>
      </c>
      <c r="AB16" t="n">
        <v>150.6756240656626</v>
      </c>
      <c r="AC16" t="n">
        <v>136.2953539794434</v>
      </c>
      <c r="AD16" t="n">
        <v>110123.3487549053</v>
      </c>
      <c r="AE16" t="n">
        <v>150675.6240656626</v>
      </c>
      <c r="AF16" t="n">
        <v>2.723033438848315e-06</v>
      </c>
      <c r="AG16" t="n">
        <v>0.2165625</v>
      </c>
      <c r="AH16" t="n">
        <v>136295.3539794434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4.8253</v>
      </c>
      <c r="E17" t="n">
        <v>20.72</v>
      </c>
      <c r="F17" t="n">
        <v>17.98</v>
      </c>
      <c r="G17" t="n">
        <v>44.95</v>
      </c>
      <c r="H17" t="n">
        <v>0.65</v>
      </c>
      <c r="I17" t="n">
        <v>24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143.3</v>
      </c>
      <c r="Q17" t="n">
        <v>1319.14</v>
      </c>
      <c r="R17" t="n">
        <v>82.8</v>
      </c>
      <c r="S17" t="n">
        <v>59.92</v>
      </c>
      <c r="T17" t="n">
        <v>11286.52</v>
      </c>
      <c r="U17" t="n">
        <v>0.72</v>
      </c>
      <c r="V17" t="n">
        <v>0.95</v>
      </c>
      <c r="W17" t="n">
        <v>0.23</v>
      </c>
      <c r="X17" t="n">
        <v>0.7</v>
      </c>
      <c r="Y17" t="n">
        <v>1</v>
      </c>
      <c r="Z17" t="n">
        <v>10</v>
      </c>
      <c r="AA17" t="n">
        <v>108.8663324276018</v>
      </c>
      <c r="AB17" t="n">
        <v>148.9557188710003</v>
      </c>
      <c r="AC17" t="n">
        <v>134.739594122657</v>
      </c>
      <c r="AD17" t="n">
        <v>108866.3324276018</v>
      </c>
      <c r="AE17" t="n">
        <v>148955.7188710003</v>
      </c>
      <c r="AF17" t="n">
        <v>2.731127260959213e-06</v>
      </c>
      <c r="AG17" t="n">
        <v>0.2158333333333333</v>
      </c>
      <c r="AH17" t="n">
        <v>134739.594122657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4.8435</v>
      </c>
      <c r="E18" t="n">
        <v>20.65</v>
      </c>
      <c r="F18" t="n">
        <v>17.93</v>
      </c>
      <c r="G18" t="n">
        <v>46.76</v>
      </c>
      <c r="H18" t="n">
        <v>0.68</v>
      </c>
      <c r="I18" t="n">
        <v>23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142.67</v>
      </c>
      <c r="Q18" t="n">
        <v>1319.26</v>
      </c>
      <c r="R18" t="n">
        <v>80.8</v>
      </c>
      <c r="S18" t="n">
        <v>59.92</v>
      </c>
      <c r="T18" t="n">
        <v>10289.34</v>
      </c>
      <c r="U18" t="n">
        <v>0.74</v>
      </c>
      <c r="V18" t="n">
        <v>0.95</v>
      </c>
      <c r="W18" t="n">
        <v>0.23</v>
      </c>
      <c r="X18" t="n">
        <v>0.65</v>
      </c>
      <c r="Y18" t="n">
        <v>1</v>
      </c>
      <c r="Z18" t="n">
        <v>10</v>
      </c>
      <c r="AA18" t="n">
        <v>108.0525763886098</v>
      </c>
      <c r="AB18" t="n">
        <v>147.8423019580693</v>
      </c>
      <c r="AC18" t="n">
        <v>133.7324401572053</v>
      </c>
      <c r="AD18" t="n">
        <v>108052.5763886098</v>
      </c>
      <c r="AE18" t="n">
        <v>147842.3019580693</v>
      </c>
      <c r="AF18" t="n">
        <v>2.741428489100356e-06</v>
      </c>
      <c r="AG18" t="n">
        <v>0.2151041666666667</v>
      </c>
      <c r="AH18" t="n">
        <v>133732.4401572053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2.1221</v>
      </c>
      <c r="E2" t="n">
        <v>47.12</v>
      </c>
      <c r="F2" t="n">
        <v>27.38</v>
      </c>
      <c r="G2" t="n">
        <v>4.92</v>
      </c>
      <c r="H2" t="n">
        <v>0.07000000000000001</v>
      </c>
      <c r="I2" t="n">
        <v>334</v>
      </c>
      <c r="J2" t="n">
        <v>263.32</v>
      </c>
      <c r="K2" t="n">
        <v>59.89</v>
      </c>
      <c r="L2" t="n">
        <v>1</v>
      </c>
      <c r="M2" t="n">
        <v>332</v>
      </c>
      <c r="N2" t="n">
        <v>67.43000000000001</v>
      </c>
      <c r="O2" t="n">
        <v>32710.1</v>
      </c>
      <c r="P2" t="n">
        <v>458.9</v>
      </c>
      <c r="Q2" t="n">
        <v>1319.82</v>
      </c>
      <c r="R2" t="n">
        <v>391.35</v>
      </c>
      <c r="S2" t="n">
        <v>59.92</v>
      </c>
      <c r="T2" t="n">
        <v>164007.7</v>
      </c>
      <c r="U2" t="n">
        <v>0.15</v>
      </c>
      <c r="V2" t="n">
        <v>0.62</v>
      </c>
      <c r="W2" t="n">
        <v>0.7</v>
      </c>
      <c r="X2" t="n">
        <v>10.1</v>
      </c>
      <c r="Y2" t="n">
        <v>1</v>
      </c>
      <c r="Z2" t="n">
        <v>10</v>
      </c>
      <c r="AA2" t="n">
        <v>693.3853263059418</v>
      </c>
      <c r="AB2" t="n">
        <v>948.7203934534529</v>
      </c>
      <c r="AC2" t="n">
        <v>858.1758506396899</v>
      </c>
      <c r="AD2" t="n">
        <v>693385.3263059418</v>
      </c>
      <c r="AE2" t="n">
        <v>948720.3934534529</v>
      </c>
      <c r="AF2" t="n">
        <v>1.061586002196513e-06</v>
      </c>
      <c r="AG2" t="n">
        <v>0.4908333333333333</v>
      </c>
      <c r="AH2" t="n">
        <v>858175.8506396898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2.5607</v>
      </c>
      <c r="E3" t="n">
        <v>39.05</v>
      </c>
      <c r="F3" t="n">
        <v>24.27</v>
      </c>
      <c r="G3" t="n">
        <v>6.17</v>
      </c>
      <c r="H3" t="n">
        <v>0.08</v>
      </c>
      <c r="I3" t="n">
        <v>236</v>
      </c>
      <c r="J3" t="n">
        <v>263.79</v>
      </c>
      <c r="K3" t="n">
        <v>59.89</v>
      </c>
      <c r="L3" t="n">
        <v>1.25</v>
      </c>
      <c r="M3" t="n">
        <v>234</v>
      </c>
      <c r="N3" t="n">
        <v>67.65000000000001</v>
      </c>
      <c r="O3" t="n">
        <v>32767.75</v>
      </c>
      <c r="P3" t="n">
        <v>405.3</v>
      </c>
      <c r="Q3" t="n">
        <v>1319.6</v>
      </c>
      <c r="R3" t="n">
        <v>289.41</v>
      </c>
      <c r="S3" t="n">
        <v>59.92</v>
      </c>
      <c r="T3" t="n">
        <v>113527.54</v>
      </c>
      <c r="U3" t="n">
        <v>0.21</v>
      </c>
      <c r="V3" t="n">
        <v>0.7</v>
      </c>
      <c r="W3" t="n">
        <v>0.54</v>
      </c>
      <c r="X3" t="n">
        <v>6.99</v>
      </c>
      <c r="Y3" t="n">
        <v>1</v>
      </c>
      <c r="Z3" t="n">
        <v>10</v>
      </c>
      <c r="AA3" t="n">
        <v>508.5375913742845</v>
      </c>
      <c r="AB3" t="n">
        <v>695.8035676134389</v>
      </c>
      <c r="AC3" t="n">
        <v>629.3970516868523</v>
      </c>
      <c r="AD3" t="n">
        <v>508537.5913742845</v>
      </c>
      <c r="AE3" t="n">
        <v>695803.5676134388</v>
      </c>
      <c r="AF3" t="n">
        <v>1.280996784234772e-06</v>
      </c>
      <c r="AG3" t="n">
        <v>0.4067708333333333</v>
      </c>
      <c r="AH3" t="n">
        <v>629397.0516868522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2.8859</v>
      </c>
      <c r="E4" t="n">
        <v>34.65</v>
      </c>
      <c r="F4" t="n">
        <v>22.6</v>
      </c>
      <c r="G4" t="n">
        <v>7.45</v>
      </c>
      <c r="H4" t="n">
        <v>0.1</v>
      </c>
      <c r="I4" t="n">
        <v>182</v>
      </c>
      <c r="J4" t="n">
        <v>264.25</v>
      </c>
      <c r="K4" t="n">
        <v>59.89</v>
      </c>
      <c r="L4" t="n">
        <v>1.5</v>
      </c>
      <c r="M4" t="n">
        <v>180</v>
      </c>
      <c r="N4" t="n">
        <v>67.87</v>
      </c>
      <c r="O4" t="n">
        <v>32825.49</v>
      </c>
      <c r="P4" t="n">
        <v>376.19</v>
      </c>
      <c r="Q4" t="n">
        <v>1319.45</v>
      </c>
      <c r="R4" t="n">
        <v>234.29</v>
      </c>
      <c r="S4" t="n">
        <v>59.92</v>
      </c>
      <c r="T4" t="n">
        <v>86237.57000000001</v>
      </c>
      <c r="U4" t="n">
        <v>0.26</v>
      </c>
      <c r="V4" t="n">
        <v>0.75</v>
      </c>
      <c r="W4" t="n">
        <v>0.46</v>
      </c>
      <c r="X4" t="n">
        <v>5.31</v>
      </c>
      <c r="Y4" t="n">
        <v>1</v>
      </c>
      <c r="Z4" t="n">
        <v>10</v>
      </c>
      <c r="AA4" t="n">
        <v>419.5216593232612</v>
      </c>
      <c r="AB4" t="n">
        <v>574.0080422754679</v>
      </c>
      <c r="AC4" t="n">
        <v>519.2255203460437</v>
      </c>
      <c r="AD4" t="n">
        <v>419521.6593232612</v>
      </c>
      <c r="AE4" t="n">
        <v>574008.0422754679</v>
      </c>
      <c r="AF4" t="n">
        <v>1.443678923584617e-06</v>
      </c>
      <c r="AG4" t="n">
        <v>0.3609375</v>
      </c>
      <c r="AH4" t="n">
        <v>519225.5203460437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3.1247</v>
      </c>
      <c r="E5" t="n">
        <v>32</v>
      </c>
      <c r="F5" t="n">
        <v>21.62</v>
      </c>
      <c r="G5" t="n">
        <v>8.699999999999999</v>
      </c>
      <c r="H5" t="n">
        <v>0.12</v>
      </c>
      <c r="I5" t="n">
        <v>149</v>
      </c>
      <c r="J5" t="n">
        <v>264.72</v>
      </c>
      <c r="K5" t="n">
        <v>59.89</v>
      </c>
      <c r="L5" t="n">
        <v>1.75</v>
      </c>
      <c r="M5" t="n">
        <v>147</v>
      </c>
      <c r="N5" t="n">
        <v>68.09</v>
      </c>
      <c r="O5" t="n">
        <v>32883.31</v>
      </c>
      <c r="P5" t="n">
        <v>358.74</v>
      </c>
      <c r="Q5" t="n">
        <v>1319.43</v>
      </c>
      <c r="R5" t="n">
        <v>202.4</v>
      </c>
      <c r="S5" t="n">
        <v>59.92</v>
      </c>
      <c r="T5" t="n">
        <v>70459.58</v>
      </c>
      <c r="U5" t="n">
        <v>0.3</v>
      </c>
      <c r="V5" t="n">
        <v>0.79</v>
      </c>
      <c r="W5" t="n">
        <v>0.4</v>
      </c>
      <c r="X5" t="n">
        <v>4.34</v>
      </c>
      <c r="Y5" t="n">
        <v>1</v>
      </c>
      <c r="Z5" t="n">
        <v>10</v>
      </c>
      <c r="AA5" t="n">
        <v>370.0142820249973</v>
      </c>
      <c r="AB5" t="n">
        <v>506.2698645446436</v>
      </c>
      <c r="AC5" t="n">
        <v>457.9521792267196</v>
      </c>
      <c r="AD5" t="n">
        <v>370014.2820249973</v>
      </c>
      <c r="AE5" t="n">
        <v>506269.8645446436</v>
      </c>
      <c r="AF5" t="n">
        <v>1.563139239933765e-06</v>
      </c>
      <c r="AG5" t="n">
        <v>0.3333333333333333</v>
      </c>
      <c r="AH5" t="n">
        <v>457952.1792267197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3.3183</v>
      </c>
      <c r="E6" t="n">
        <v>30.14</v>
      </c>
      <c r="F6" t="n">
        <v>20.91</v>
      </c>
      <c r="G6" t="n">
        <v>9.960000000000001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345.99</v>
      </c>
      <c r="Q6" t="n">
        <v>1319.32</v>
      </c>
      <c r="R6" t="n">
        <v>179.19</v>
      </c>
      <c r="S6" t="n">
        <v>59.92</v>
      </c>
      <c r="T6" t="n">
        <v>58969.25</v>
      </c>
      <c r="U6" t="n">
        <v>0.33</v>
      </c>
      <c r="V6" t="n">
        <v>0.8100000000000001</v>
      </c>
      <c r="W6" t="n">
        <v>0.37</v>
      </c>
      <c r="X6" t="n">
        <v>3.63</v>
      </c>
      <c r="Y6" t="n">
        <v>1</v>
      </c>
      <c r="Z6" t="n">
        <v>10</v>
      </c>
      <c r="AA6" t="n">
        <v>336.4563154074145</v>
      </c>
      <c r="AB6" t="n">
        <v>460.3543741454664</v>
      </c>
      <c r="AC6" t="n">
        <v>416.4187987884443</v>
      </c>
      <c r="AD6" t="n">
        <v>336456.3154074145</v>
      </c>
      <c r="AE6" t="n">
        <v>460354.3741454664</v>
      </c>
      <c r="AF6" t="n">
        <v>1.659988139620512e-06</v>
      </c>
      <c r="AG6" t="n">
        <v>0.3139583333333333</v>
      </c>
      <c r="AH6" t="n">
        <v>416418.7987884444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3.4781</v>
      </c>
      <c r="E7" t="n">
        <v>28.75</v>
      </c>
      <c r="F7" t="n">
        <v>20.39</v>
      </c>
      <c r="G7" t="n">
        <v>11.22</v>
      </c>
      <c r="H7" t="n">
        <v>0.15</v>
      </c>
      <c r="I7" t="n">
        <v>109</v>
      </c>
      <c r="J7" t="n">
        <v>265.66</v>
      </c>
      <c r="K7" t="n">
        <v>59.89</v>
      </c>
      <c r="L7" t="n">
        <v>2.25</v>
      </c>
      <c r="M7" t="n">
        <v>107</v>
      </c>
      <c r="N7" t="n">
        <v>68.53</v>
      </c>
      <c r="O7" t="n">
        <v>32999.19</v>
      </c>
      <c r="P7" t="n">
        <v>336.33</v>
      </c>
      <c r="Q7" t="n">
        <v>1319.22</v>
      </c>
      <c r="R7" t="n">
        <v>162</v>
      </c>
      <c r="S7" t="n">
        <v>59.92</v>
      </c>
      <c r="T7" t="n">
        <v>50459.89</v>
      </c>
      <c r="U7" t="n">
        <v>0.37</v>
      </c>
      <c r="V7" t="n">
        <v>0.83</v>
      </c>
      <c r="W7" t="n">
        <v>0.34</v>
      </c>
      <c r="X7" t="n">
        <v>3.11</v>
      </c>
      <c r="Y7" t="n">
        <v>1</v>
      </c>
      <c r="Z7" t="n">
        <v>10</v>
      </c>
      <c r="AA7" t="n">
        <v>312.4180838446936</v>
      </c>
      <c r="AB7" t="n">
        <v>427.4642052294209</v>
      </c>
      <c r="AC7" t="n">
        <v>386.6676214321043</v>
      </c>
      <c r="AD7" t="n">
        <v>312418.0838446936</v>
      </c>
      <c r="AE7" t="n">
        <v>427464.2052294209</v>
      </c>
      <c r="AF7" t="n">
        <v>1.73992850206856e-06</v>
      </c>
      <c r="AG7" t="n">
        <v>0.2994791666666667</v>
      </c>
      <c r="AH7" t="n">
        <v>386667.6214321043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3.6107</v>
      </c>
      <c r="E8" t="n">
        <v>27.7</v>
      </c>
      <c r="F8" t="n">
        <v>19.99</v>
      </c>
      <c r="G8" t="n">
        <v>12.49</v>
      </c>
      <c r="H8" t="n">
        <v>0.17</v>
      </c>
      <c r="I8" t="n">
        <v>96</v>
      </c>
      <c r="J8" t="n">
        <v>266.13</v>
      </c>
      <c r="K8" t="n">
        <v>59.89</v>
      </c>
      <c r="L8" t="n">
        <v>2.5</v>
      </c>
      <c r="M8" t="n">
        <v>94</v>
      </c>
      <c r="N8" t="n">
        <v>68.75</v>
      </c>
      <c r="O8" t="n">
        <v>33057.26</v>
      </c>
      <c r="P8" t="n">
        <v>328.74</v>
      </c>
      <c r="Q8" t="n">
        <v>1319.33</v>
      </c>
      <c r="R8" t="n">
        <v>149.1</v>
      </c>
      <c r="S8" t="n">
        <v>59.92</v>
      </c>
      <c r="T8" t="n">
        <v>44073.73</v>
      </c>
      <c r="U8" t="n">
        <v>0.4</v>
      </c>
      <c r="V8" t="n">
        <v>0.85</v>
      </c>
      <c r="W8" t="n">
        <v>0.31</v>
      </c>
      <c r="X8" t="n">
        <v>2.71</v>
      </c>
      <c r="Y8" t="n">
        <v>1</v>
      </c>
      <c r="Z8" t="n">
        <v>10</v>
      </c>
      <c r="AA8" t="n">
        <v>294.4852919333385</v>
      </c>
      <c r="AB8" t="n">
        <v>402.9277681973616</v>
      </c>
      <c r="AC8" t="n">
        <v>364.472907513279</v>
      </c>
      <c r="AD8" t="n">
        <v>294485.2919333385</v>
      </c>
      <c r="AE8" t="n">
        <v>402927.7681973616</v>
      </c>
      <c r="AF8" t="n">
        <v>1.806261994312685e-06</v>
      </c>
      <c r="AG8" t="n">
        <v>0.2885416666666666</v>
      </c>
      <c r="AH8" t="n">
        <v>364472.907513279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3.7155</v>
      </c>
      <c r="E9" t="n">
        <v>26.91</v>
      </c>
      <c r="F9" t="n">
        <v>19.71</v>
      </c>
      <c r="G9" t="n">
        <v>13.75</v>
      </c>
      <c r="H9" t="n">
        <v>0.18</v>
      </c>
      <c r="I9" t="n">
        <v>86</v>
      </c>
      <c r="J9" t="n">
        <v>266.6</v>
      </c>
      <c r="K9" t="n">
        <v>59.89</v>
      </c>
      <c r="L9" t="n">
        <v>2.75</v>
      </c>
      <c r="M9" t="n">
        <v>84</v>
      </c>
      <c r="N9" t="n">
        <v>68.97</v>
      </c>
      <c r="O9" t="n">
        <v>33115.41</v>
      </c>
      <c r="P9" t="n">
        <v>323.2</v>
      </c>
      <c r="Q9" t="n">
        <v>1319.49</v>
      </c>
      <c r="R9" t="n">
        <v>139.95</v>
      </c>
      <c r="S9" t="n">
        <v>59.92</v>
      </c>
      <c r="T9" t="n">
        <v>39548.56</v>
      </c>
      <c r="U9" t="n">
        <v>0.43</v>
      </c>
      <c r="V9" t="n">
        <v>0.86</v>
      </c>
      <c r="W9" t="n">
        <v>0.3</v>
      </c>
      <c r="X9" t="n">
        <v>2.43</v>
      </c>
      <c r="Y9" t="n">
        <v>1</v>
      </c>
      <c r="Z9" t="n">
        <v>10</v>
      </c>
      <c r="AA9" t="n">
        <v>281.6419662460399</v>
      </c>
      <c r="AB9" t="n">
        <v>385.3549633844594</v>
      </c>
      <c r="AC9" t="n">
        <v>348.5772265281338</v>
      </c>
      <c r="AD9" t="n">
        <v>281641.9662460399</v>
      </c>
      <c r="AE9" t="n">
        <v>385354.9633844594</v>
      </c>
      <c r="AF9" t="n">
        <v>1.858688464804271e-06</v>
      </c>
      <c r="AG9" t="n">
        <v>0.2803125</v>
      </c>
      <c r="AH9" t="n">
        <v>348577.2265281338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3.8202</v>
      </c>
      <c r="E10" t="n">
        <v>26.18</v>
      </c>
      <c r="F10" t="n">
        <v>19.43</v>
      </c>
      <c r="G10" t="n">
        <v>15.14</v>
      </c>
      <c r="H10" t="n">
        <v>0.2</v>
      </c>
      <c r="I10" t="n">
        <v>77</v>
      </c>
      <c r="J10" t="n">
        <v>267.08</v>
      </c>
      <c r="K10" t="n">
        <v>59.89</v>
      </c>
      <c r="L10" t="n">
        <v>3</v>
      </c>
      <c r="M10" t="n">
        <v>75</v>
      </c>
      <c r="N10" t="n">
        <v>69.19</v>
      </c>
      <c r="O10" t="n">
        <v>33173.65</v>
      </c>
      <c r="P10" t="n">
        <v>317.58</v>
      </c>
      <c r="Q10" t="n">
        <v>1319.31</v>
      </c>
      <c r="R10" t="n">
        <v>130.93</v>
      </c>
      <c r="S10" t="n">
        <v>59.92</v>
      </c>
      <c r="T10" t="n">
        <v>35085.77</v>
      </c>
      <c r="U10" t="n">
        <v>0.46</v>
      </c>
      <c r="V10" t="n">
        <v>0.87</v>
      </c>
      <c r="W10" t="n">
        <v>0.28</v>
      </c>
      <c r="X10" t="n">
        <v>2.15</v>
      </c>
      <c r="Y10" t="n">
        <v>1</v>
      </c>
      <c r="Z10" t="n">
        <v>10</v>
      </c>
      <c r="AA10" t="n">
        <v>269.460172816256</v>
      </c>
      <c r="AB10" t="n">
        <v>368.6872961910324</v>
      </c>
      <c r="AC10" t="n">
        <v>333.5002980984297</v>
      </c>
      <c r="AD10" t="n">
        <v>269460.1728162561</v>
      </c>
      <c r="AE10" t="n">
        <v>368687.2961910324</v>
      </c>
      <c r="AF10" t="n">
        <v>1.911064910037754e-06</v>
      </c>
      <c r="AG10" t="n">
        <v>0.2727083333333333</v>
      </c>
      <c r="AH10" t="n">
        <v>333500.2980984296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3.8892</v>
      </c>
      <c r="E11" t="n">
        <v>25.71</v>
      </c>
      <c r="F11" t="n">
        <v>19.27</v>
      </c>
      <c r="G11" t="n">
        <v>16.28</v>
      </c>
      <c r="H11" t="n">
        <v>0.22</v>
      </c>
      <c r="I11" t="n">
        <v>71</v>
      </c>
      <c r="J11" t="n">
        <v>267.55</v>
      </c>
      <c r="K11" t="n">
        <v>59.89</v>
      </c>
      <c r="L11" t="n">
        <v>3.25</v>
      </c>
      <c r="M11" t="n">
        <v>69</v>
      </c>
      <c r="N11" t="n">
        <v>69.41</v>
      </c>
      <c r="O11" t="n">
        <v>33231.97</v>
      </c>
      <c r="P11" t="n">
        <v>314.19</v>
      </c>
      <c r="Q11" t="n">
        <v>1319.13</v>
      </c>
      <c r="R11" t="n">
        <v>125.34</v>
      </c>
      <c r="S11" t="n">
        <v>59.92</v>
      </c>
      <c r="T11" t="n">
        <v>32319.5</v>
      </c>
      <c r="U11" t="n">
        <v>0.48</v>
      </c>
      <c r="V11" t="n">
        <v>0.88</v>
      </c>
      <c r="W11" t="n">
        <v>0.28</v>
      </c>
      <c r="X11" t="n">
        <v>1.99</v>
      </c>
      <c r="Y11" t="n">
        <v>1</v>
      </c>
      <c r="Z11" t="n">
        <v>10</v>
      </c>
      <c r="AA11" t="n">
        <v>262.0670864364544</v>
      </c>
      <c r="AB11" t="n">
        <v>358.5717492462359</v>
      </c>
      <c r="AC11" t="n">
        <v>324.3501647567853</v>
      </c>
      <c r="AD11" t="n">
        <v>262067.0864364544</v>
      </c>
      <c r="AE11" t="n">
        <v>358571.7492462359</v>
      </c>
      <c r="AF11" t="n">
        <v>1.945582338128588e-06</v>
      </c>
      <c r="AG11" t="n">
        <v>0.2678125</v>
      </c>
      <c r="AH11" t="n">
        <v>324350.1647567853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3.966</v>
      </c>
      <c r="E12" t="n">
        <v>25.21</v>
      </c>
      <c r="F12" t="n">
        <v>19.07</v>
      </c>
      <c r="G12" t="n">
        <v>17.61</v>
      </c>
      <c r="H12" t="n">
        <v>0.23</v>
      </c>
      <c r="I12" t="n">
        <v>65</v>
      </c>
      <c r="J12" t="n">
        <v>268.02</v>
      </c>
      <c r="K12" t="n">
        <v>59.89</v>
      </c>
      <c r="L12" t="n">
        <v>3.5</v>
      </c>
      <c r="M12" t="n">
        <v>63</v>
      </c>
      <c r="N12" t="n">
        <v>69.64</v>
      </c>
      <c r="O12" t="n">
        <v>33290.38</v>
      </c>
      <c r="P12" t="n">
        <v>309.95</v>
      </c>
      <c r="Q12" t="n">
        <v>1319.19</v>
      </c>
      <c r="R12" t="n">
        <v>119.06</v>
      </c>
      <c r="S12" t="n">
        <v>59.92</v>
      </c>
      <c r="T12" t="n">
        <v>29210.31</v>
      </c>
      <c r="U12" t="n">
        <v>0.5</v>
      </c>
      <c r="V12" t="n">
        <v>0.89</v>
      </c>
      <c r="W12" t="n">
        <v>0.27</v>
      </c>
      <c r="X12" t="n">
        <v>1.8</v>
      </c>
      <c r="Y12" t="n">
        <v>1</v>
      </c>
      <c r="Z12" t="n">
        <v>10</v>
      </c>
      <c r="AA12" t="n">
        <v>253.7846418705868</v>
      </c>
      <c r="AB12" t="n">
        <v>347.2393431953858</v>
      </c>
      <c r="AC12" t="n">
        <v>314.0993076344009</v>
      </c>
      <c r="AD12" t="n">
        <v>253784.6418705868</v>
      </c>
      <c r="AE12" t="n">
        <v>347239.3431953858</v>
      </c>
      <c r="AF12" t="n">
        <v>1.98400173635143e-06</v>
      </c>
      <c r="AG12" t="n">
        <v>0.2626041666666667</v>
      </c>
      <c r="AH12" t="n">
        <v>314099.3076344009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4.0318</v>
      </c>
      <c r="E13" t="n">
        <v>24.8</v>
      </c>
      <c r="F13" t="n">
        <v>18.92</v>
      </c>
      <c r="G13" t="n">
        <v>18.92</v>
      </c>
      <c r="H13" t="n">
        <v>0.25</v>
      </c>
      <c r="I13" t="n">
        <v>60</v>
      </c>
      <c r="J13" t="n">
        <v>268.5</v>
      </c>
      <c r="K13" t="n">
        <v>59.89</v>
      </c>
      <c r="L13" t="n">
        <v>3.75</v>
      </c>
      <c r="M13" t="n">
        <v>58</v>
      </c>
      <c r="N13" t="n">
        <v>69.86</v>
      </c>
      <c r="O13" t="n">
        <v>33348.87</v>
      </c>
      <c r="P13" t="n">
        <v>306.4</v>
      </c>
      <c r="Q13" t="n">
        <v>1319.42</v>
      </c>
      <c r="R13" t="n">
        <v>113.52</v>
      </c>
      <c r="S13" t="n">
        <v>59.92</v>
      </c>
      <c r="T13" t="n">
        <v>26462.71</v>
      </c>
      <c r="U13" t="n">
        <v>0.53</v>
      </c>
      <c r="V13" t="n">
        <v>0.9</v>
      </c>
      <c r="W13" t="n">
        <v>0.26</v>
      </c>
      <c r="X13" t="n">
        <v>1.64</v>
      </c>
      <c r="Y13" t="n">
        <v>1</v>
      </c>
      <c r="Z13" t="n">
        <v>10</v>
      </c>
      <c r="AA13" t="n">
        <v>247.0578176880055</v>
      </c>
      <c r="AB13" t="n">
        <v>338.0354055822446</v>
      </c>
      <c r="AC13" t="n">
        <v>305.7737809092473</v>
      </c>
      <c r="AD13" t="n">
        <v>247057.8176880055</v>
      </c>
      <c r="AE13" t="n">
        <v>338035.4055822446</v>
      </c>
      <c r="AF13" t="n">
        <v>2.016918356182979e-06</v>
      </c>
      <c r="AG13" t="n">
        <v>0.2583333333333334</v>
      </c>
      <c r="AH13" t="n">
        <v>305773.7809092473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4.118</v>
      </c>
      <c r="E14" t="n">
        <v>24.28</v>
      </c>
      <c r="F14" t="n">
        <v>18.65</v>
      </c>
      <c r="G14" t="n">
        <v>20.35</v>
      </c>
      <c r="H14" t="n">
        <v>0.26</v>
      </c>
      <c r="I14" t="n">
        <v>55</v>
      </c>
      <c r="J14" t="n">
        <v>268.97</v>
      </c>
      <c r="K14" t="n">
        <v>59.89</v>
      </c>
      <c r="L14" t="n">
        <v>4</v>
      </c>
      <c r="M14" t="n">
        <v>53</v>
      </c>
      <c r="N14" t="n">
        <v>70.09</v>
      </c>
      <c r="O14" t="n">
        <v>33407.45</v>
      </c>
      <c r="P14" t="n">
        <v>301.02</v>
      </c>
      <c r="Q14" t="n">
        <v>1319.17</v>
      </c>
      <c r="R14" t="n">
        <v>104.75</v>
      </c>
      <c r="S14" t="n">
        <v>59.92</v>
      </c>
      <c r="T14" t="n">
        <v>22103.17</v>
      </c>
      <c r="U14" t="n">
        <v>0.57</v>
      </c>
      <c r="V14" t="n">
        <v>0.91</v>
      </c>
      <c r="W14" t="n">
        <v>0.25</v>
      </c>
      <c r="X14" t="n">
        <v>1.37</v>
      </c>
      <c r="Y14" t="n">
        <v>1</v>
      </c>
      <c r="Z14" t="n">
        <v>10</v>
      </c>
      <c r="AA14" t="n">
        <v>237.9110050375099</v>
      </c>
      <c r="AB14" t="n">
        <v>325.5203329849484</v>
      </c>
      <c r="AC14" t="n">
        <v>294.4531292756184</v>
      </c>
      <c r="AD14" t="n">
        <v>237911.0050375099</v>
      </c>
      <c r="AE14" t="n">
        <v>325520.3329849484</v>
      </c>
      <c r="AF14" t="n">
        <v>2.06004012866747e-06</v>
      </c>
      <c r="AG14" t="n">
        <v>0.2529166666666667</v>
      </c>
      <c r="AH14" t="n">
        <v>294453.1292756184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4.1545</v>
      </c>
      <c r="E15" t="n">
        <v>24.07</v>
      </c>
      <c r="F15" t="n">
        <v>18.59</v>
      </c>
      <c r="G15" t="n">
        <v>21.45</v>
      </c>
      <c r="H15" t="n">
        <v>0.28</v>
      </c>
      <c r="I15" t="n">
        <v>52</v>
      </c>
      <c r="J15" t="n">
        <v>269.45</v>
      </c>
      <c r="K15" t="n">
        <v>59.89</v>
      </c>
      <c r="L15" t="n">
        <v>4.25</v>
      </c>
      <c r="M15" t="n">
        <v>50</v>
      </c>
      <c r="N15" t="n">
        <v>70.31</v>
      </c>
      <c r="O15" t="n">
        <v>33466.11</v>
      </c>
      <c r="P15" t="n">
        <v>299.2</v>
      </c>
      <c r="Q15" t="n">
        <v>1319.19</v>
      </c>
      <c r="R15" t="n">
        <v>103.68</v>
      </c>
      <c r="S15" t="n">
        <v>59.92</v>
      </c>
      <c r="T15" t="n">
        <v>21584.35</v>
      </c>
      <c r="U15" t="n">
        <v>0.58</v>
      </c>
      <c r="V15" t="n">
        <v>0.91</v>
      </c>
      <c r="W15" t="n">
        <v>0.23</v>
      </c>
      <c r="X15" t="n">
        <v>1.31</v>
      </c>
      <c r="Y15" t="n">
        <v>1</v>
      </c>
      <c r="Z15" t="n">
        <v>10</v>
      </c>
      <c r="AA15" t="n">
        <v>234.5885630106827</v>
      </c>
      <c r="AB15" t="n">
        <v>320.9744212280482</v>
      </c>
      <c r="AC15" t="n">
        <v>290.3410729565681</v>
      </c>
      <c r="AD15" t="n">
        <v>234588.5630106828</v>
      </c>
      <c r="AE15" t="n">
        <v>320974.4212280482</v>
      </c>
      <c r="AF15" t="n">
        <v>2.07829934787494e-06</v>
      </c>
      <c r="AG15" t="n">
        <v>0.2507291666666667</v>
      </c>
      <c r="AH15" t="n">
        <v>290341.0729565681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4.1087</v>
      </c>
      <c r="E16" t="n">
        <v>24.34</v>
      </c>
      <c r="F16" t="n">
        <v>18.96</v>
      </c>
      <c r="G16" t="n">
        <v>22.75</v>
      </c>
      <c r="H16" t="n">
        <v>0.3</v>
      </c>
      <c r="I16" t="n">
        <v>50</v>
      </c>
      <c r="J16" t="n">
        <v>269.92</v>
      </c>
      <c r="K16" t="n">
        <v>59.89</v>
      </c>
      <c r="L16" t="n">
        <v>4.5</v>
      </c>
      <c r="M16" t="n">
        <v>48</v>
      </c>
      <c r="N16" t="n">
        <v>70.54000000000001</v>
      </c>
      <c r="O16" t="n">
        <v>33524.86</v>
      </c>
      <c r="P16" t="n">
        <v>304.75</v>
      </c>
      <c r="Q16" t="n">
        <v>1319.3</v>
      </c>
      <c r="R16" t="n">
        <v>116.87</v>
      </c>
      <c r="S16" t="n">
        <v>59.92</v>
      </c>
      <c r="T16" t="n">
        <v>28187.86</v>
      </c>
      <c r="U16" t="n">
        <v>0.51</v>
      </c>
      <c r="V16" t="n">
        <v>0.9</v>
      </c>
      <c r="W16" t="n">
        <v>0.23</v>
      </c>
      <c r="X16" t="n">
        <v>1.68</v>
      </c>
      <c r="Y16" t="n">
        <v>1</v>
      </c>
      <c r="Z16" t="n">
        <v>10</v>
      </c>
      <c r="AA16" t="n">
        <v>241.6193343992009</v>
      </c>
      <c r="AB16" t="n">
        <v>330.5942328175565</v>
      </c>
      <c r="AC16" t="n">
        <v>299.042783229467</v>
      </c>
      <c r="AD16" t="n">
        <v>241619.3343992009</v>
      </c>
      <c r="AE16" t="n">
        <v>330594.2328175565</v>
      </c>
      <c r="AF16" t="n">
        <v>2.055387779663923e-06</v>
      </c>
      <c r="AG16" t="n">
        <v>0.2535416666666667</v>
      </c>
      <c r="AH16" t="n">
        <v>299042.7832294671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4.2008</v>
      </c>
      <c r="E17" t="n">
        <v>23.8</v>
      </c>
      <c r="F17" t="n">
        <v>18.63</v>
      </c>
      <c r="G17" t="n">
        <v>24.3</v>
      </c>
      <c r="H17" t="n">
        <v>0.31</v>
      </c>
      <c r="I17" t="n">
        <v>46</v>
      </c>
      <c r="J17" t="n">
        <v>270.4</v>
      </c>
      <c r="K17" t="n">
        <v>59.89</v>
      </c>
      <c r="L17" t="n">
        <v>4.75</v>
      </c>
      <c r="M17" t="n">
        <v>44</v>
      </c>
      <c r="N17" t="n">
        <v>70.76000000000001</v>
      </c>
      <c r="O17" t="n">
        <v>33583.7</v>
      </c>
      <c r="P17" t="n">
        <v>298.15</v>
      </c>
      <c r="Q17" t="n">
        <v>1319.12</v>
      </c>
      <c r="R17" t="n">
        <v>104.69</v>
      </c>
      <c r="S17" t="n">
        <v>59.92</v>
      </c>
      <c r="T17" t="n">
        <v>22120.27</v>
      </c>
      <c r="U17" t="n">
        <v>0.57</v>
      </c>
      <c r="V17" t="n">
        <v>0.91</v>
      </c>
      <c r="W17" t="n">
        <v>0.24</v>
      </c>
      <c r="X17" t="n">
        <v>1.35</v>
      </c>
      <c r="Y17" t="n">
        <v>1</v>
      </c>
      <c r="Z17" t="n">
        <v>10</v>
      </c>
      <c r="AA17" t="n">
        <v>231.539671185937</v>
      </c>
      <c r="AB17" t="n">
        <v>316.8027929258191</v>
      </c>
      <c r="AC17" t="n">
        <v>286.5675790045852</v>
      </c>
      <c r="AD17" t="n">
        <v>231539.671185937</v>
      </c>
      <c r="AE17" t="n">
        <v>316802.7929258191</v>
      </c>
      <c r="AF17" t="n">
        <v>2.101461042376471e-06</v>
      </c>
      <c r="AG17" t="n">
        <v>0.2479166666666667</v>
      </c>
      <c r="AH17" t="n">
        <v>286567.5790045852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4.2331</v>
      </c>
      <c r="E18" t="n">
        <v>23.62</v>
      </c>
      <c r="F18" t="n">
        <v>18.55</v>
      </c>
      <c r="G18" t="n">
        <v>25.29</v>
      </c>
      <c r="H18" t="n">
        <v>0.33</v>
      </c>
      <c r="I18" t="n">
        <v>44</v>
      </c>
      <c r="J18" t="n">
        <v>270.88</v>
      </c>
      <c r="K18" t="n">
        <v>59.89</v>
      </c>
      <c r="L18" t="n">
        <v>5</v>
      </c>
      <c r="M18" t="n">
        <v>42</v>
      </c>
      <c r="N18" t="n">
        <v>70.98999999999999</v>
      </c>
      <c r="O18" t="n">
        <v>33642.62</v>
      </c>
      <c r="P18" t="n">
        <v>296.05</v>
      </c>
      <c r="Q18" t="n">
        <v>1319.17</v>
      </c>
      <c r="R18" t="n">
        <v>102.17</v>
      </c>
      <c r="S18" t="n">
        <v>59.92</v>
      </c>
      <c r="T18" t="n">
        <v>20868.7</v>
      </c>
      <c r="U18" t="n">
        <v>0.59</v>
      </c>
      <c r="V18" t="n">
        <v>0.92</v>
      </c>
      <c r="W18" t="n">
        <v>0.23</v>
      </c>
      <c r="X18" t="n">
        <v>1.27</v>
      </c>
      <c r="Y18" t="n">
        <v>1</v>
      </c>
      <c r="Z18" t="n">
        <v>10</v>
      </c>
      <c r="AA18" t="n">
        <v>228.3407103163696</v>
      </c>
      <c r="AB18" t="n">
        <v>312.4258335358857</v>
      </c>
      <c r="AC18" t="n">
        <v>282.6083504757246</v>
      </c>
      <c r="AD18" t="n">
        <v>228340.7103163695</v>
      </c>
      <c r="AE18" t="n">
        <v>312425.8335358857</v>
      </c>
      <c r="AF18" t="n">
        <v>2.11761920074363e-06</v>
      </c>
      <c r="AG18" t="n">
        <v>0.2460416666666667</v>
      </c>
      <c r="AH18" t="n">
        <v>282608.3504757247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4.2631</v>
      </c>
      <c r="E19" t="n">
        <v>23.46</v>
      </c>
      <c r="F19" t="n">
        <v>18.48</v>
      </c>
      <c r="G19" t="n">
        <v>26.4</v>
      </c>
      <c r="H19" t="n">
        <v>0.34</v>
      </c>
      <c r="I19" t="n">
        <v>42</v>
      </c>
      <c r="J19" t="n">
        <v>271.36</v>
      </c>
      <c r="K19" t="n">
        <v>59.89</v>
      </c>
      <c r="L19" t="n">
        <v>5.25</v>
      </c>
      <c r="M19" t="n">
        <v>40</v>
      </c>
      <c r="N19" t="n">
        <v>71.22</v>
      </c>
      <c r="O19" t="n">
        <v>33701.64</v>
      </c>
      <c r="P19" t="n">
        <v>294.11</v>
      </c>
      <c r="Q19" t="n">
        <v>1319.18</v>
      </c>
      <c r="R19" t="n">
        <v>99.84</v>
      </c>
      <c r="S19" t="n">
        <v>59.92</v>
      </c>
      <c r="T19" t="n">
        <v>19716.07</v>
      </c>
      <c r="U19" t="n">
        <v>0.6</v>
      </c>
      <c r="V19" t="n">
        <v>0.92</v>
      </c>
      <c r="W19" t="n">
        <v>0.23</v>
      </c>
      <c r="X19" t="n">
        <v>1.2</v>
      </c>
      <c r="Y19" t="n">
        <v>1</v>
      </c>
      <c r="Z19" t="n">
        <v>10</v>
      </c>
      <c r="AA19" t="n">
        <v>225.4321314103144</v>
      </c>
      <c r="AB19" t="n">
        <v>308.4461875591779</v>
      </c>
      <c r="AC19" t="n">
        <v>279.0085163255645</v>
      </c>
      <c r="AD19" t="n">
        <v>225432.1314103144</v>
      </c>
      <c r="AE19" t="n">
        <v>308446.1875591779</v>
      </c>
      <c r="AF19" t="n">
        <v>2.132626778174427e-06</v>
      </c>
      <c r="AG19" t="n">
        <v>0.244375</v>
      </c>
      <c r="AH19" t="n">
        <v>279008.5163255645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4.3115</v>
      </c>
      <c r="E20" t="n">
        <v>23.19</v>
      </c>
      <c r="F20" t="n">
        <v>18.37</v>
      </c>
      <c r="G20" t="n">
        <v>28.26</v>
      </c>
      <c r="H20" t="n">
        <v>0.36</v>
      </c>
      <c r="I20" t="n">
        <v>39</v>
      </c>
      <c r="J20" t="n">
        <v>271.84</v>
      </c>
      <c r="K20" t="n">
        <v>59.89</v>
      </c>
      <c r="L20" t="n">
        <v>5.5</v>
      </c>
      <c r="M20" t="n">
        <v>37</v>
      </c>
      <c r="N20" t="n">
        <v>71.45</v>
      </c>
      <c r="O20" t="n">
        <v>33760.74</v>
      </c>
      <c r="P20" t="n">
        <v>291.13</v>
      </c>
      <c r="Q20" t="n">
        <v>1319.14</v>
      </c>
      <c r="R20" t="n">
        <v>96.29000000000001</v>
      </c>
      <c r="S20" t="n">
        <v>59.92</v>
      </c>
      <c r="T20" t="n">
        <v>17956.93</v>
      </c>
      <c r="U20" t="n">
        <v>0.62</v>
      </c>
      <c r="V20" t="n">
        <v>0.93</v>
      </c>
      <c r="W20" t="n">
        <v>0.22</v>
      </c>
      <c r="X20" t="n">
        <v>1.09</v>
      </c>
      <c r="Y20" t="n">
        <v>1</v>
      </c>
      <c r="Z20" t="n">
        <v>10</v>
      </c>
      <c r="AA20" t="n">
        <v>220.9172967402042</v>
      </c>
      <c r="AB20" t="n">
        <v>302.268791583088</v>
      </c>
      <c r="AC20" t="n">
        <v>273.4206823514008</v>
      </c>
      <c r="AD20" t="n">
        <v>220917.2967402042</v>
      </c>
      <c r="AE20" t="n">
        <v>302268.7915830881</v>
      </c>
      <c r="AF20" t="n">
        <v>2.156839003096114e-06</v>
      </c>
      <c r="AG20" t="n">
        <v>0.2415625</v>
      </c>
      <c r="AH20" t="n">
        <v>273420.6823514008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4.3242</v>
      </c>
      <c r="E21" t="n">
        <v>23.13</v>
      </c>
      <c r="F21" t="n">
        <v>18.35</v>
      </c>
      <c r="G21" t="n">
        <v>28.98</v>
      </c>
      <c r="H21" t="n">
        <v>0.38</v>
      </c>
      <c r="I21" t="n">
        <v>38</v>
      </c>
      <c r="J21" t="n">
        <v>272.32</v>
      </c>
      <c r="K21" t="n">
        <v>59.89</v>
      </c>
      <c r="L21" t="n">
        <v>5.75</v>
      </c>
      <c r="M21" t="n">
        <v>36</v>
      </c>
      <c r="N21" t="n">
        <v>71.68000000000001</v>
      </c>
      <c r="O21" t="n">
        <v>33820.05</v>
      </c>
      <c r="P21" t="n">
        <v>289.91</v>
      </c>
      <c r="Q21" t="n">
        <v>1319.13</v>
      </c>
      <c r="R21" t="n">
        <v>95.65000000000001</v>
      </c>
      <c r="S21" t="n">
        <v>59.92</v>
      </c>
      <c r="T21" t="n">
        <v>17640.44</v>
      </c>
      <c r="U21" t="n">
        <v>0.63</v>
      </c>
      <c r="V21" t="n">
        <v>0.93</v>
      </c>
      <c r="W21" t="n">
        <v>0.23</v>
      </c>
      <c r="X21" t="n">
        <v>1.07</v>
      </c>
      <c r="Y21" t="n">
        <v>1</v>
      </c>
      <c r="Z21" t="n">
        <v>10</v>
      </c>
      <c r="AA21" t="n">
        <v>219.5312224609416</v>
      </c>
      <c r="AB21" t="n">
        <v>300.3723036049204</v>
      </c>
      <c r="AC21" t="n">
        <v>271.7051925241313</v>
      </c>
      <c r="AD21" t="n">
        <v>219531.2224609416</v>
      </c>
      <c r="AE21" t="n">
        <v>300372.3036049205</v>
      </c>
      <c r="AF21" t="n">
        <v>2.163192210875152e-06</v>
      </c>
      <c r="AG21" t="n">
        <v>0.2409375</v>
      </c>
      <c r="AH21" t="n">
        <v>271705.1925241313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4.3566</v>
      </c>
      <c r="E22" t="n">
        <v>22.95</v>
      </c>
      <c r="F22" t="n">
        <v>18.28</v>
      </c>
      <c r="G22" t="n">
        <v>30.47</v>
      </c>
      <c r="H22" t="n">
        <v>0.39</v>
      </c>
      <c r="I22" t="n">
        <v>36</v>
      </c>
      <c r="J22" t="n">
        <v>272.8</v>
      </c>
      <c r="K22" t="n">
        <v>59.89</v>
      </c>
      <c r="L22" t="n">
        <v>6</v>
      </c>
      <c r="M22" t="n">
        <v>34</v>
      </c>
      <c r="N22" t="n">
        <v>71.91</v>
      </c>
      <c r="O22" t="n">
        <v>33879.33</v>
      </c>
      <c r="P22" t="n">
        <v>288.2</v>
      </c>
      <c r="Q22" t="n">
        <v>1319.2</v>
      </c>
      <c r="R22" t="n">
        <v>93.42</v>
      </c>
      <c r="S22" t="n">
        <v>59.92</v>
      </c>
      <c r="T22" t="n">
        <v>16536.6</v>
      </c>
      <c r="U22" t="n">
        <v>0.64</v>
      </c>
      <c r="V22" t="n">
        <v>0.93</v>
      </c>
      <c r="W22" t="n">
        <v>0.22</v>
      </c>
      <c r="X22" t="n">
        <v>1</v>
      </c>
      <c r="Y22" t="n">
        <v>1</v>
      </c>
      <c r="Z22" t="n">
        <v>10</v>
      </c>
      <c r="AA22" t="n">
        <v>216.7529197515335</v>
      </c>
      <c r="AB22" t="n">
        <v>296.5709072678452</v>
      </c>
      <c r="AC22" t="n">
        <v>268.2665961181722</v>
      </c>
      <c r="AD22" t="n">
        <v>216752.9197515335</v>
      </c>
      <c r="AE22" t="n">
        <v>296570.9072678452</v>
      </c>
      <c r="AF22" t="n">
        <v>2.179400394500413e-06</v>
      </c>
      <c r="AG22" t="n">
        <v>0.2390625</v>
      </c>
      <c r="AH22" t="n">
        <v>268266.5961181722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4.3883</v>
      </c>
      <c r="E23" t="n">
        <v>22.79</v>
      </c>
      <c r="F23" t="n">
        <v>18.22</v>
      </c>
      <c r="G23" t="n">
        <v>32.15</v>
      </c>
      <c r="H23" t="n">
        <v>0.41</v>
      </c>
      <c r="I23" t="n">
        <v>34</v>
      </c>
      <c r="J23" t="n">
        <v>273.28</v>
      </c>
      <c r="K23" t="n">
        <v>59.89</v>
      </c>
      <c r="L23" t="n">
        <v>6.25</v>
      </c>
      <c r="M23" t="n">
        <v>32</v>
      </c>
      <c r="N23" t="n">
        <v>72.14</v>
      </c>
      <c r="O23" t="n">
        <v>33938.7</v>
      </c>
      <c r="P23" t="n">
        <v>285.9</v>
      </c>
      <c r="Q23" t="n">
        <v>1319.12</v>
      </c>
      <c r="R23" t="n">
        <v>91.22</v>
      </c>
      <c r="S23" t="n">
        <v>59.92</v>
      </c>
      <c r="T23" t="n">
        <v>15445.72</v>
      </c>
      <c r="U23" t="n">
        <v>0.66</v>
      </c>
      <c r="V23" t="n">
        <v>0.93</v>
      </c>
      <c r="W23" t="n">
        <v>0.22</v>
      </c>
      <c r="X23" t="n">
        <v>0.9399999999999999</v>
      </c>
      <c r="Y23" t="n">
        <v>1</v>
      </c>
      <c r="Z23" t="n">
        <v>10</v>
      </c>
      <c r="AA23" t="n">
        <v>213.7543076798576</v>
      </c>
      <c r="AB23" t="n">
        <v>292.4680739419522</v>
      </c>
      <c r="AC23" t="n">
        <v>264.5553314465383</v>
      </c>
      <c r="AD23" t="n">
        <v>213754.3076798576</v>
      </c>
      <c r="AE23" t="n">
        <v>292468.0739419522</v>
      </c>
      <c r="AF23" t="n">
        <v>2.195258401318956e-06</v>
      </c>
      <c r="AG23" t="n">
        <v>0.2373958333333333</v>
      </c>
      <c r="AH23" t="n">
        <v>264555.3314465383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4.4026</v>
      </c>
      <c r="E24" t="n">
        <v>22.71</v>
      </c>
      <c r="F24" t="n">
        <v>18.19</v>
      </c>
      <c r="G24" t="n">
        <v>33.08</v>
      </c>
      <c r="H24" t="n">
        <v>0.42</v>
      </c>
      <c r="I24" t="n">
        <v>33</v>
      </c>
      <c r="J24" t="n">
        <v>273.76</v>
      </c>
      <c r="K24" t="n">
        <v>59.89</v>
      </c>
      <c r="L24" t="n">
        <v>6.5</v>
      </c>
      <c r="M24" t="n">
        <v>31</v>
      </c>
      <c r="N24" t="n">
        <v>72.37</v>
      </c>
      <c r="O24" t="n">
        <v>33998.16</v>
      </c>
      <c r="P24" t="n">
        <v>284.57</v>
      </c>
      <c r="Q24" t="n">
        <v>1319.09</v>
      </c>
      <c r="R24" t="n">
        <v>90.58</v>
      </c>
      <c r="S24" t="n">
        <v>59.92</v>
      </c>
      <c r="T24" t="n">
        <v>15128.84</v>
      </c>
      <c r="U24" t="n">
        <v>0.66</v>
      </c>
      <c r="V24" t="n">
        <v>0.93</v>
      </c>
      <c r="W24" t="n">
        <v>0.21</v>
      </c>
      <c r="X24" t="n">
        <v>0.92</v>
      </c>
      <c r="Y24" t="n">
        <v>1</v>
      </c>
      <c r="Z24" t="n">
        <v>10</v>
      </c>
      <c r="AA24" t="n">
        <v>212.2461708111974</v>
      </c>
      <c r="AB24" t="n">
        <v>290.4045745439494</v>
      </c>
      <c r="AC24" t="n">
        <v>262.6887695349408</v>
      </c>
      <c r="AD24" t="n">
        <v>212246.1708111974</v>
      </c>
      <c r="AE24" t="n">
        <v>290404.5745439494</v>
      </c>
      <c r="AF24" t="n">
        <v>2.202412013227636e-06</v>
      </c>
      <c r="AG24" t="n">
        <v>0.2365625</v>
      </c>
      <c r="AH24" t="n">
        <v>262688.7695349408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4.4355</v>
      </c>
      <c r="E25" t="n">
        <v>22.55</v>
      </c>
      <c r="F25" t="n">
        <v>18.12</v>
      </c>
      <c r="G25" t="n">
        <v>35.08</v>
      </c>
      <c r="H25" t="n">
        <v>0.44</v>
      </c>
      <c r="I25" t="n">
        <v>31</v>
      </c>
      <c r="J25" t="n">
        <v>274.24</v>
      </c>
      <c r="K25" t="n">
        <v>59.89</v>
      </c>
      <c r="L25" t="n">
        <v>6.75</v>
      </c>
      <c r="M25" t="n">
        <v>29</v>
      </c>
      <c r="N25" t="n">
        <v>72.61</v>
      </c>
      <c r="O25" t="n">
        <v>34057.71</v>
      </c>
      <c r="P25" t="n">
        <v>282.65</v>
      </c>
      <c r="Q25" t="n">
        <v>1319.09</v>
      </c>
      <c r="R25" t="n">
        <v>88.11</v>
      </c>
      <c r="S25" t="n">
        <v>59.92</v>
      </c>
      <c r="T25" t="n">
        <v>13904.14</v>
      </c>
      <c r="U25" t="n">
        <v>0.68</v>
      </c>
      <c r="V25" t="n">
        <v>0.9399999999999999</v>
      </c>
      <c r="W25" t="n">
        <v>0.22</v>
      </c>
      <c r="X25" t="n">
        <v>0.85</v>
      </c>
      <c r="Y25" t="n">
        <v>1</v>
      </c>
      <c r="Z25" t="n">
        <v>10</v>
      </c>
      <c r="AA25" t="n">
        <v>209.4327850301257</v>
      </c>
      <c r="AB25" t="n">
        <v>286.5551760004682</v>
      </c>
      <c r="AC25" t="n">
        <v>259.2067521857833</v>
      </c>
      <c r="AD25" t="n">
        <v>209432.7850301257</v>
      </c>
      <c r="AE25" t="n">
        <v>286555.1760004682</v>
      </c>
      <c r="AF25" t="n">
        <v>2.218870323143411e-06</v>
      </c>
      <c r="AG25" t="n">
        <v>0.2348958333333333</v>
      </c>
      <c r="AH25" t="n">
        <v>259206.7521857833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4.4535</v>
      </c>
      <c r="E26" t="n">
        <v>22.45</v>
      </c>
      <c r="F26" t="n">
        <v>18.08</v>
      </c>
      <c r="G26" t="n">
        <v>36.17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28</v>
      </c>
      <c r="N26" t="n">
        <v>72.84</v>
      </c>
      <c r="O26" t="n">
        <v>34117.35</v>
      </c>
      <c r="P26" t="n">
        <v>280.94</v>
      </c>
      <c r="Q26" t="n">
        <v>1319.13</v>
      </c>
      <c r="R26" t="n">
        <v>86.81</v>
      </c>
      <c r="S26" t="n">
        <v>59.92</v>
      </c>
      <c r="T26" t="n">
        <v>13260.73</v>
      </c>
      <c r="U26" t="n">
        <v>0.6899999999999999</v>
      </c>
      <c r="V26" t="n">
        <v>0.9399999999999999</v>
      </c>
      <c r="W26" t="n">
        <v>0.21</v>
      </c>
      <c r="X26" t="n">
        <v>0.8100000000000001</v>
      </c>
      <c r="Y26" t="n">
        <v>1</v>
      </c>
      <c r="Z26" t="n">
        <v>10</v>
      </c>
      <c r="AA26" t="n">
        <v>207.547554023141</v>
      </c>
      <c r="AB26" t="n">
        <v>283.975719766191</v>
      </c>
      <c r="AC26" t="n">
        <v>256.873475634215</v>
      </c>
      <c r="AD26" t="n">
        <v>207547.554023141</v>
      </c>
      <c r="AE26" t="n">
        <v>283975.719766191</v>
      </c>
      <c r="AF26" t="n">
        <v>2.227874869601889e-06</v>
      </c>
      <c r="AG26" t="n">
        <v>0.2338541666666667</v>
      </c>
      <c r="AH26" t="n">
        <v>256873.4756342151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4.4697</v>
      </c>
      <c r="E27" t="n">
        <v>22.37</v>
      </c>
      <c r="F27" t="n">
        <v>18.05</v>
      </c>
      <c r="G27" t="n">
        <v>37.35</v>
      </c>
      <c r="H27" t="n">
        <v>0.47</v>
      </c>
      <c r="I27" t="n">
        <v>29</v>
      </c>
      <c r="J27" t="n">
        <v>275.21</v>
      </c>
      <c r="K27" t="n">
        <v>59.89</v>
      </c>
      <c r="L27" t="n">
        <v>7.25</v>
      </c>
      <c r="M27" t="n">
        <v>27</v>
      </c>
      <c r="N27" t="n">
        <v>73.08</v>
      </c>
      <c r="O27" t="n">
        <v>34177.09</v>
      </c>
      <c r="P27" t="n">
        <v>279.57</v>
      </c>
      <c r="Q27" t="n">
        <v>1319.08</v>
      </c>
      <c r="R27" t="n">
        <v>85.94</v>
      </c>
      <c r="S27" t="n">
        <v>59.92</v>
      </c>
      <c r="T27" t="n">
        <v>12832.02</v>
      </c>
      <c r="U27" t="n">
        <v>0.7</v>
      </c>
      <c r="V27" t="n">
        <v>0.9399999999999999</v>
      </c>
      <c r="W27" t="n">
        <v>0.21</v>
      </c>
      <c r="X27" t="n">
        <v>0.78</v>
      </c>
      <c r="Y27" t="n">
        <v>1</v>
      </c>
      <c r="Z27" t="n">
        <v>10</v>
      </c>
      <c r="AA27" t="n">
        <v>205.9729767488701</v>
      </c>
      <c r="AB27" t="n">
        <v>281.8213136740878</v>
      </c>
      <c r="AC27" t="n">
        <v>254.9246830358136</v>
      </c>
      <c r="AD27" t="n">
        <v>205972.9767488701</v>
      </c>
      <c r="AE27" t="n">
        <v>281821.3136740878</v>
      </c>
      <c r="AF27" t="n">
        <v>2.235978961414519e-06</v>
      </c>
      <c r="AG27" t="n">
        <v>0.2330208333333333</v>
      </c>
      <c r="AH27" t="n">
        <v>254924.6830358137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4.4883</v>
      </c>
      <c r="E28" t="n">
        <v>22.28</v>
      </c>
      <c r="F28" t="n">
        <v>18.01</v>
      </c>
      <c r="G28" t="n">
        <v>38.6</v>
      </c>
      <c r="H28" t="n">
        <v>0.48</v>
      </c>
      <c r="I28" t="n">
        <v>28</v>
      </c>
      <c r="J28" t="n">
        <v>275.7</v>
      </c>
      <c r="K28" t="n">
        <v>59.89</v>
      </c>
      <c r="L28" t="n">
        <v>7.5</v>
      </c>
      <c r="M28" t="n">
        <v>26</v>
      </c>
      <c r="N28" t="n">
        <v>73.31</v>
      </c>
      <c r="O28" t="n">
        <v>34236.91</v>
      </c>
      <c r="P28" t="n">
        <v>277.54</v>
      </c>
      <c r="Q28" t="n">
        <v>1319.13</v>
      </c>
      <c r="R28" t="n">
        <v>84.5</v>
      </c>
      <c r="S28" t="n">
        <v>59.92</v>
      </c>
      <c r="T28" t="n">
        <v>12114.06</v>
      </c>
      <c r="U28" t="n">
        <v>0.71</v>
      </c>
      <c r="V28" t="n">
        <v>0.9399999999999999</v>
      </c>
      <c r="W28" t="n">
        <v>0.21</v>
      </c>
      <c r="X28" t="n">
        <v>0.73</v>
      </c>
      <c r="Y28" t="n">
        <v>1</v>
      </c>
      <c r="Z28" t="n">
        <v>10</v>
      </c>
      <c r="AA28" t="n">
        <v>203.9168573652203</v>
      </c>
      <c r="AB28" t="n">
        <v>279.0080404237944</v>
      </c>
      <c r="AC28" t="n">
        <v>252.3799046360735</v>
      </c>
      <c r="AD28" t="n">
        <v>203916.8573652203</v>
      </c>
      <c r="AE28" t="n">
        <v>279008.0404237944</v>
      </c>
      <c r="AF28" t="n">
        <v>2.245283659421614e-06</v>
      </c>
      <c r="AG28" t="n">
        <v>0.2320833333333333</v>
      </c>
      <c r="AH28" t="n">
        <v>252379.9046360735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4.5243</v>
      </c>
      <c r="E29" t="n">
        <v>22.1</v>
      </c>
      <c r="F29" t="n">
        <v>17.88</v>
      </c>
      <c r="G29" t="n">
        <v>39.74</v>
      </c>
      <c r="H29" t="n">
        <v>0.5</v>
      </c>
      <c r="I29" t="n">
        <v>27</v>
      </c>
      <c r="J29" t="n">
        <v>276.18</v>
      </c>
      <c r="K29" t="n">
        <v>59.89</v>
      </c>
      <c r="L29" t="n">
        <v>7.75</v>
      </c>
      <c r="M29" t="n">
        <v>25</v>
      </c>
      <c r="N29" t="n">
        <v>73.55</v>
      </c>
      <c r="O29" t="n">
        <v>34296.82</v>
      </c>
      <c r="P29" t="n">
        <v>274.46</v>
      </c>
      <c r="Q29" t="n">
        <v>1319.14</v>
      </c>
      <c r="R29" t="n">
        <v>80.09999999999999</v>
      </c>
      <c r="S29" t="n">
        <v>59.92</v>
      </c>
      <c r="T29" t="n">
        <v>9918.43</v>
      </c>
      <c r="U29" t="n">
        <v>0.75</v>
      </c>
      <c r="V29" t="n">
        <v>0.95</v>
      </c>
      <c r="W29" t="n">
        <v>0.2</v>
      </c>
      <c r="X29" t="n">
        <v>0.61</v>
      </c>
      <c r="Y29" t="n">
        <v>1</v>
      </c>
      <c r="Z29" t="n">
        <v>10</v>
      </c>
      <c r="AA29" t="n">
        <v>200.2883347286888</v>
      </c>
      <c r="AB29" t="n">
        <v>274.0433356733735</v>
      </c>
      <c r="AC29" t="n">
        <v>247.8890243390243</v>
      </c>
      <c r="AD29" t="n">
        <v>200288.3347286888</v>
      </c>
      <c r="AE29" t="n">
        <v>274043.3356733735</v>
      </c>
      <c r="AF29" t="n">
        <v>2.263292752338571e-06</v>
      </c>
      <c r="AG29" t="n">
        <v>0.2302083333333333</v>
      </c>
      <c r="AH29" t="n">
        <v>247889.0243390243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4.4929</v>
      </c>
      <c r="E30" t="n">
        <v>22.26</v>
      </c>
      <c r="F30" t="n">
        <v>18.09</v>
      </c>
      <c r="G30" t="n">
        <v>41.75</v>
      </c>
      <c r="H30" t="n">
        <v>0.51</v>
      </c>
      <c r="I30" t="n">
        <v>26</v>
      </c>
      <c r="J30" t="n">
        <v>276.67</v>
      </c>
      <c r="K30" t="n">
        <v>59.89</v>
      </c>
      <c r="L30" t="n">
        <v>8</v>
      </c>
      <c r="M30" t="n">
        <v>24</v>
      </c>
      <c r="N30" t="n">
        <v>73.78</v>
      </c>
      <c r="O30" t="n">
        <v>34356.83</v>
      </c>
      <c r="P30" t="n">
        <v>277.63</v>
      </c>
      <c r="Q30" t="n">
        <v>1319.08</v>
      </c>
      <c r="R30" t="n">
        <v>88.06</v>
      </c>
      <c r="S30" t="n">
        <v>59.92</v>
      </c>
      <c r="T30" t="n">
        <v>13906.6</v>
      </c>
      <c r="U30" t="n">
        <v>0.68</v>
      </c>
      <c r="V30" t="n">
        <v>0.9399999999999999</v>
      </c>
      <c r="W30" t="n">
        <v>0.19</v>
      </c>
      <c r="X30" t="n">
        <v>0.8100000000000001</v>
      </c>
      <c r="Y30" t="n">
        <v>1</v>
      </c>
      <c r="Z30" t="n">
        <v>10</v>
      </c>
      <c r="AA30" t="n">
        <v>203.9890103813057</v>
      </c>
      <c r="AB30" t="n">
        <v>279.1067633635688</v>
      </c>
      <c r="AC30" t="n">
        <v>252.4692055970344</v>
      </c>
      <c r="AD30" t="n">
        <v>203989.0103813057</v>
      </c>
      <c r="AE30" t="n">
        <v>279106.7633635688</v>
      </c>
      <c r="AF30" t="n">
        <v>2.247584821294337e-06</v>
      </c>
      <c r="AG30" t="n">
        <v>0.231875</v>
      </c>
      <c r="AH30" t="n">
        <v>252469.2055970344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4.5247</v>
      </c>
      <c r="E31" t="n">
        <v>22.1</v>
      </c>
      <c r="F31" t="n">
        <v>17.98</v>
      </c>
      <c r="G31" t="n">
        <v>43.16</v>
      </c>
      <c r="H31" t="n">
        <v>0.53</v>
      </c>
      <c r="I31" t="n">
        <v>25</v>
      </c>
      <c r="J31" t="n">
        <v>277.16</v>
      </c>
      <c r="K31" t="n">
        <v>59.89</v>
      </c>
      <c r="L31" t="n">
        <v>8.25</v>
      </c>
      <c r="M31" t="n">
        <v>23</v>
      </c>
      <c r="N31" t="n">
        <v>74.02</v>
      </c>
      <c r="O31" t="n">
        <v>34416.93</v>
      </c>
      <c r="P31" t="n">
        <v>274.96</v>
      </c>
      <c r="Q31" t="n">
        <v>1319.1</v>
      </c>
      <c r="R31" t="n">
        <v>83.78</v>
      </c>
      <c r="S31" t="n">
        <v>59.92</v>
      </c>
      <c r="T31" t="n">
        <v>11769.76</v>
      </c>
      <c r="U31" t="n">
        <v>0.72</v>
      </c>
      <c r="V31" t="n">
        <v>0.9399999999999999</v>
      </c>
      <c r="W31" t="n">
        <v>0.2</v>
      </c>
      <c r="X31" t="n">
        <v>0.71</v>
      </c>
      <c r="Y31" t="n">
        <v>1</v>
      </c>
      <c r="Z31" t="n">
        <v>10</v>
      </c>
      <c r="AA31" t="n">
        <v>200.8244785424118</v>
      </c>
      <c r="AB31" t="n">
        <v>274.7769112923047</v>
      </c>
      <c r="AC31" t="n">
        <v>248.5525885304648</v>
      </c>
      <c r="AD31" t="n">
        <v>200824.4785424118</v>
      </c>
      <c r="AE31" t="n">
        <v>274776.9112923047</v>
      </c>
      <c r="AF31" t="n">
        <v>2.263492853370982e-06</v>
      </c>
      <c r="AG31" t="n">
        <v>0.2302083333333333</v>
      </c>
      <c r="AH31" t="n">
        <v>248552.5885304648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4.5412</v>
      </c>
      <c r="E32" t="n">
        <v>22.02</v>
      </c>
      <c r="F32" t="n">
        <v>17.95</v>
      </c>
      <c r="G32" t="n">
        <v>44.89</v>
      </c>
      <c r="H32" t="n">
        <v>0.55</v>
      </c>
      <c r="I32" t="n">
        <v>24</v>
      </c>
      <c r="J32" t="n">
        <v>277.65</v>
      </c>
      <c r="K32" t="n">
        <v>59.89</v>
      </c>
      <c r="L32" t="n">
        <v>8.5</v>
      </c>
      <c r="M32" t="n">
        <v>22</v>
      </c>
      <c r="N32" t="n">
        <v>74.26000000000001</v>
      </c>
      <c r="O32" t="n">
        <v>34477.13</v>
      </c>
      <c r="P32" t="n">
        <v>272.82</v>
      </c>
      <c r="Q32" t="n">
        <v>1319.08</v>
      </c>
      <c r="R32" t="n">
        <v>82.73999999999999</v>
      </c>
      <c r="S32" t="n">
        <v>59.92</v>
      </c>
      <c r="T32" t="n">
        <v>11255.94</v>
      </c>
      <c r="U32" t="n">
        <v>0.72</v>
      </c>
      <c r="V32" t="n">
        <v>0.95</v>
      </c>
      <c r="W32" t="n">
        <v>0.2</v>
      </c>
      <c r="X32" t="n">
        <v>0.68</v>
      </c>
      <c r="Y32" t="n">
        <v>1</v>
      </c>
      <c r="Z32" t="n">
        <v>10</v>
      </c>
      <c r="AA32" t="n">
        <v>198.8753798726956</v>
      </c>
      <c r="AB32" t="n">
        <v>272.1100685042358</v>
      </c>
      <c r="AC32" t="n">
        <v>246.140265475151</v>
      </c>
      <c r="AD32" t="n">
        <v>198875.3798726957</v>
      </c>
      <c r="AE32" t="n">
        <v>272110.0685042358</v>
      </c>
      <c r="AF32" t="n">
        <v>2.27174702095792e-06</v>
      </c>
      <c r="AG32" t="n">
        <v>0.229375</v>
      </c>
      <c r="AH32" t="n">
        <v>246140.265475151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4.5415</v>
      </c>
      <c r="E33" t="n">
        <v>22.02</v>
      </c>
      <c r="F33" t="n">
        <v>17.95</v>
      </c>
      <c r="G33" t="n">
        <v>44.88</v>
      </c>
      <c r="H33" t="n">
        <v>0.5600000000000001</v>
      </c>
      <c r="I33" t="n">
        <v>24</v>
      </c>
      <c r="J33" t="n">
        <v>278.13</v>
      </c>
      <c r="K33" t="n">
        <v>59.89</v>
      </c>
      <c r="L33" t="n">
        <v>8.75</v>
      </c>
      <c r="M33" t="n">
        <v>22</v>
      </c>
      <c r="N33" t="n">
        <v>74.5</v>
      </c>
      <c r="O33" t="n">
        <v>34537.41</v>
      </c>
      <c r="P33" t="n">
        <v>272.81</v>
      </c>
      <c r="Q33" t="n">
        <v>1319.18</v>
      </c>
      <c r="R33" t="n">
        <v>82.70999999999999</v>
      </c>
      <c r="S33" t="n">
        <v>59.92</v>
      </c>
      <c r="T33" t="n">
        <v>11238.05</v>
      </c>
      <c r="U33" t="n">
        <v>0.72</v>
      </c>
      <c r="V33" t="n">
        <v>0.95</v>
      </c>
      <c r="W33" t="n">
        <v>0.2</v>
      </c>
      <c r="X33" t="n">
        <v>0.67</v>
      </c>
      <c r="Y33" t="n">
        <v>1</v>
      </c>
      <c r="Z33" t="n">
        <v>10</v>
      </c>
      <c r="AA33" t="n">
        <v>198.8570725408482</v>
      </c>
      <c r="AB33" t="n">
        <v>272.0850196051396</v>
      </c>
      <c r="AC33" t="n">
        <v>246.1176072078282</v>
      </c>
      <c r="AD33" t="n">
        <v>198857.0725408481</v>
      </c>
      <c r="AE33" t="n">
        <v>272085.0196051396</v>
      </c>
      <c r="AF33" t="n">
        <v>2.271897096732228e-06</v>
      </c>
      <c r="AG33" t="n">
        <v>0.229375</v>
      </c>
      <c r="AH33" t="n">
        <v>246117.6072078282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4.5596</v>
      </c>
      <c r="E34" t="n">
        <v>21.93</v>
      </c>
      <c r="F34" t="n">
        <v>17.92</v>
      </c>
      <c r="G34" t="n">
        <v>46.74</v>
      </c>
      <c r="H34" t="n">
        <v>0.58</v>
      </c>
      <c r="I34" t="n">
        <v>23</v>
      </c>
      <c r="J34" t="n">
        <v>278.62</v>
      </c>
      <c r="K34" t="n">
        <v>59.89</v>
      </c>
      <c r="L34" t="n">
        <v>9</v>
      </c>
      <c r="M34" t="n">
        <v>21</v>
      </c>
      <c r="N34" t="n">
        <v>74.73999999999999</v>
      </c>
      <c r="O34" t="n">
        <v>34597.8</v>
      </c>
      <c r="P34" t="n">
        <v>270.77</v>
      </c>
      <c r="Q34" t="n">
        <v>1319.08</v>
      </c>
      <c r="R34" t="n">
        <v>81.59999999999999</v>
      </c>
      <c r="S34" t="n">
        <v>59.92</v>
      </c>
      <c r="T34" t="n">
        <v>10688.97</v>
      </c>
      <c r="U34" t="n">
        <v>0.73</v>
      </c>
      <c r="V34" t="n">
        <v>0.95</v>
      </c>
      <c r="W34" t="n">
        <v>0.2</v>
      </c>
      <c r="X34" t="n">
        <v>0.64</v>
      </c>
      <c r="Y34" t="n">
        <v>1</v>
      </c>
      <c r="Z34" t="n">
        <v>10</v>
      </c>
      <c r="AA34" t="n">
        <v>196.9067019274475</v>
      </c>
      <c r="AB34" t="n">
        <v>269.4164364876074</v>
      </c>
      <c r="AC34" t="n">
        <v>243.7037099176524</v>
      </c>
      <c r="AD34" t="n">
        <v>196906.7019274475</v>
      </c>
      <c r="AE34" t="n">
        <v>269416.4364876074</v>
      </c>
      <c r="AF34" t="n">
        <v>2.28095166844881e-06</v>
      </c>
      <c r="AG34" t="n">
        <v>0.2284375</v>
      </c>
      <c r="AH34" t="n">
        <v>243703.7099176524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4.5799</v>
      </c>
      <c r="E35" t="n">
        <v>21.83</v>
      </c>
      <c r="F35" t="n">
        <v>17.87</v>
      </c>
      <c r="G35" t="n">
        <v>48.73</v>
      </c>
      <c r="H35" t="n">
        <v>0.59</v>
      </c>
      <c r="I35" t="n">
        <v>22</v>
      </c>
      <c r="J35" t="n">
        <v>279.11</v>
      </c>
      <c r="K35" t="n">
        <v>59.89</v>
      </c>
      <c r="L35" t="n">
        <v>9.25</v>
      </c>
      <c r="M35" t="n">
        <v>20</v>
      </c>
      <c r="N35" t="n">
        <v>74.98</v>
      </c>
      <c r="O35" t="n">
        <v>34658.27</v>
      </c>
      <c r="P35" t="n">
        <v>269.25</v>
      </c>
      <c r="Q35" t="n">
        <v>1319.09</v>
      </c>
      <c r="R35" t="n">
        <v>79.94</v>
      </c>
      <c r="S35" t="n">
        <v>59.92</v>
      </c>
      <c r="T35" t="n">
        <v>9867.450000000001</v>
      </c>
      <c r="U35" t="n">
        <v>0.75</v>
      </c>
      <c r="V35" t="n">
        <v>0.95</v>
      </c>
      <c r="W35" t="n">
        <v>0.2</v>
      </c>
      <c r="X35" t="n">
        <v>0.59</v>
      </c>
      <c r="Y35" t="n">
        <v>1</v>
      </c>
      <c r="Z35" t="n">
        <v>10</v>
      </c>
      <c r="AA35" t="n">
        <v>195.096903824085</v>
      </c>
      <c r="AB35" t="n">
        <v>266.9401908799308</v>
      </c>
      <c r="AC35" t="n">
        <v>241.4637937153392</v>
      </c>
      <c r="AD35" t="n">
        <v>195096.903824085</v>
      </c>
      <c r="AE35" t="n">
        <v>266940.1908799308</v>
      </c>
      <c r="AF35" t="n">
        <v>2.29110679584365e-06</v>
      </c>
      <c r="AG35" t="n">
        <v>0.2273958333333333</v>
      </c>
      <c r="AH35" t="n">
        <v>241463.7937153392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4.574</v>
      </c>
      <c r="E36" t="n">
        <v>21.86</v>
      </c>
      <c r="F36" t="n">
        <v>17.9</v>
      </c>
      <c r="G36" t="n">
        <v>48.81</v>
      </c>
      <c r="H36" t="n">
        <v>0.6</v>
      </c>
      <c r="I36" t="n">
        <v>22</v>
      </c>
      <c r="J36" t="n">
        <v>279.61</v>
      </c>
      <c r="K36" t="n">
        <v>59.89</v>
      </c>
      <c r="L36" t="n">
        <v>9.5</v>
      </c>
      <c r="M36" t="n">
        <v>20</v>
      </c>
      <c r="N36" t="n">
        <v>75.22</v>
      </c>
      <c r="O36" t="n">
        <v>34718.84</v>
      </c>
      <c r="P36" t="n">
        <v>268.93</v>
      </c>
      <c r="Q36" t="n">
        <v>1319.09</v>
      </c>
      <c r="R36" t="n">
        <v>80.86</v>
      </c>
      <c r="S36" t="n">
        <v>59.92</v>
      </c>
      <c r="T36" t="n">
        <v>10324.74</v>
      </c>
      <c r="U36" t="n">
        <v>0.74</v>
      </c>
      <c r="V36" t="n">
        <v>0.95</v>
      </c>
      <c r="W36" t="n">
        <v>0.2</v>
      </c>
      <c r="X36" t="n">
        <v>0.62</v>
      </c>
      <c r="Y36" t="n">
        <v>1</v>
      </c>
      <c r="Z36" t="n">
        <v>10</v>
      </c>
      <c r="AA36" t="n">
        <v>195.262288223977</v>
      </c>
      <c r="AB36" t="n">
        <v>267.1664771121076</v>
      </c>
      <c r="AC36" t="n">
        <v>241.6684835071119</v>
      </c>
      <c r="AD36" t="n">
        <v>195262.288223977</v>
      </c>
      <c r="AE36" t="n">
        <v>267166.4771121076</v>
      </c>
      <c r="AF36" t="n">
        <v>2.288155305615592e-06</v>
      </c>
      <c r="AG36" t="n">
        <v>0.2277083333333333</v>
      </c>
      <c r="AH36" t="n">
        <v>241668.4835071119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4.5927</v>
      </c>
      <c r="E37" t="n">
        <v>21.77</v>
      </c>
      <c r="F37" t="n">
        <v>17.86</v>
      </c>
      <c r="G37" t="n">
        <v>51.03</v>
      </c>
      <c r="H37" t="n">
        <v>0.62</v>
      </c>
      <c r="I37" t="n">
        <v>21</v>
      </c>
      <c r="J37" t="n">
        <v>280.1</v>
      </c>
      <c r="K37" t="n">
        <v>59.89</v>
      </c>
      <c r="L37" t="n">
        <v>9.75</v>
      </c>
      <c r="M37" t="n">
        <v>19</v>
      </c>
      <c r="N37" t="n">
        <v>75.45999999999999</v>
      </c>
      <c r="O37" t="n">
        <v>34779.51</v>
      </c>
      <c r="P37" t="n">
        <v>267.2</v>
      </c>
      <c r="Q37" t="n">
        <v>1319.08</v>
      </c>
      <c r="R37" t="n">
        <v>79.56</v>
      </c>
      <c r="S37" t="n">
        <v>59.92</v>
      </c>
      <c r="T37" t="n">
        <v>9679.84</v>
      </c>
      <c r="U37" t="n">
        <v>0.75</v>
      </c>
      <c r="V37" t="n">
        <v>0.95</v>
      </c>
      <c r="W37" t="n">
        <v>0.2</v>
      </c>
      <c r="X37" t="n">
        <v>0.58</v>
      </c>
      <c r="Y37" t="n">
        <v>1</v>
      </c>
      <c r="Z37" t="n">
        <v>10</v>
      </c>
      <c r="AA37" t="n">
        <v>193.449938736476</v>
      </c>
      <c r="AB37" t="n">
        <v>264.6867405880936</v>
      </c>
      <c r="AC37" t="n">
        <v>239.4254095566168</v>
      </c>
      <c r="AD37" t="n">
        <v>193449.938736476</v>
      </c>
      <c r="AE37" t="n">
        <v>264686.7405880936</v>
      </c>
      <c r="AF37" t="n">
        <v>2.297510028880789e-06</v>
      </c>
      <c r="AG37" t="n">
        <v>0.2267708333333333</v>
      </c>
      <c r="AH37" t="n">
        <v>239425.4095566169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4.6138</v>
      </c>
      <c r="E38" t="n">
        <v>21.67</v>
      </c>
      <c r="F38" t="n">
        <v>17.81</v>
      </c>
      <c r="G38" t="n">
        <v>53.43</v>
      </c>
      <c r="H38" t="n">
        <v>0.63</v>
      </c>
      <c r="I38" t="n">
        <v>20</v>
      </c>
      <c r="J38" t="n">
        <v>280.59</v>
      </c>
      <c r="K38" t="n">
        <v>59.89</v>
      </c>
      <c r="L38" t="n">
        <v>10</v>
      </c>
      <c r="M38" t="n">
        <v>18</v>
      </c>
      <c r="N38" t="n">
        <v>75.7</v>
      </c>
      <c r="O38" t="n">
        <v>34840.27</v>
      </c>
      <c r="P38" t="n">
        <v>265.18</v>
      </c>
      <c r="Q38" t="n">
        <v>1319.1</v>
      </c>
      <c r="R38" t="n">
        <v>77.92</v>
      </c>
      <c r="S38" t="n">
        <v>59.92</v>
      </c>
      <c r="T38" t="n">
        <v>8866.58</v>
      </c>
      <c r="U38" t="n">
        <v>0.77</v>
      </c>
      <c r="V38" t="n">
        <v>0.95</v>
      </c>
      <c r="W38" t="n">
        <v>0.2</v>
      </c>
      <c r="X38" t="n">
        <v>0.53</v>
      </c>
      <c r="Y38" t="n">
        <v>1</v>
      </c>
      <c r="Z38" t="n">
        <v>10</v>
      </c>
      <c r="AA38" t="n">
        <v>191.3733540059067</v>
      </c>
      <c r="AB38" t="n">
        <v>261.8454657472775</v>
      </c>
      <c r="AC38" t="n">
        <v>236.855301998853</v>
      </c>
      <c r="AD38" t="n">
        <v>191373.3540059067</v>
      </c>
      <c r="AE38" t="n">
        <v>261845.4657472775</v>
      </c>
      <c r="AF38" t="n">
        <v>2.30806535834045e-06</v>
      </c>
      <c r="AG38" t="n">
        <v>0.2257291666666667</v>
      </c>
      <c r="AH38" t="n">
        <v>236855.301998853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4.6137</v>
      </c>
      <c r="E39" t="n">
        <v>21.67</v>
      </c>
      <c r="F39" t="n">
        <v>17.81</v>
      </c>
      <c r="G39" t="n">
        <v>53.43</v>
      </c>
      <c r="H39" t="n">
        <v>0.65</v>
      </c>
      <c r="I39" t="n">
        <v>20</v>
      </c>
      <c r="J39" t="n">
        <v>281.08</v>
      </c>
      <c r="K39" t="n">
        <v>59.89</v>
      </c>
      <c r="L39" t="n">
        <v>10.25</v>
      </c>
      <c r="M39" t="n">
        <v>18</v>
      </c>
      <c r="N39" t="n">
        <v>75.95</v>
      </c>
      <c r="O39" t="n">
        <v>34901.13</v>
      </c>
      <c r="P39" t="n">
        <v>263.74</v>
      </c>
      <c r="Q39" t="n">
        <v>1319.16</v>
      </c>
      <c r="R39" t="n">
        <v>78.02</v>
      </c>
      <c r="S39" t="n">
        <v>59.92</v>
      </c>
      <c r="T39" t="n">
        <v>8915.66</v>
      </c>
      <c r="U39" t="n">
        <v>0.77</v>
      </c>
      <c r="V39" t="n">
        <v>0.95</v>
      </c>
      <c r="W39" t="n">
        <v>0.2</v>
      </c>
      <c r="X39" t="n">
        <v>0.53</v>
      </c>
      <c r="Y39" t="n">
        <v>1</v>
      </c>
      <c r="Z39" t="n">
        <v>10</v>
      </c>
      <c r="AA39" t="n">
        <v>190.6225573676355</v>
      </c>
      <c r="AB39" t="n">
        <v>260.8181926639853</v>
      </c>
      <c r="AC39" t="n">
        <v>235.9260704168431</v>
      </c>
      <c r="AD39" t="n">
        <v>190622.5573676355</v>
      </c>
      <c r="AE39" t="n">
        <v>260818.1926639853</v>
      </c>
      <c r="AF39" t="n">
        <v>2.308015333082347e-06</v>
      </c>
      <c r="AG39" t="n">
        <v>0.2257291666666667</v>
      </c>
      <c r="AH39" t="n">
        <v>235926.0704168431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4.6323</v>
      </c>
      <c r="E40" t="n">
        <v>21.59</v>
      </c>
      <c r="F40" t="n">
        <v>17.77</v>
      </c>
      <c r="G40" t="n">
        <v>56.13</v>
      </c>
      <c r="H40" t="n">
        <v>0.66</v>
      </c>
      <c r="I40" t="n">
        <v>19</v>
      </c>
      <c r="J40" t="n">
        <v>281.58</v>
      </c>
      <c r="K40" t="n">
        <v>59.89</v>
      </c>
      <c r="L40" t="n">
        <v>10.5</v>
      </c>
      <c r="M40" t="n">
        <v>17</v>
      </c>
      <c r="N40" t="n">
        <v>76.19</v>
      </c>
      <c r="O40" t="n">
        <v>34962.08</v>
      </c>
      <c r="P40" t="n">
        <v>262.35</v>
      </c>
      <c r="Q40" t="n">
        <v>1319.15</v>
      </c>
      <c r="R40" t="n">
        <v>76.7</v>
      </c>
      <c r="S40" t="n">
        <v>59.92</v>
      </c>
      <c r="T40" t="n">
        <v>8258.07</v>
      </c>
      <c r="U40" t="n">
        <v>0.78</v>
      </c>
      <c r="V40" t="n">
        <v>0.96</v>
      </c>
      <c r="W40" t="n">
        <v>0.2</v>
      </c>
      <c r="X40" t="n">
        <v>0.5</v>
      </c>
      <c r="Y40" t="n">
        <v>1</v>
      </c>
      <c r="Z40" t="n">
        <v>10</v>
      </c>
      <c r="AA40" t="n">
        <v>189.0262960666074</v>
      </c>
      <c r="AB40" t="n">
        <v>258.6341175298413</v>
      </c>
      <c r="AC40" t="n">
        <v>233.9504403481325</v>
      </c>
      <c r="AD40" t="n">
        <v>189026.2960666074</v>
      </c>
      <c r="AE40" t="n">
        <v>258634.1175298413</v>
      </c>
      <c r="AF40" t="n">
        <v>2.317320031089442e-06</v>
      </c>
      <c r="AG40" t="n">
        <v>0.2248958333333333</v>
      </c>
      <c r="AH40" t="n">
        <v>233950.4403481325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4.6349</v>
      </c>
      <c r="E41" t="n">
        <v>21.58</v>
      </c>
      <c r="F41" t="n">
        <v>17.76</v>
      </c>
      <c r="G41" t="n">
        <v>56.09</v>
      </c>
      <c r="H41" t="n">
        <v>0.68</v>
      </c>
      <c r="I41" t="n">
        <v>19</v>
      </c>
      <c r="J41" t="n">
        <v>282.07</v>
      </c>
      <c r="K41" t="n">
        <v>59.89</v>
      </c>
      <c r="L41" t="n">
        <v>10.75</v>
      </c>
      <c r="M41" t="n">
        <v>17</v>
      </c>
      <c r="N41" t="n">
        <v>76.44</v>
      </c>
      <c r="O41" t="n">
        <v>35023.13</v>
      </c>
      <c r="P41" t="n">
        <v>261.66</v>
      </c>
      <c r="Q41" t="n">
        <v>1319.1</v>
      </c>
      <c r="R41" t="n">
        <v>76.36</v>
      </c>
      <c r="S41" t="n">
        <v>59.92</v>
      </c>
      <c r="T41" t="n">
        <v>8089.19</v>
      </c>
      <c r="U41" t="n">
        <v>0.78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188.5332231873753</v>
      </c>
      <c r="AB41" t="n">
        <v>257.9594734636362</v>
      </c>
      <c r="AC41" t="n">
        <v>233.3401833647369</v>
      </c>
      <c r="AD41" t="n">
        <v>188533.2231873753</v>
      </c>
      <c r="AE41" t="n">
        <v>257959.4734636362</v>
      </c>
      <c r="AF41" t="n">
        <v>2.318620687800111e-06</v>
      </c>
      <c r="AG41" t="n">
        <v>0.2247916666666666</v>
      </c>
      <c r="AH41" t="n">
        <v>233340.1833647369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4.6747</v>
      </c>
      <c r="E42" t="n">
        <v>21.39</v>
      </c>
      <c r="F42" t="n">
        <v>17.63</v>
      </c>
      <c r="G42" t="n">
        <v>58.76</v>
      </c>
      <c r="H42" t="n">
        <v>0.6899999999999999</v>
      </c>
      <c r="I42" t="n">
        <v>18</v>
      </c>
      <c r="J42" t="n">
        <v>282.57</v>
      </c>
      <c r="K42" t="n">
        <v>59.89</v>
      </c>
      <c r="L42" t="n">
        <v>11</v>
      </c>
      <c r="M42" t="n">
        <v>16</v>
      </c>
      <c r="N42" t="n">
        <v>76.68000000000001</v>
      </c>
      <c r="O42" t="n">
        <v>35084.28</v>
      </c>
      <c r="P42" t="n">
        <v>258.02</v>
      </c>
      <c r="Q42" t="n">
        <v>1319.09</v>
      </c>
      <c r="R42" t="n">
        <v>71.81</v>
      </c>
      <c r="S42" t="n">
        <v>59.92</v>
      </c>
      <c r="T42" t="n">
        <v>5822.33</v>
      </c>
      <c r="U42" t="n">
        <v>0.83</v>
      </c>
      <c r="V42" t="n">
        <v>0.96</v>
      </c>
      <c r="W42" t="n">
        <v>0.19</v>
      </c>
      <c r="X42" t="n">
        <v>0.35</v>
      </c>
      <c r="Y42" t="n">
        <v>1</v>
      </c>
      <c r="Z42" t="n">
        <v>10</v>
      </c>
      <c r="AA42" t="n">
        <v>184.6981243848375</v>
      </c>
      <c r="AB42" t="n">
        <v>252.7121220893885</v>
      </c>
      <c r="AC42" t="n">
        <v>228.5936318409417</v>
      </c>
      <c r="AD42" t="n">
        <v>184698.1243848375</v>
      </c>
      <c r="AE42" t="n">
        <v>252712.1220893885</v>
      </c>
      <c r="AF42" t="n">
        <v>2.338530740524969e-06</v>
      </c>
      <c r="AG42" t="n">
        <v>0.2228125</v>
      </c>
      <c r="AH42" t="n">
        <v>228593.6318409417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4.6307</v>
      </c>
      <c r="E43" t="n">
        <v>21.6</v>
      </c>
      <c r="F43" t="n">
        <v>17.83</v>
      </c>
      <c r="G43" t="n">
        <v>59.44</v>
      </c>
      <c r="H43" t="n">
        <v>0.71</v>
      </c>
      <c r="I43" t="n">
        <v>18</v>
      </c>
      <c r="J43" t="n">
        <v>283.06</v>
      </c>
      <c r="K43" t="n">
        <v>59.89</v>
      </c>
      <c r="L43" t="n">
        <v>11.25</v>
      </c>
      <c r="M43" t="n">
        <v>16</v>
      </c>
      <c r="N43" t="n">
        <v>76.93000000000001</v>
      </c>
      <c r="O43" t="n">
        <v>35145.53</v>
      </c>
      <c r="P43" t="n">
        <v>260.6</v>
      </c>
      <c r="Q43" t="n">
        <v>1319.1</v>
      </c>
      <c r="R43" t="n">
        <v>79.29000000000001</v>
      </c>
      <c r="S43" t="n">
        <v>59.92</v>
      </c>
      <c r="T43" t="n">
        <v>9561.110000000001</v>
      </c>
      <c r="U43" t="n">
        <v>0.76</v>
      </c>
      <c r="V43" t="n">
        <v>0.95</v>
      </c>
      <c r="W43" t="n">
        <v>0.18</v>
      </c>
      <c r="X43" t="n">
        <v>0.55</v>
      </c>
      <c r="Y43" t="n">
        <v>1</v>
      </c>
      <c r="Z43" t="n">
        <v>10</v>
      </c>
      <c r="AA43" t="n">
        <v>188.3449786893821</v>
      </c>
      <c r="AB43" t="n">
        <v>257.7019090367208</v>
      </c>
      <c r="AC43" t="n">
        <v>233.1072005252322</v>
      </c>
      <c r="AD43" t="n">
        <v>188344.9786893821</v>
      </c>
      <c r="AE43" t="n">
        <v>257701.9090367208</v>
      </c>
      <c r="AF43" t="n">
        <v>2.3165196269598e-06</v>
      </c>
      <c r="AG43" t="n">
        <v>0.225</v>
      </c>
      <c r="AH43" t="n">
        <v>233107.2005252322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4.6349</v>
      </c>
      <c r="E44" t="n">
        <v>21.58</v>
      </c>
      <c r="F44" t="n">
        <v>17.81</v>
      </c>
      <c r="G44" t="n">
        <v>59.37</v>
      </c>
      <c r="H44" t="n">
        <v>0.72</v>
      </c>
      <c r="I44" t="n">
        <v>18</v>
      </c>
      <c r="J44" t="n">
        <v>283.56</v>
      </c>
      <c r="K44" t="n">
        <v>59.89</v>
      </c>
      <c r="L44" t="n">
        <v>11.5</v>
      </c>
      <c r="M44" t="n">
        <v>16</v>
      </c>
      <c r="N44" t="n">
        <v>77.18000000000001</v>
      </c>
      <c r="O44" t="n">
        <v>35206.88</v>
      </c>
      <c r="P44" t="n">
        <v>259.66</v>
      </c>
      <c r="Q44" t="n">
        <v>1319.1</v>
      </c>
      <c r="R44" t="n">
        <v>78.26000000000001</v>
      </c>
      <c r="S44" t="n">
        <v>59.92</v>
      </c>
      <c r="T44" t="n">
        <v>9042.690000000001</v>
      </c>
      <c r="U44" t="n">
        <v>0.77</v>
      </c>
      <c r="V44" t="n">
        <v>0.95</v>
      </c>
      <c r="W44" t="n">
        <v>0.19</v>
      </c>
      <c r="X44" t="n">
        <v>0.54</v>
      </c>
      <c r="Y44" t="n">
        <v>1</v>
      </c>
      <c r="Z44" t="n">
        <v>10</v>
      </c>
      <c r="AA44" t="n">
        <v>187.629335861503</v>
      </c>
      <c r="AB44" t="n">
        <v>256.7227349476838</v>
      </c>
      <c r="AC44" t="n">
        <v>232.2214774369731</v>
      </c>
      <c r="AD44" t="n">
        <v>187629.335861503</v>
      </c>
      <c r="AE44" t="n">
        <v>256722.7349476838</v>
      </c>
      <c r="AF44" t="n">
        <v>2.318620687800111e-06</v>
      </c>
      <c r="AG44" t="n">
        <v>0.2247916666666666</v>
      </c>
      <c r="AH44" t="n">
        <v>232221.4774369731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4.6617</v>
      </c>
      <c r="E45" t="n">
        <v>21.45</v>
      </c>
      <c r="F45" t="n">
        <v>17.74</v>
      </c>
      <c r="G45" t="n">
        <v>62.61</v>
      </c>
      <c r="H45" t="n">
        <v>0.74</v>
      </c>
      <c r="I45" t="n">
        <v>17</v>
      </c>
      <c r="J45" t="n">
        <v>284.06</v>
      </c>
      <c r="K45" t="n">
        <v>59.89</v>
      </c>
      <c r="L45" t="n">
        <v>11.75</v>
      </c>
      <c r="M45" t="n">
        <v>15</v>
      </c>
      <c r="N45" t="n">
        <v>77.42</v>
      </c>
      <c r="O45" t="n">
        <v>35268.32</v>
      </c>
      <c r="P45" t="n">
        <v>257.45</v>
      </c>
      <c r="Q45" t="n">
        <v>1319.13</v>
      </c>
      <c r="R45" t="n">
        <v>75.72</v>
      </c>
      <c r="S45" t="n">
        <v>59.92</v>
      </c>
      <c r="T45" t="n">
        <v>7778.43</v>
      </c>
      <c r="U45" t="n">
        <v>0.79</v>
      </c>
      <c r="V45" t="n">
        <v>0.96</v>
      </c>
      <c r="W45" t="n">
        <v>0.19</v>
      </c>
      <c r="X45" t="n">
        <v>0.46</v>
      </c>
      <c r="Y45" t="n">
        <v>1</v>
      </c>
      <c r="Z45" t="n">
        <v>10</v>
      </c>
      <c r="AA45" t="n">
        <v>185.2186609184769</v>
      </c>
      <c r="AB45" t="n">
        <v>253.4243431391646</v>
      </c>
      <c r="AC45" t="n">
        <v>229.237879513336</v>
      </c>
      <c r="AD45" t="n">
        <v>185218.6609184769</v>
      </c>
      <c r="AE45" t="n">
        <v>253424.3431391646</v>
      </c>
      <c r="AF45" t="n">
        <v>2.332027456971624e-06</v>
      </c>
      <c r="AG45" t="n">
        <v>0.2234375</v>
      </c>
      <c r="AH45" t="n">
        <v>229237.879513336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4.659</v>
      </c>
      <c r="E46" t="n">
        <v>21.46</v>
      </c>
      <c r="F46" t="n">
        <v>17.75</v>
      </c>
      <c r="G46" t="n">
        <v>62.65</v>
      </c>
      <c r="H46" t="n">
        <v>0.75</v>
      </c>
      <c r="I46" t="n">
        <v>17</v>
      </c>
      <c r="J46" t="n">
        <v>284.56</v>
      </c>
      <c r="K46" t="n">
        <v>59.89</v>
      </c>
      <c r="L46" t="n">
        <v>12</v>
      </c>
      <c r="M46" t="n">
        <v>15</v>
      </c>
      <c r="N46" t="n">
        <v>77.67</v>
      </c>
      <c r="O46" t="n">
        <v>35329.87</v>
      </c>
      <c r="P46" t="n">
        <v>255.82</v>
      </c>
      <c r="Q46" t="n">
        <v>1319.12</v>
      </c>
      <c r="R46" t="n">
        <v>76.17</v>
      </c>
      <c r="S46" t="n">
        <v>59.92</v>
      </c>
      <c r="T46" t="n">
        <v>8005.55</v>
      </c>
      <c r="U46" t="n">
        <v>0.79</v>
      </c>
      <c r="V46" t="n">
        <v>0.96</v>
      </c>
      <c r="W46" t="n">
        <v>0.19</v>
      </c>
      <c r="X46" t="n">
        <v>0.47</v>
      </c>
      <c r="Y46" t="n">
        <v>1</v>
      </c>
      <c r="Z46" t="n">
        <v>10</v>
      </c>
      <c r="AA46" t="n">
        <v>184.5065956265412</v>
      </c>
      <c r="AB46" t="n">
        <v>252.4500639926351</v>
      </c>
      <c r="AC46" t="n">
        <v>228.3565842011416</v>
      </c>
      <c r="AD46" t="n">
        <v>184506.5956265412</v>
      </c>
      <c r="AE46" t="n">
        <v>252450.0639926351</v>
      </c>
      <c r="AF46" t="n">
        <v>2.330676775002852e-06</v>
      </c>
      <c r="AG46" t="n">
        <v>0.2235416666666667</v>
      </c>
      <c r="AH46" t="n">
        <v>228356.5842011416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4.6802</v>
      </c>
      <c r="E47" t="n">
        <v>21.37</v>
      </c>
      <c r="F47" t="n">
        <v>17.7</v>
      </c>
      <c r="G47" t="n">
        <v>66.39</v>
      </c>
      <c r="H47" t="n">
        <v>0.77</v>
      </c>
      <c r="I47" t="n">
        <v>16</v>
      </c>
      <c r="J47" t="n">
        <v>285.06</v>
      </c>
      <c r="K47" t="n">
        <v>59.89</v>
      </c>
      <c r="L47" t="n">
        <v>12.25</v>
      </c>
      <c r="M47" t="n">
        <v>14</v>
      </c>
      <c r="N47" t="n">
        <v>77.92</v>
      </c>
      <c r="O47" t="n">
        <v>35391.51</v>
      </c>
      <c r="P47" t="n">
        <v>254.64</v>
      </c>
      <c r="Q47" t="n">
        <v>1319.08</v>
      </c>
      <c r="R47" t="n">
        <v>74.56</v>
      </c>
      <c r="S47" t="n">
        <v>59.92</v>
      </c>
      <c r="T47" t="n">
        <v>7203.98</v>
      </c>
      <c r="U47" t="n">
        <v>0.8</v>
      </c>
      <c r="V47" t="n">
        <v>0.96</v>
      </c>
      <c r="W47" t="n">
        <v>0.19</v>
      </c>
      <c r="X47" t="n">
        <v>0.43</v>
      </c>
      <c r="Y47" t="n">
        <v>1</v>
      </c>
      <c r="Z47" t="n">
        <v>10</v>
      </c>
      <c r="AA47" t="n">
        <v>182.9302329269713</v>
      </c>
      <c r="AB47" t="n">
        <v>250.2932150028704</v>
      </c>
      <c r="AC47" t="n">
        <v>226.4055818518028</v>
      </c>
      <c r="AD47" t="n">
        <v>182930.2329269712</v>
      </c>
      <c r="AE47" t="n">
        <v>250293.2150028704</v>
      </c>
      <c r="AF47" t="n">
        <v>2.341282129720616e-06</v>
      </c>
      <c r="AG47" t="n">
        <v>0.2226041666666667</v>
      </c>
      <c r="AH47" t="n">
        <v>226405.5818518028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4.6791</v>
      </c>
      <c r="E48" t="n">
        <v>21.37</v>
      </c>
      <c r="F48" t="n">
        <v>17.71</v>
      </c>
      <c r="G48" t="n">
        <v>66.41</v>
      </c>
      <c r="H48" t="n">
        <v>0.78</v>
      </c>
      <c r="I48" t="n">
        <v>16</v>
      </c>
      <c r="J48" t="n">
        <v>285.56</v>
      </c>
      <c r="K48" t="n">
        <v>59.89</v>
      </c>
      <c r="L48" t="n">
        <v>12.5</v>
      </c>
      <c r="M48" t="n">
        <v>14</v>
      </c>
      <c r="N48" t="n">
        <v>78.17</v>
      </c>
      <c r="O48" t="n">
        <v>35453.26</v>
      </c>
      <c r="P48" t="n">
        <v>253.17</v>
      </c>
      <c r="Q48" t="n">
        <v>1319.08</v>
      </c>
      <c r="R48" t="n">
        <v>74.75</v>
      </c>
      <c r="S48" t="n">
        <v>59.92</v>
      </c>
      <c r="T48" t="n">
        <v>7301.13</v>
      </c>
      <c r="U48" t="n">
        <v>0.8</v>
      </c>
      <c r="V48" t="n">
        <v>0.96</v>
      </c>
      <c r="W48" t="n">
        <v>0.19</v>
      </c>
      <c r="X48" t="n">
        <v>0.43</v>
      </c>
      <c r="Y48" t="n">
        <v>1</v>
      </c>
      <c r="Z48" t="n">
        <v>10</v>
      </c>
      <c r="AA48" t="n">
        <v>182.2405314118888</v>
      </c>
      <c r="AB48" t="n">
        <v>249.3495349624517</v>
      </c>
      <c r="AC48" t="n">
        <v>225.5519653099781</v>
      </c>
      <c r="AD48" t="n">
        <v>182240.5314118888</v>
      </c>
      <c r="AE48" t="n">
        <v>249349.5349624517</v>
      </c>
      <c r="AF48" t="n">
        <v>2.340731851881486e-06</v>
      </c>
      <c r="AG48" t="n">
        <v>0.2226041666666667</v>
      </c>
      <c r="AH48" t="n">
        <v>225551.9653099781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4.6761</v>
      </c>
      <c r="E49" t="n">
        <v>21.39</v>
      </c>
      <c r="F49" t="n">
        <v>17.72</v>
      </c>
      <c r="G49" t="n">
        <v>66.45999999999999</v>
      </c>
      <c r="H49" t="n">
        <v>0.79</v>
      </c>
      <c r="I49" t="n">
        <v>16</v>
      </c>
      <c r="J49" t="n">
        <v>286.06</v>
      </c>
      <c r="K49" t="n">
        <v>59.89</v>
      </c>
      <c r="L49" t="n">
        <v>12.75</v>
      </c>
      <c r="M49" t="n">
        <v>14</v>
      </c>
      <c r="N49" t="n">
        <v>78.42</v>
      </c>
      <c r="O49" t="n">
        <v>35515.1</v>
      </c>
      <c r="P49" t="n">
        <v>252.31</v>
      </c>
      <c r="Q49" t="n">
        <v>1319.11</v>
      </c>
      <c r="R49" t="n">
        <v>75.16</v>
      </c>
      <c r="S49" t="n">
        <v>59.92</v>
      </c>
      <c r="T49" t="n">
        <v>7506.6</v>
      </c>
      <c r="U49" t="n">
        <v>0.8</v>
      </c>
      <c r="V49" t="n">
        <v>0.96</v>
      </c>
      <c r="W49" t="n">
        <v>0.19</v>
      </c>
      <c r="X49" t="n">
        <v>0.45</v>
      </c>
      <c r="Y49" t="n">
        <v>1</v>
      </c>
      <c r="Z49" t="n">
        <v>10</v>
      </c>
      <c r="AA49" t="n">
        <v>181.9394949590885</v>
      </c>
      <c r="AB49" t="n">
        <v>248.9376436069396</v>
      </c>
      <c r="AC49" t="n">
        <v>225.1793842873428</v>
      </c>
      <c r="AD49" t="n">
        <v>181939.4949590885</v>
      </c>
      <c r="AE49" t="n">
        <v>248937.6436069396</v>
      </c>
      <c r="AF49" t="n">
        <v>2.339231094138406e-06</v>
      </c>
      <c r="AG49" t="n">
        <v>0.2228125</v>
      </c>
      <c r="AH49" t="n">
        <v>225179.3842873428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4.6991</v>
      </c>
      <c r="E50" t="n">
        <v>21.28</v>
      </c>
      <c r="F50" t="n">
        <v>17.67</v>
      </c>
      <c r="G50" t="n">
        <v>70.68000000000001</v>
      </c>
      <c r="H50" t="n">
        <v>0.8100000000000001</v>
      </c>
      <c r="I50" t="n">
        <v>15</v>
      </c>
      <c r="J50" t="n">
        <v>286.56</v>
      </c>
      <c r="K50" t="n">
        <v>59.89</v>
      </c>
      <c r="L50" t="n">
        <v>13</v>
      </c>
      <c r="M50" t="n">
        <v>13</v>
      </c>
      <c r="N50" t="n">
        <v>78.68000000000001</v>
      </c>
      <c r="O50" t="n">
        <v>35577.18</v>
      </c>
      <c r="P50" t="n">
        <v>250.76</v>
      </c>
      <c r="Q50" t="n">
        <v>1319.08</v>
      </c>
      <c r="R50" t="n">
        <v>73.31999999999999</v>
      </c>
      <c r="S50" t="n">
        <v>59.92</v>
      </c>
      <c r="T50" t="n">
        <v>6591.7</v>
      </c>
      <c r="U50" t="n">
        <v>0.82</v>
      </c>
      <c r="V50" t="n">
        <v>0.96</v>
      </c>
      <c r="W50" t="n">
        <v>0.19</v>
      </c>
      <c r="X50" t="n">
        <v>0.39</v>
      </c>
      <c r="Y50" t="n">
        <v>1</v>
      </c>
      <c r="Z50" t="n">
        <v>10</v>
      </c>
      <c r="AA50" t="n">
        <v>180.1211372420641</v>
      </c>
      <c r="AB50" t="n">
        <v>246.4496863582272</v>
      </c>
      <c r="AC50" t="n">
        <v>222.9288741865768</v>
      </c>
      <c r="AD50" t="n">
        <v>180121.1372420641</v>
      </c>
      <c r="AE50" t="n">
        <v>246449.6863582272</v>
      </c>
      <c r="AF50" t="n">
        <v>2.350736903502018e-06</v>
      </c>
      <c r="AG50" t="n">
        <v>0.2216666666666667</v>
      </c>
      <c r="AH50" t="n">
        <v>222928.8741865768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4.6962</v>
      </c>
      <c r="E51" t="n">
        <v>21.29</v>
      </c>
      <c r="F51" t="n">
        <v>17.68</v>
      </c>
      <c r="G51" t="n">
        <v>70.73</v>
      </c>
      <c r="H51" t="n">
        <v>0.82</v>
      </c>
      <c r="I51" t="n">
        <v>15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250.21</v>
      </c>
      <c r="Q51" t="n">
        <v>1319.08</v>
      </c>
      <c r="R51" t="n">
        <v>73.88</v>
      </c>
      <c r="S51" t="n">
        <v>59.92</v>
      </c>
      <c r="T51" t="n">
        <v>6869.09</v>
      </c>
      <c r="U51" t="n">
        <v>0.8100000000000001</v>
      </c>
      <c r="V51" t="n">
        <v>0.96</v>
      </c>
      <c r="W51" t="n">
        <v>0.19</v>
      </c>
      <c r="X51" t="n">
        <v>0.41</v>
      </c>
      <c r="Y51" t="n">
        <v>1</v>
      </c>
      <c r="Z51" t="n">
        <v>10</v>
      </c>
      <c r="AA51" t="n">
        <v>179.9755833936536</v>
      </c>
      <c r="AB51" t="n">
        <v>246.2505331614495</v>
      </c>
      <c r="AC51" t="n">
        <v>222.7487278913862</v>
      </c>
      <c r="AD51" t="n">
        <v>179975.5833936536</v>
      </c>
      <c r="AE51" t="n">
        <v>246250.5331614495</v>
      </c>
      <c r="AF51" t="n">
        <v>2.349286171017041e-06</v>
      </c>
      <c r="AG51" t="n">
        <v>0.2217708333333333</v>
      </c>
      <c r="AH51" t="n">
        <v>222748.7278913862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4.6988</v>
      </c>
      <c r="E52" t="n">
        <v>21.28</v>
      </c>
      <c r="F52" t="n">
        <v>17.67</v>
      </c>
      <c r="G52" t="n">
        <v>70.68000000000001</v>
      </c>
      <c r="H52" t="n">
        <v>0.84</v>
      </c>
      <c r="I52" t="n">
        <v>15</v>
      </c>
      <c r="J52" t="n">
        <v>287.57</v>
      </c>
      <c r="K52" t="n">
        <v>59.89</v>
      </c>
      <c r="L52" t="n">
        <v>13.5</v>
      </c>
      <c r="M52" t="n">
        <v>13</v>
      </c>
      <c r="N52" t="n">
        <v>79.18000000000001</v>
      </c>
      <c r="O52" t="n">
        <v>35701.38</v>
      </c>
      <c r="P52" t="n">
        <v>246.7</v>
      </c>
      <c r="Q52" t="n">
        <v>1319.17</v>
      </c>
      <c r="R52" t="n">
        <v>73.29000000000001</v>
      </c>
      <c r="S52" t="n">
        <v>59.92</v>
      </c>
      <c r="T52" t="n">
        <v>6574.32</v>
      </c>
      <c r="U52" t="n">
        <v>0.82</v>
      </c>
      <c r="V52" t="n">
        <v>0.96</v>
      </c>
      <c r="W52" t="n">
        <v>0.19</v>
      </c>
      <c r="X52" t="n">
        <v>0.39</v>
      </c>
      <c r="Y52" t="n">
        <v>1</v>
      </c>
      <c r="Z52" t="n">
        <v>10</v>
      </c>
      <c r="AA52" t="n">
        <v>178.0426545156397</v>
      </c>
      <c r="AB52" t="n">
        <v>243.6058145957485</v>
      </c>
      <c r="AC52" t="n">
        <v>220.3564175537091</v>
      </c>
      <c r="AD52" t="n">
        <v>178042.6545156397</v>
      </c>
      <c r="AE52" t="n">
        <v>243605.8145957485</v>
      </c>
      <c r="AF52" t="n">
        <v>2.35058682772771e-06</v>
      </c>
      <c r="AG52" t="n">
        <v>0.2216666666666667</v>
      </c>
      <c r="AH52" t="n">
        <v>220356.4175537091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4.7304</v>
      </c>
      <c r="E53" t="n">
        <v>21.14</v>
      </c>
      <c r="F53" t="n">
        <v>17.58</v>
      </c>
      <c r="G53" t="n">
        <v>75.34</v>
      </c>
      <c r="H53" t="n">
        <v>0.85</v>
      </c>
      <c r="I53" t="n">
        <v>14</v>
      </c>
      <c r="J53" t="n">
        <v>288.08</v>
      </c>
      <c r="K53" t="n">
        <v>59.89</v>
      </c>
      <c r="L53" t="n">
        <v>13.75</v>
      </c>
      <c r="M53" t="n">
        <v>12</v>
      </c>
      <c r="N53" t="n">
        <v>79.44</v>
      </c>
      <c r="O53" t="n">
        <v>35763.64</v>
      </c>
      <c r="P53" t="n">
        <v>244.92</v>
      </c>
      <c r="Q53" t="n">
        <v>1319.08</v>
      </c>
      <c r="R53" t="n">
        <v>70.14</v>
      </c>
      <c r="S53" t="n">
        <v>59.92</v>
      </c>
      <c r="T53" t="n">
        <v>5006.36</v>
      </c>
      <c r="U53" t="n">
        <v>0.85</v>
      </c>
      <c r="V53" t="n">
        <v>0.97</v>
      </c>
      <c r="W53" t="n">
        <v>0.19</v>
      </c>
      <c r="X53" t="n">
        <v>0.3</v>
      </c>
      <c r="Y53" t="n">
        <v>1</v>
      </c>
      <c r="Z53" t="n">
        <v>10</v>
      </c>
      <c r="AA53" t="n">
        <v>175.707635203255</v>
      </c>
      <c r="AB53" t="n">
        <v>240.4109381587636</v>
      </c>
      <c r="AC53" t="n">
        <v>217.4664556398317</v>
      </c>
      <c r="AD53" t="n">
        <v>175707.635203255</v>
      </c>
      <c r="AE53" t="n">
        <v>240410.9381587636</v>
      </c>
      <c r="AF53" t="n">
        <v>2.36639480928815e-06</v>
      </c>
      <c r="AG53" t="n">
        <v>0.2202083333333333</v>
      </c>
      <c r="AH53" t="n">
        <v>217466.4556398317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4.7196</v>
      </c>
      <c r="E54" t="n">
        <v>21.19</v>
      </c>
      <c r="F54" t="n">
        <v>17.63</v>
      </c>
      <c r="G54" t="n">
        <v>75.55</v>
      </c>
      <c r="H54" t="n">
        <v>0.86</v>
      </c>
      <c r="I54" t="n">
        <v>14</v>
      </c>
      <c r="J54" t="n">
        <v>288.58</v>
      </c>
      <c r="K54" t="n">
        <v>59.89</v>
      </c>
      <c r="L54" t="n">
        <v>14</v>
      </c>
      <c r="M54" t="n">
        <v>12</v>
      </c>
      <c r="N54" t="n">
        <v>79.69</v>
      </c>
      <c r="O54" t="n">
        <v>35826</v>
      </c>
      <c r="P54" t="n">
        <v>245.35</v>
      </c>
      <c r="Q54" t="n">
        <v>1319.13</v>
      </c>
      <c r="R54" t="n">
        <v>72.3</v>
      </c>
      <c r="S54" t="n">
        <v>59.92</v>
      </c>
      <c r="T54" t="n">
        <v>6083.24</v>
      </c>
      <c r="U54" t="n">
        <v>0.83</v>
      </c>
      <c r="V54" t="n">
        <v>0.96</v>
      </c>
      <c r="W54" t="n">
        <v>0.18</v>
      </c>
      <c r="X54" t="n">
        <v>0.35</v>
      </c>
      <c r="Y54" t="n">
        <v>1</v>
      </c>
      <c r="Z54" t="n">
        <v>10</v>
      </c>
      <c r="AA54" t="n">
        <v>176.4636626839731</v>
      </c>
      <c r="AB54" t="n">
        <v>241.44536831146</v>
      </c>
      <c r="AC54" t="n">
        <v>218.402161230587</v>
      </c>
      <c r="AD54" t="n">
        <v>176463.6626839731</v>
      </c>
      <c r="AE54" t="n">
        <v>241445.36831146</v>
      </c>
      <c r="AF54" t="n">
        <v>2.360992081413063e-06</v>
      </c>
      <c r="AG54" t="n">
        <v>0.2207291666666667</v>
      </c>
      <c r="AH54" t="n">
        <v>218402.161230587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4.7159</v>
      </c>
      <c r="E55" t="n">
        <v>21.2</v>
      </c>
      <c r="F55" t="n">
        <v>17.64</v>
      </c>
      <c r="G55" t="n">
        <v>75.62</v>
      </c>
      <c r="H55" t="n">
        <v>0.88</v>
      </c>
      <c r="I55" t="n">
        <v>14</v>
      </c>
      <c r="J55" t="n">
        <v>289.09</v>
      </c>
      <c r="K55" t="n">
        <v>59.89</v>
      </c>
      <c r="L55" t="n">
        <v>14.25</v>
      </c>
      <c r="M55" t="n">
        <v>12</v>
      </c>
      <c r="N55" t="n">
        <v>79.95</v>
      </c>
      <c r="O55" t="n">
        <v>35888.47</v>
      </c>
      <c r="P55" t="n">
        <v>243.31</v>
      </c>
      <c r="Q55" t="n">
        <v>1319.1</v>
      </c>
      <c r="R55" t="n">
        <v>72.73</v>
      </c>
      <c r="S55" t="n">
        <v>59.92</v>
      </c>
      <c r="T55" t="n">
        <v>6300.82</v>
      </c>
      <c r="U55" t="n">
        <v>0.82</v>
      </c>
      <c r="V55" t="n">
        <v>0.96</v>
      </c>
      <c r="W55" t="n">
        <v>0.18</v>
      </c>
      <c r="X55" t="n">
        <v>0.37</v>
      </c>
      <c r="Y55" t="n">
        <v>1</v>
      </c>
      <c r="Z55" t="n">
        <v>10</v>
      </c>
      <c r="AA55" t="n">
        <v>175.5818334575334</v>
      </c>
      <c r="AB55" t="n">
        <v>240.2388106602862</v>
      </c>
      <c r="AC55" t="n">
        <v>217.3107557482265</v>
      </c>
      <c r="AD55" t="n">
        <v>175581.8334575334</v>
      </c>
      <c r="AE55" t="n">
        <v>240238.8106602862</v>
      </c>
      <c r="AF55" t="n">
        <v>2.359141146863265e-06</v>
      </c>
      <c r="AG55" t="n">
        <v>0.2208333333333333</v>
      </c>
      <c r="AH55" t="n">
        <v>217310.7557482265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4.7309</v>
      </c>
      <c r="E56" t="n">
        <v>21.14</v>
      </c>
      <c r="F56" t="n">
        <v>17.63</v>
      </c>
      <c r="G56" t="n">
        <v>81.36</v>
      </c>
      <c r="H56" t="n">
        <v>0.89</v>
      </c>
      <c r="I56" t="n">
        <v>13</v>
      </c>
      <c r="J56" t="n">
        <v>289.6</v>
      </c>
      <c r="K56" t="n">
        <v>59.89</v>
      </c>
      <c r="L56" t="n">
        <v>14.5</v>
      </c>
      <c r="M56" t="n">
        <v>11</v>
      </c>
      <c r="N56" t="n">
        <v>80.20999999999999</v>
      </c>
      <c r="O56" t="n">
        <v>35951.04</v>
      </c>
      <c r="P56" t="n">
        <v>242.1</v>
      </c>
      <c r="Q56" t="n">
        <v>1319.11</v>
      </c>
      <c r="R56" t="n">
        <v>72.06</v>
      </c>
      <c r="S56" t="n">
        <v>59.92</v>
      </c>
      <c r="T56" t="n">
        <v>5972.32</v>
      </c>
      <c r="U56" t="n">
        <v>0.83</v>
      </c>
      <c r="V56" t="n">
        <v>0.96</v>
      </c>
      <c r="W56" t="n">
        <v>0.19</v>
      </c>
      <c r="X56" t="n">
        <v>0.35</v>
      </c>
      <c r="Y56" t="n">
        <v>1</v>
      </c>
      <c r="Z56" t="n">
        <v>10</v>
      </c>
      <c r="AA56" t="n">
        <v>174.3845444756243</v>
      </c>
      <c r="AB56" t="n">
        <v>238.6006270545769</v>
      </c>
      <c r="AC56" t="n">
        <v>215.8289180866404</v>
      </c>
      <c r="AD56" t="n">
        <v>174384.5444756243</v>
      </c>
      <c r="AE56" t="n">
        <v>238600.6270545769</v>
      </c>
      <c r="AF56" t="n">
        <v>2.366644935578664e-06</v>
      </c>
      <c r="AG56" t="n">
        <v>0.2202083333333333</v>
      </c>
      <c r="AH56" t="n">
        <v>215828.9180866404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4.7337</v>
      </c>
      <c r="E57" t="n">
        <v>21.13</v>
      </c>
      <c r="F57" t="n">
        <v>17.61</v>
      </c>
      <c r="G57" t="n">
        <v>81.3</v>
      </c>
      <c r="H57" t="n">
        <v>0.91</v>
      </c>
      <c r="I57" t="n">
        <v>13</v>
      </c>
      <c r="J57" t="n">
        <v>290.1</v>
      </c>
      <c r="K57" t="n">
        <v>59.89</v>
      </c>
      <c r="L57" t="n">
        <v>14.75</v>
      </c>
      <c r="M57" t="n">
        <v>11</v>
      </c>
      <c r="N57" t="n">
        <v>80.47</v>
      </c>
      <c r="O57" t="n">
        <v>36013.72</v>
      </c>
      <c r="P57" t="n">
        <v>242.03</v>
      </c>
      <c r="Q57" t="n">
        <v>1319.09</v>
      </c>
      <c r="R57" t="n">
        <v>71.7</v>
      </c>
      <c r="S57" t="n">
        <v>59.92</v>
      </c>
      <c r="T57" t="n">
        <v>5789.49</v>
      </c>
      <c r="U57" t="n">
        <v>0.84</v>
      </c>
      <c r="V57" t="n">
        <v>0.96</v>
      </c>
      <c r="W57" t="n">
        <v>0.18</v>
      </c>
      <c r="X57" t="n">
        <v>0.34</v>
      </c>
      <c r="Y57" t="n">
        <v>1</v>
      </c>
      <c r="Z57" t="n">
        <v>10</v>
      </c>
      <c r="AA57" t="n">
        <v>174.1919320689703</v>
      </c>
      <c r="AB57" t="n">
        <v>238.3370862623333</v>
      </c>
      <c r="AC57" t="n">
        <v>215.5905292577267</v>
      </c>
      <c r="AD57" t="n">
        <v>174191.9320689703</v>
      </c>
      <c r="AE57" t="n">
        <v>238337.0862623334</v>
      </c>
      <c r="AF57" t="n">
        <v>2.368045642805537e-06</v>
      </c>
      <c r="AG57" t="n">
        <v>0.2201041666666667</v>
      </c>
      <c r="AH57" t="n">
        <v>215590.5292577267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4.732</v>
      </c>
      <c r="E58" t="n">
        <v>21.13</v>
      </c>
      <c r="F58" t="n">
        <v>17.62</v>
      </c>
      <c r="G58" t="n">
        <v>81.33</v>
      </c>
      <c r="H58" t="n">
        <v>0.92</v>
      </c>
      <c r="I58" t="n">
        <v>13</v>
      </c>
      <c r="J58" t="n">
        <v>290.61</v>
      </c>
      <c r="K58" t="n">
        <v>59.89</v>
      </c>
      <c r="L58" t="n">
        <v>15</v>
      </c>
      <c r="M58" t="n">
        <v>11</v>
      </c>
      <c r="N58" t="n">
        <v>80.73</v>
      </c>
      <c r="O58" t="n">
        <v>36076.5</v>
      </c>
      <c r="P58" t="n">
        <v>241.33</v>
      </c>
      <c r="Q58" t="n">
        <v>1319.11</v>
      </c>
      <c r="R58" t="n">
        <v>71.90000000000001</v>
      </c>
      <c r="S58" t="n">
        <v>59.92</v>
      </c>
      <c r="T58" t="n">
        <v>5887.54</v>
      </c>
      <c r="U58" t="n">
        <v>0.83</v>
      </c>
      <c r="V58" t="n">
        <v>0.96</v>
      </c>
      <c r="W58" t="n">
        <v>0.18</v>
      </c>
      <c r="X58" t="n">
        <v>0.35</v>
      </c>
      <c r="Y58" t="n">
        <v>1</v>
      </c>
      <c r="Z58" t="n">
        <v>10</v>
      </c>
      <c r="AA58" t="n">
        <v>173.923270462678</v>
      </c>
      <c r="AB58" t="n">
        <v>237.9694916000909</v>
      </c>
      <c r="AC58" t="n">
        <v>215.2580173141262</v>
      </c>
      <c r="AD58" t="n">
        <v>173923.270462678</v>
      </c>
      <c r="AE58" t="n">
        <v>237969.4916000909</v>
      </c>
      <c r="AF58" t="n">
        <v>2.367195213417793e-06</v>
      </c>
      <c r="AG58" t="n">
        <v>0.2201041666666667</v>
      </c>
      <c r="AH58" t="n">
        <v>215258.0173141262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4.7294</v>
      </c>
      <c r="E59" t="n">
        <v>21.14</v>
      </c>
      <c r="F59" t="n">
        <v>17.63</v>
      </c>
      <c r="G59" t="n">
        <v>81.39</v>
      </c>
      <c r="H59" t="n">
        <v>0.93</v>
      </c>
      <c r="I59" t="n">
        <v>13</v>
      </c>
      <c r="J59" t="n">
        <v>291.12</v>
      </c>
      <c r="K59" t="n">
        <v>59.89</v>
      </c>
      <c r="L59" t="n">
        <v>15.25</v>
      </c>
      <c r="M59" t="n">
        <v>11</v>
      </c>
      <c r="N59" t="n">
        <v>80.98999999999999</v>
      </c>
      <c r="O59" t="n">
        <v>36139.39</v>
      </c>
      <c r="P59" t="n">
        <v>239.82</v>
      </c>
      <c r="Q59" t="n">
        <v>1319.12</v>
      </c>
      <c r="R59" t="n">
        <v>72.27</v>
      </c>
      <c r="S59" t="n">
        <v>59.92</v>
      </c>
      <c r="T59" t="n">
        <v>6075.7</v>
      </c>
      <c r="U59" t="n">
        <v>0.83</v>
      </c>
      <c r="V59" t="n">
        <v>0.96</v>
      </c>
      <c r="W59" t="n">
        <v>0.18</v>
      </c>
      <c r="X59" t="n">
        <v>0.36</v>
      </c>
      <c r="Y59" t="n">
        <v>1</v>
      </c>
      <c r="Z59" t="n">
        <v>10</v>
      </c>
      <c r="AA59" t="n">
        <v>173.2731075744321</v>
      </c>
      <c r="AB59" t="n">
        <v>237.079910053231</v>
      </c>
      <c r="AC59" t="n">
        <v>214.4533361815628</v>
      </c>
      <c r="AD59" t="n">
        <v>173273.1075744322</v>
      </c>
      <c r="AE59" t="n">
        <v>237079.910053231</v>
      </c>
      <c r="AF59" t="n">
        <v>2.365894556707123e-06</v>
      </c>
      <c r="AG59" t="n">
        <v>0.2202083333333333</v>
      </c>
      <c r="AH59" t="n">
        <v>214453.3361815628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4.7517</v>
      </c>
      <c r="E60" t="n">
        <v>21.04</v>
      </c>
      <c r="F60" t="n">
        <v>17.59</v>
      </c>
      <c r="G60" t="n">
        <v>87.93000000000001</v>
      </c>
      <c r="H60" t="n">
        <v>0.95</v>
      </c>
      <c r="I60" t="n">
        <v>12</v>
      </c>
      <c r="J60" t="n">
        <v>291.63</v>
      </c>
      <c r="K60" t="n">
        <v>59.89</v>
      </c>
      <c r="L60" t="n">
        <v>15.5</v>
      </c>
      <c r="M60" t="n">
        <v>10</v>
      </c>
      <c r="N60" t="n">
        <v>81.25</v>
      </c>
      <c r="O60" t="n">
        <v>36202.38</v>
      </c>
      <c r="P60" t="n">
        <v>237.17</v>
      </c>
      <c r="Q60" t="n">
        <v>1319.11</v>
      </c>
      <c r="R60" t="n">
        <v>70.63</v>
      </c>
      <c r="S60" t="n">
        <v>59.92</v>
      </c>
      <c r="T60" t="n">
        <v>5262.3</v>
      </c>
      <c r="U60" t="n">
        <v>0.85</v>
      </c>
      <c r="V60" t="n">
        <v>0.97</v>
      </c>
      <c r="W60" t="n">
        <v>0.18</v>
      </c>
      <c r="X60" t="n">
        <v>0.31</v>
      </c>
      <c r="Y60" t="n">
        <v>1</v>
      </c>
      <c r="Z60" t="n">
        <v>10</v>
      </c>
      <c r="AA60" t="n">
        <v>171.0096198485579</v>
      </c>
      <c r="AB60" t="n">
        <v>233.9829062886606</v>
      </c>
      <c r="AC60" t="n">
        <v>211.6519061096099</v>
      </c>
      <c r="AD60" t="n">
        <v>171009.6198485579</v>
      </c>
      <c r="AE60" t="n">
        <v>233982.9062886606</v>
      </c>
      <c r="AF60" t="n">
        <v>2.377050189264016e-06</v>
      </c>
      <c r="AG60" t="n">
        <v>0.2191666666666666</v>
      </c>
      <c r="AH60" t="n">
        <v>211651.9061096099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4.7525</v>
      </c>
      <c r="E61" t="n">
        <v>21.04</v>
      </c>
      <c r="F61" t="n">
        <v>17.58</v>
      </c>
      <c r="G61" t="n">
        <v>87.91</v>
      </c>
      <c r="H61" t="n">
        <v>0.96</v>
      </c>
      <c r="I61" t="n">
        <v>12</v>
      </c>
      <c r="J61" t="n">
        <v>292.15</v>
      </c>
      <c r="K61" t="n">
        <v>59.89</v>
      </c>
      <c r="L61" t="n">
        <v>15.75</v>
      </c>
      <c r="M61" t="n">
        <v>10</v>
      </c>
      <c r="N61" t="n">
        <v>81.51000000000001</v>
      </c>
      <c r="O61" t="n">
        <v>36265.48</v>
      </c>
      <c r="P61" t="n">
        <v>236.61</v>
      </c>
      <c r="Q61" t="n">
        <v>1319.1</v>
      </c>
      <c r="R61" t="n">
        <v>70.45999999999999</v>
      </c>
      <c r="S61" t="n">
        <v>59.92</v>
      </c>
      <c r="T61" t="n">
        <v>5175.45</v>
      </c>
      <c r="U61" t="n">
        <v>0.85</v>
      </c>
      <c r="V61" t="n">
        <v>0.97</v>
      </c>
      <c r="W61" t="n">
        <v>0.18</v>
      </c>
      <c r="X61" t="n">
        <v>0.3</v>
      </c>
      <c r="Y61" t="n">
        <v>1</v>
      </c>
      <c r="Z61" t="n">
        <v>10</v>
      </c>
      <c r="AA61" t="n">
        <v>170.6689640584965</v>
      </c>
      <c r="AB61" t="n">
        <v>233.516806008026</v>
      </c>
      <c r="AC61" t="n">
        <v>211.2302897855831</v>
      </c>
      <c r="AD61" t="n">
        <v>170668.9640584965</v>
      </c>
      <c r="AE61" t="n">
        <v>233516.806008026</v>
      </c>
      <c r="AF61" t="n">
        <v>2.377450391328838e-06</v>
      </c>
      <c r="AG61" t="n">
        <v>0.2191666666666666</v>
      </c>
      <c r="AH61" t="n">
        <v>211230.2897855831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4.7529</v>
      </c>
      <c r="E62" t="n">
        <v>21.04</v>
      </c>
      <c r="F62" t="n">
        <v>17.58</v>
      </c>
      <c r="G62" t="n">
        <v>87.90000000000001</v>
      </c>
      <c r="H62" t="n">
        <v>0.97</v>
      </c>
      <c r="I62" t="n">
        <v>12</v>
      </c>
      <c r="J62" t="n">
        <v>292.66</v>
      </c>
      <c r="K62" t="n">
        <v>59.89</v>
      </c>
      <c r="L62" t="n">
        <v>16</v>
      </c>
      <c r="M62" t="n">
        <v>9</v>
      </c>
      <c r="N62" t="n">
        <v>81.77</v>
      </c>
      <c r="O62" t="n">
        <v>36328.69</v>
      </c>
      <c r="P62" t="n">
        <v>235.7</v>
      </c>
      <c r="Q62" t="n">
        <v>1319.11</v>
      </c>
      <c r="R62" t="n">
        <v>70.42</v>
      </c>
      <c r="S62" t="n">
        <v>59.92</v>
      </c>
      <c r="T62" t="n">
        <v>5152.63</v>
      </c>
      <c r="U62" t="n">
        <v>0.85</v>
      </c>
      <c r="V62" t="n">
        <v>0.97</v>
      </c>
      <c r="W62" t="n">
        <v>0.18</v>
      </c>
      <c r="X62" t="n">
        <v>0.3</v>
      </c>
      <c r="Y62" t="n">
        <v>1</v>
      </c>
      <c r="Z62" t="n">
        <v>10</v>
      </c>
      <c r="AA62" t="n">
        <v>170.1917167897052</v>
      </c>
      <c r="AB62" t="n">
        <v>232.8638152402026</v>
      </c>
      <c r="AC62" t="n">
        <v>210.6396195401622</v>
      </c>
      <c r="AD62" t="n">
        <v>170191.7167897052</v>
      </c>
      <c r="AE62" t="n">
        <v>232863.8152402026</v>
      </c>
      <c r="AF62" t="n">
        <v>2.377650492361248e-06</v>
      </c>
      <c r="AG62" t="n">
        <v>0.2191666666666666</v>
      </c>
      <c r="AH62" t="n">
        <v>210639.6195401622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4.7522</v>
      </c>
      <c r="E63" t="n">
        <v>21.04</v>
      </c>
      <c r="F63" t="n">
        <v>17.58</v>
      </c>
      <c r="G63" t="n">
        <v>87.92</v>
      </c>
      <c r="H63" t="n">
        <v>0.99</v>
      </c>
      <c r="I63" t="n">
        <v>12</v>
      </c>
      <c r="J63" t="n">
        <v>293.17</v>
      </c>
      <c r="K63" t="n">
        <v>59.89</v>
      </c>
      <c r="L63" t="n">
        <v>16.25</v>
      </c>
      <c r="M63" t="n">
        <v>8</v>
      </c>
      <c r="N63" t="n">
        <v>82.03</v>
      </c>
      <c r="O63" t="n">
        <v>36392.01</v>
      </c>
      <c r="P63" t="n">
        <v>233.38</v>
      </c>
      <c r="Q63" t="n">
        <v>1319.08</v>
      </c>
      <c r="R63" t="n">
        <v>70.47</v>
      </c>
      <c r="S63" t="n">
        <v>59.92</v>
      </c>
      <c r="T63" t="n">
        <v>5179.15</v>
      </c>
      <c r="U63" t="n">
        <v>0.85</v>
      </c>
      <c r="V63" t="n">
        <v>0.97</v>
      </c>
      <c r="W63" t="n">
        <v>0.19</v>
      </c>
      <c r="X63" t="n">
        <v>0.31</v>
      </c>
      <c r="Y63" t="n">
        <v>1</v>
      </c>
      <c r="Z63" t="n">
        <v>10</v>
      </c>
      <c r="AA63" t="n">
        <v>169.0356721351769</v>
      </c>
      <c r="AB63" t="n">
        <v>231.2820639427871</v>
      </c>
      <c r="AC63" t="n">
        <v>209.2088283665697</v>
      </c>
      <c r="AD63" t="n">
        <v>169035.6721351769</v>
      </c>
      <c r="AE63" t="n">
        <v>231282.0639427871</v>
      </c>
      <c r="AF63" t="n">
        <v>2.37730031555453e-06</v>
      </c>
      <c r="AG63" t="n">
        <v>0.2191666666666666</v>
      </c>
      <c r="AH63" t="n">
        <v>209208.8283665697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4.7669</v>
      </c>
      <c r="E64" t="n">
        <v>20.98</v>
      </c>
      <c r="F64" t="n">
        <v>17.52</v>
      </c>
      <c r="G64" t="n">
        <v>87.59</v>
      </c>
      <c r="H64" t="n">
        <v>1</v>
      </c>
      <c r="I64" t="n">
        <v>12</v>
      </c>
      <c r="J64" t="n">
        <v>293.69</v>
      </c>
      <c r="K64" t="n">
        <v>59.89</v>
      </c>
      <c r="L64" t="n">
        <v>16.5</v>
      </c>
      <c r="M64" t="n">
        <v>7</v>
      </c>
      <c r="N64" t="n">
        <v>82.3</v>
      </c>
      <c r="O64" t="n">
        <v>36455.44</v>
      </c>
      <c r="P64" t="n">
        <v>231.17</v>
      </c>
      <c r="Q64" t="n">
        <v>1319.08</v>
      </c>
      <c r="R64" t="n">
        <v>68.15000000000001</v>
      </c>
      <c r="S64" t="n">
        <v>59.92</v>
      </c>
      <c r="T64" t="n">
        <v>4022.44</v>
      </c>
      <c r="U64" t="n">
        <v>0.88</v>
      </c>
      <c r="V64" t="n">
        <v>0.97</v>
      </c>
      <c r="W64" t="n">
        <v>0.18</v>
      </c>
      <c r="X64" t="n">
        <v>0.24</v>
      </c>
      <c r="Y64" t="n">
        <v>1</v>
      </c>
      <c r="Z64" t="n">
        <v>10</v>
      </c>
      <c r="AA64" t="n">
        <v>167.2351907163469</v>
      </c>
      <c r="AB64" t="n">
        <v>228.8185658339109</v>
      </c>
      <c r="AC64" t="n">
        <v>206.9804430596625</v>
      </c>
      <c r="AD64" t="n">
        <v>167235.1907163469</v>
      </c>
      <c r="AE64" t="n">
        <v>228818.5658339109</v>
      </c>
      <c r="AF64" t="n">
        <v>2.38465402849562e-06</v>
      </c>
      <c r="AG64" t="n">
        <v>0.2185416666666667</v>
      </c>
      <c r="AH64" t="n">
        <v>206980.4430596625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4.7627</v>
      </c>
      <c r="E65" t="n">
        <v>21</v>
      </c>
      <c r="F65" t="n">
        <v>17.59</v>
      </c>
      <c r="G65" t="n">
        <v>95.93000000000001</v>
      </c>
      <c r="H65" t="n">
        <v>1.01</v>
      </c>
      <c r="I65" t="n">
        <v>11</v>
      </c>
      <c r="J65" t="n">
        <v>294.2</v>
      </c>
      <c r="K65" t="n">
        <v>59.89</v>
      </c>
      <c r="L65" t="n">
        <v>16.75</v>
      </c>
      <c r="M65" t="n">
        <v>6</v>
      </c>
      <c r="N65" t="n">
        <v>82.56</v>
      </c>
      <c r="O65" t="n">
        <v>36518.97</v>
      </c>
      <c r="P65" t="n">
        <v>231.25</v>
      </c>
      <c r="Q65" t="n">
        <v>1319.08</v>
      </c>
      <c r="R65" t="n">
        <v>70.84</v>
      </c>
      <c r="S65" t="n">
        <v>59.92</v>
      </c>
      <c r="T65" t="n">
        <v>5367.73</v>
      </c>
      <c r="U65" t="n">
        <v>0.85</v>
      </c>
      <c r="V65" t="n">
        <v>0.97</v>
      </c>
      <c r="W65" t="n">
        <v>0.18</v>
      </c>
      <c r="X65" t="n">
        <v>0.31</v>
      </c>
      <c r="Y65" t="n">
        <v>1</v>
      </c>
      <c r="Z65" t="n">
        <v>10</v>
      </c>
      <c r="AA65" t="n">
        <v>167.6123449751244</v>
      </c>
      <c r="AB65" t="n">
        <v>229.3346049296416</v>
      </c>
      <c r="AC65" t="n">
        <v>207.4472321083623</v>
      </c>
      <c r="AD65" t="n">
        <v>167612.3449751244</v>
      </c>
      <c r="AE65" t="n">
        <v>229334.6049296416</v>
      </c>
      <c r="AF65" t="n">
        <v>2.382552967655308e-06</v>
      </c>
      <c r="AG65" t="n">
        <v>0.21875</v>
      </c>
      <c r="AH65" t="n">
        <v>207447.2321083623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4.764</v>
      </c>
      <c r="E66" t="n">
        <v>20.99</v>
      </c>
      <c r="F66" t="n">
        <v>17.58</v>
      </c>
      <c r="G66" t="n">
        <v>95.90000000000001</v>
      </c>
      <c r="H66" t="n">
        <v>1.03</v>
      </c>
      <c r="I66" t="n">
        <v>11</v>
      </c>
      <c r="J66" t="n">
        <v>294.72</v>
      </c>
      <c r="K66" t="n">
        <v>59.89</v>
      </c>
      <c r="L66" t="n">
        <v>17</v>
      </c>
      <c r="M66" t="n">
        <v>3</v>
      </c>
      <c r="N66" t="n">
        <v>82.83</v>
      </c>
      <c r="O66" t="n">
        <v>36582.62</v>
      </c>
      <c r="P66" t="n">
        <v>231.25</v>
      </c>
      <c r="Q66" t="n">
        <v>1319.11</v>
      </c>
      <c r="R66" t="n">
        <v>70.3</v>
      </c>
      <c r="S66" t="n">
        <v>59.92</v>
      </c>
      <c r="T66" t="n">
        <v>5099.82</v>
      </c>
      <c r="U66" t="n">
        <v>0.85</v>
      </c>
      <c r="V66" t="n">
        <v>0.97</v>
      </c>
      <c r="W66" t="n">
        <v>0.19</v>
      </c>
      <c r="X66" t="n">
        <v>0.3</v>
      </c>
      <c r="Y66" t="n">
        <v>1</v>
      </c>
      <c r="Z66" t="n">
        <v>10</v>
      </c>
      <c r="AA66" t="n">
        <v>167.5397140250103</v>
      </c>
      <c r="AB66" t="n">
        <v>229.2352280594442</v>
      </c>
      <c r="AC66" t="n">
        <v>207.3573396271802</v>
      </c>
      <c r="AD66" t="n">
        <v>167539.7140250103</v>
      </c>
      <c r="AE66" t="n">
        <v>229235.2280594442</v>
      </c>
      <c r="AF66" t="n">
        <v>2.383203296010643e-06</v>
      </c>
      <c r="AG66" t="n">
        <v>0.2186458333333333</v>
      </c>
      <c r="AH66" t="n">
        <v>207357.3396271802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4.764</v>
      </c>
      <c r="E67" t="n">
        <v>20.99</v>
      </c>
      <c r="F67" t="n">
        <v>17.58</v>
      </c>
      <c r="G67" t="n">
        <v>95.90000000000001</v>
      </c>
      <c r="H67" t="n">
        <v>1.04</v>
      </c>
      <c r="I67" t="n">
        <v>11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231.53</v>
      </c>
      <c r="Q67" t="n">
        <v>1319.08</v>
      </c>
      <c r="R67" t="n">
        <v>70.22</v>
      </c>
      <c r="S67" t="n">
        <v>59.92</v>
      </c>
      <c r="T67" t="n">
        <v>5060.49</v>
      </c>
      <c r="U67" t="n">
        <v>0.85</v>
      </c>
      <c r="V67" t="n">
        <v>0.97</v>
      </c>
      <c r="W67" t="n">
        <v>0.19</v>
      </c>
      <c r="X67" t="n">
        <v>0.3</v>
      </c>
      <c r="Y67" t="n">
        <v>1</v>
      </c>
      <c r="Z67" t="n">
        <v>10</v>
      </c>
      <c r="AA67" t="n">
        <v>167.6818679944803</v>
      </c>
      <c r="AB67" t="n">
        <v>229.4297293918634</v>
      </c>
      <c r="AC67" t="n">
        <v>207.5332780254178</v>
      </c>
      <c r="AD67" t="n">
        <v>167681.8679944803</v>
      </c>
      <c r="AE67" t="n">
        <v>229429.7293918635</v>
      </c>
      <c r="AF67" t="n">
        <v>2.383203296010643e-06</v>
      </c>
      <c r="AG67" t="n">
        <v>0.2186458333333333</v>
      </c>
      <c r="AH67" t="n">
        <v>207533.2780254178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4.7647</v>
      </c>
      <c r="E68" t="n">
        <v>20.99</v>
      </c>
      <c r="F68" t="n">
        <v>17.58</v>
      </c>
      <c r="G68" t="n">
        <v>95.88</v>
      </c>
      <c r="H68" t="n">
        <v>1.05</v>
      </c>
      <c r="I68" t="n">
        <v>11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231.79</v>
      </c>
      <c r="Q68" t="n">
        <v>1319.08</v>
      </c>
      <c r="R68" t="n">
        <v>70.06999999999999</v>
      </c>
      <c r="S68" t="n">
        <v>59.92</v>
      </c>
      <c r="T68" t="n">
        <v>4984.36</v>
      </c>
      <c r="U68" t="n">
        <v>0.86</v>
      </c>
      <c r="V68" t="n">
        <v>0.97</v>
      </c>
      <c r="W68" t="n">
        <v>0.19</v>
      </c>
      <c r="X68" t="n">
        <v>0.3</v>
      </c>
      <c r="Y68" t="n">
        <v>1</v>
      </c>
      <c r="Z68" t="n">
        <v>10</v>
      </c>
      <c r="AA68" t="n">
        <v>167.7895548908706</v>
      </c>
      <c r="AB68" t="n">
        <v>229.5770713543152</v>
      </c>
      <c r="AC68" t="n">
        <v>207.6665578777689</v>
      </c>
      <c r="AD68" t="n">
        <v>167789.5548908706</v>
      </c>
      <c r="AE68" t="n">
        <v>229577.0713543152</v>
      </c>
      <c r="AF68" t="n">
        <v>2.383553472817362e-06</v>
      </c>
      <c r="AG68" t="n">
        <v>0.2186458333333333</v>
      </c>
      <c r="AH68" t="n">
        <v>207666.5578777689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3.1128</v>
      </c>
      <c r="E2" t="n">
        <v>32.12</v>
      </c>
      <c r="F2" t="n">
        <v>23.26</v>
      </c>
      <c r="G2" t="n">
        <v>6.87</v>
      </c>
      <c r="H2" t="n">
        <v>0.11</v>
      </c>
      <c r="I2" t="n">
        <v>203</v>
      </c>
      <c r="J2" t="n">
        <v>159.12</v>
      </c>
      <c r="K2" t="n">
        <v>50.28</v>
      </c>
      <c r="L2" t="n">
        <v>1</v>
      </c>
      <c r="M2" t="n">
        <v>201</v>
      </c>
      <c r="N2" t="n">
        <v>27.84</v>
      </c>
      <c r="O2" t="n">
        <v>19859.16</v>
      </c>
      <c r="P2" t="n">
        <v>279.24</v>
      </c>
      <c r="Q2" t="n">
        <v>1319.54</v>
      </c>
      <c r="R2" t="n">
        <v>255.93</v>
      </c>
      <c r="S2" t="n">
        <v>59.92</v>
      </c>
      <c r="T2" t="n">
        <v>96953.72</v>
      </c>
      <c r="U2" t="n">
        <v>0.23</v>
      </c>
      <c r="V2" t="n">
        <v>0.73</v>
      </c>
      <c r="W2" t="n">
        <v>0.49</v>
      </c>
      <c r="X2" t="n">
        <v>5.98</v>
      </c>
      <c r="Y2" t="n">
        <v>1</v>
      </c>
      <c r="Z2" t="n">
        <v>10</v>
      </c>
      <c r="AA2" t="n">
        <v>297.9645297665982</v>
      </c>
      <c r="AB2" t="n">
        <v>407.6882148939675</v>
      </c>
      <c r="AC2" t="n">
        <v>368.7790238584898</v>
      </c>
      <c r="AD2" t="n">
        <v>297964.5297665981</v>
      </c>
      <c r="AE2" t="n">
        <v>407688.2148939676</v>
      </c>
      <c r="AF2" t="n">
        <v>1.691170036788017e-06</v>
      </c>
      <c r="AG2" t="n">
        <v>0.3345833333333333</v>
      </c>
      <c r="AH2" t="n">
        <v>368779.0238584898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3.4754</v>
      </c>
      <c r="E3" t="n">
        <v>28.77</v>
      </c>
      <c r="F3" t="n">
        <v>21.62</v>
      </c>
      <c r="G3" t="n">
        <v>8.65</v>
      </c>
      <c r="H3" t="n">
        <v>0.14</v>
      </c>
      <c r="I3" t="n">
        <v>150</v>
      </c>
      <c r="J3" t="n">
        <v>159.48</v>
      </c>
      <c r="K3" t="n">
        <v>50.28</v>
      </c>
      <c r="L3" t="n">
        <v>1.25</v>
      </c>
      <c r="M3" t="n">
        <v>148</v>
      </c>
      <c r="N3" t="n">
        <v>27.95</v>
      </c>
      <c r="O3" t="n">
        <v>19902.91</v>
      </c>
      <c r="P3" t="n">
        <v>257.42</v>
      </c>
      <c r="Q3" t="n">
        <v>1319.26</v>
      </c>
      <c r="R3" t="n">
        <v>202.44</v>
      </c>
      <c r="S3" t="n">
        <v>59.92</v>
      </c>
      <c r="T3" t="n">
        <v>70473.44</v>
      </c>
      <c r="U3" t="n">
        <v>0.3</v>
      </c>
      <c r="V3" t="n">
        <v>0.79</v>
      </c>
      <c r="W3" t="n">
        <v>0.4</v>
      </c>
      <c r="X3" t="n">
        <v>4.34</v>
      </c>
      <c r="Y3" t="n">
        <v>1</v>
      </c>
      <c r="Z3" t="n">
        <v>10</v>
      </c>
      <c r="AA3" t="n">
        <v>246.9110138137675</v>
      </c>
      <c r="AB3" t="n">
        <v>337.8345420449825</v>
      </c>
      <c r="AC3" t="n">
        <v>305.5920875060677</v>
      </c>
      <c r="AD3" t="n">
        <v>246911.0138137676</v>
      </c>
      <c r="AE3" t="n">
        <v>337834.5420449825</v>
      </c>
      <c r="AF3" t="n">
        <v>1.888168962301809e-06</v>
      </c>
      <c r="AG3" t="n">
        <v>0.2996875</v>
      </c>
      <c r="AH3" t="n">
        <v>305592.0875060678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3.7231</v>
      </c>
      <c r="E4" t="n">
        <v>26.86</v>
      </c>
      <c r="F4" t="n">
        <v>20.7</v>
      </c>
      <c r="G4" t="n">
        <v>10.44</v>
      </c>
      <c r="H4" t="n">
        <v>0.17</v>
      </c>
      <c r="I4" t="n">
        <v>119</v>
      </c>
      <c r="J4" t="n">
        <v>159.83</v>
      </c>
      <c r="K4" t="n">
        <v>50.28</v>
      </c>
      <c r="L4" t="n">
        <v>1.5</v>
      </c>
      <c r="M4" t="n">
        <v>117</v>
      </c>
      <c r="N4" t="n">
        <v>28.05</v>
      </c>
      <c r="O4" t="n">
        <v>19946.71</v>
      </c>
      <c r="P4" t="n">
        <v>244.57</v>
      </c>
      <c r="Q4" t="n">
        <v>1319.33</v>
      </c>
      <c r="R4" t="n">
        <v>172.4</v>
      </c>
      <c r="S4" t="n">
        <v>59.92</v>
      </c>
      <c r="T4" t="n">
        <v>55608.39</v>
      </c>
      <c r="U4" t="n">
        <v>0.35</v>
      </c>
      <c r="V4" t="n">
        <v>0.82</v>
      </c>
      <c r="W4" t="n">
        <v>0.35</v>
      </c>
      <c r="X4" t="n">
        <v>3.42</v>
      </c>
      <c r="Y4" t="n">
        <v>1</v>
      </c>
      <c r="Z4" t="n">
        <v>10</v>
      </c>
      <c r="AA4" t="n">
        <v>219.6522404337587</v>
      </c>
      <c r="AB4" t="n">
        <v>300.5378857342649</v>
      </c>
      <c r="AC4" t="n">
        <v>271.8549717274472</v>
      </c>
      <c r="AD4" t="n">
        <v>219652.2404337587</v>
      </c>
      <c r="AE4" t="n">
        <v>300537.8857342649</v>
      </c>
      <c r="AF4" t="n">
        <v>2.022743242086052e-06</v>
      </c>
      <c r="AG4" t="n">
        <v>0.2797916666666667</v>
      </c>
      <c r="AH4" t="n">
        <v>271854.9717274472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3.9098</v>
      </c>
      <c r="E5" t="n">
        <v>25.58</v>
      </c>
      <c r="F5" t="n">
        <v>20.09</v>
      </c>
      <c r="G5" t="n">
        <v>12.3</v>
      </c>
      <c r="H5" t="n">
        <v>0.19</v>
      </c>
      <c r="I5" t="n">
        <v>98</v>
      </c>
      <c r="J5" t="n">
        <v>160.19</v>
      </c>
      <c r="K5" t="n">
        <v>50.28</v>
      </c>
      <c r="L5" t="n">
        <v>1.75</v>
      </c>
      <c r="M5" t="n">
        <v>96</v>
      </c>
      <c r="N5" t="n">
        <v>28.16</v>
      </c>
      <c r="O5" t="n">
        <v>19990.53</v>
      </c>
      <c r="P5" t="n">
        <v>235.54</v>
      </c>
      <c r="Q5" t="n">
        <v>1319.49</v>
      </c>
      <c r="R5" t="n">
        <v>152.49</v>
      </c>
      <c r="S5" t="n">
        <v>59.92</v>
      </c>
      <c r="T5" t="n">
        <v>45759.03</v>
      </c>
      <c r="U5" t="n">
        <v>0.39</v>
      </c>
      <c r="V5" t="n">
        <v>0.85</v>
      </c>
      <c r="W5" t="n">
        <v>0.32</v>
      </c>
      <c r="X5" t="n">
        <v>2.81</v>
      </c>
      <c r="Y5" t="n">
        <v>1</v>
      </c>
      <c r="Z5" t="n">
        <v>10</v>
      </c>
      <c r="AA5" t="n">
        <v>202.0185052075721</v>
      </c>
      <c r="AB5" t="n">
        <v>276.4106312523149</v>
      </c>
      <c r="AC5" t="n">
        <v>250.0303885504325</v>
      </c>
      <c r="AD5" t="n">
        <v>202018.5052075721</v>
      </c>
      <c r="AE5" t="n">
        <v>276410.6312523149</v>
      </c>
      <c r="AF5" t="n">
        <v>2.124176500203607e-06</v>
      </c>
      <c r="AG5" t="n">
        <v>0.2664583333333333</v>
      </c>
      <c r="AH5" t="n">
        <v>250030.3885504325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4.0605</v>
      </c>
      <c r="E6" t="n">
        <v>24.63</v>
      </c>
      <c r="F6" t="n">
        <v>19.63</v>
      </c>
      <c r="G6" t="n">
        <v>14.19</v>
      </c>
      <c r="H6" t="n">
        <v>0.22</v>
      </c>
      <c r="I6" t="n">
        <v>83</v>
      </c>
      <c r="J6" t="n">
        <v>160.54</v>
      </c>
      <c r="K6" t="n">
        <v>50.28</v>
      </c>
      <c r="L6" t="n">
        <v>2</v>
      </c>
      <c r="M6" t="n">
        <v>81</v>
      </c>
      <c r="N6" t="n">
        <v>28.26</v>
      </c>
      <c r="O6" t="n">
        <v>20034.4</v>
      </c>
      <c r="P6" t="n">
        <v>228.23</v>
      </c>
      <c r="Q6" t="n">
        <v>1319.16</v>
      </c>
      <c r="R6" t="n">
        <v>137.09</v>
      </c>
      <c r="S6" t="n">
        <v>59.92</v>
      </c>
      <c r="T6" t="n">
        <v>38134.72</v>
      </c>
      <c r="U6" t="n">
        <v>0.44</v>
      </c>
      <c r="V6" t="n">
        <v>0.87</v>
      </c>
      <c r="W6" t="n">
        <v>0.3</v>
      </c>
      <c r="X6" t="n">
        <v>2.35</v>
      </c>
      <c r="Y6" t="n">
        <v>1</v>
      </c>
      <c r="Z6" t="n">
        <v>10</v>
      </c>
      <c r="AA6" t="n">
        <v>189.0386266582953</v>
      </c>
      <c r="AB6" t="n">
        <v>258.6509887893761</v>
      </c>
      <c r="AC6" t="n">
        <v>233.9657014383361</v>
      </c>
      <c r="AD6" t="n">
        <v>189038.6266582953</v>
      </c>
      <c r="AE6" t="n">
        <v>258650.988789376</v>
      </c>
      <c r="AF6" t="n">
        <v>2.206051122583443e-06</v>
      </c>
      <c r="AG6" t="n">
        <v>0.2565625</v>
      </c>
      <c r="AH6" t="n">
        <v>233965.7014383361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4.1787</v>
      </c>
      <c r="E7" t="n">
        <v>23.93</v>
      </c>
      <c r="F7" t="n">
        <v>19.29</v>
      </c>
      <c r="G7" t="n">
        <v>16.07</v>
      </c>
      <c r="H7" t="n">
        <v>0.25</v>
      </c>
      <c r="I7" t="n">
        <v>72</v>
      </c>
      <c r="J7" t="n">
        <v>160.9</v>
      </c>
      <c r="K7" t="n">
        <v>50.28</v>
      </c>
      <c r="L7" t="n">
        <v>2.25</v>
      </c>
      <c r="M7" t="n">
        <v>70</v>
      </c>
      <c r="N7" t="n">
        <v>28.37</v>
      </c>
      <c r="O7" t="n">
        <v>20078.3</v>
      </c>
      <c r="P7" t="n">
        <v>222.2</v>
      </c>
      <c r="Q7" t="n">
        <v>1319.37</v>
      </c>
      <c r="R7" t="n">
        <v>126.09</v>
      </c>
      <c r="S7" t="n">
        <v>59.92</v>
      </c>
      <c r="T7" t="n">
        <v>32690.94</v>
      </c>
      <c r="U7" t="n">
        <v>0.48</v>
      </c>
      <c r="V7" t="n">
        <v>0.88</v>
      </c>
      <c r="W7" t="n">
        <v>0.28</v>
      </c>
      <c r="X7" t="n">
        <v>2.01</v>
      </c>
      <c r="Y7" t="n">
        <v>1</v>
      </c>
      <c r="Z7" t="n">
        <v>10</v>
      </c>
      <c r="AA7" t="n">
        <v>179.3936464298095</v>
      </c>
      <c r="AB7" t="n">
        <v>245.4543013342714</v>
      </c>
      <c r="AC7" t="n">
        <v>222.0284873122754</v>
      </c>
      <c r="AD7" t="n">
        <v>179393.6464298095</v>
      </c>
      <c r="AE7" t="n">
        <v>245454.3013342714</v>
      </c>
      <c r="AF7" t="n">
        <v>2.270268643255617e-06</v>
      </c>
      <c r="AG7" t="n">
        <v>0.2492708333333333</v>
      </c>
      <c r="AH7" t="n">
        <v>222028.4873122754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4.2672</v>
      </c>
      <c r="E8" t="n">
        <v>23.43</v>
      </c>
      <c r="F8" t="n">
        <v>19.05</v>
      </c>
      <c r="G8" t="n">
        <v>17.86</v>
      </c>
      <c r="H8" t="n">
        <v>0.27</v>
      </c>
      <c r="I8" t="n">
        <v>64</v>
      </c>
      <c r="J8" t="n">
        <v>161.26</v>
      </c>
      <c r="K8" t="n">
        <v>50.28</v>
      </c>
      <c r="L8" t="n">
        <v>2.5</v>
      </c>
      <c r="M8" t="n">
        <v>62</v>
      </c>
      <c r="N8" t="n">
        <v>28.48</v>
      </c>
      <c r="O8" t="n">
        <v>20122.23</v>
      </c>
      <c r="P8" t="n">
        <v>217.79</v>
      </c>
      <c r="Q8" t="n">
        <v>1319.17</v>
      </c>
      <c r="R8" t="n">
        <v>118.17</v>
      </c>
      <c r="S8" t="n">
        <v>59.92</v>
      </c>
      <c r="T8" t="n">
        <v>28770.64</v>
      </c>
      <c r="U8" t="n">
        <v>0.51</v>
      </c>
      <c r="V8" t="n">
        <v>0.89</v>
      </c>
      <c r="W8" t="n">
        <v>0.27</v>
      </c>
      <c r="X8" t="n">
        <v>1.77</v>
      </c>
      <c r="Y8" t="n">
        <v>1</v>
      </c>
      <c r="Z8" t="n">
        <v>10</v>
      </c>
      <c r="AA8" t="n">
        <v>172.6171645103264</v>
      </c>
      <c r="AB8" t="n">
        <v>236.1824198147563</v>
      </c>
      <c r="AC8" t="n">
        <v>213.6415011518124</v>
      </c>
      <c r="AD8" t="n">
        <v>172617.1645103264</v>
      </c>
      <c r="AE8" t="n">
        <v>236182.4198147563</v>
      </c>
      <c r="AF8" t="n">
        <v>2.318350289444174e-06</v>
      </c>
      <c r="AG8" t="n">
        <v>0.2440625</v>
      </c>
      <c r="AH8" t="n">
        <v>213641.5011518124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4.3597</v>
      </c>
      <c r="E9" t="n">
        <v>22.94</v>
      </c>
      <c r="F9" t="n">
        <v>18.78</v>
      </c>
      <c r="G9" t="n">
        <v>19.76</v>
      </c>
      <c r="H9" t="n">
        <v>0.3</v>
      </c>
      <c r="I9" t="n">
        <v>57</v>
      </c>
      <c r="J9" t="n">
        <v>161.61</v>
      </c>
      <c r="K9" t="n">
        <v>50.28</v>
      </c>
      <c r="L9" t="n">
        <v>2.75</v>
      </c>
      <c r="M9" t="n">
        <v>55</v>
      </c>
      <c r="N9" t="n">
        <v>28.58</v>
      </c>
      <c r="O9" t="n">
        <v>20166.2</v>
      </c>
      <c r="P9" t="n">
        <v>212.55</v>
      </c>
      <c r="Q9" t="n">
        <v>1319.15</v>
      </c>
      <c r="R9" t="n">
        <v>109.06</v>
      </c>
      <c r="S9" t="n">
        <v>59.92</v>
      </c>
      <c r="T9" t="n">
        <v>24250.28</v>
      </c>
      <c r="U9" t="n">
        <v>0.55</v>
      </c>
      <c r="V9" t="n">
        <v>0.91</v>
      </c>
      <c r="W9" t="n">
        <v>0.26</v>
      </c>
      <c r="X9" t="n">
        <v>1.5</v>
      </c>
      <c r="Y9" t="n">
        <v>1</v>
      </c>
      <c r="Z9" t="n">
        <v>10</v>
      </c>
      <c r="AA9" t="n">
        <v>165.432804428554</v>
      </c>
      <c r="AB9" t="n">
        <v>226.3524613992829</v>
      </c>
      <c r="AC9" t="n">
        <v>204.7497001710753</v>
      </c>
      <c r="AD9" t="n">
        <v>165432.8044285541</v>
      </c>
      <c r="AE9" t="n">
        <v>226352.4613992829</v>
      </c>
      <c r="AF9" t="n">
        <v>2.368605117381365e-06</v>
      </c>
      <c r="AG9" t="n">
        <v>0.2389583333333334</v>
      </c>
      <c r="AH9" t="n">
        <v>204749.7001710754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4.4086</v>
      </c>
      <c r="E10" t="n">
        <v>22.68</v>
      </c>
      <c r="F10" t="n">
        <v>18.68</v>
      </c>
      <c r="G10" t="n">
        <v>21.56</v>
      </c>
      <c r="H10" t="n">
        <v>0.33</v>
      </c>
      <c r="I10" t="n">
        <v>52</v>
      </c>
      <c r="J10" t="n">
        <v>161.97</v>
      </c>
      <c r="K10" t="n">
        <v>50.28</v>
      </c>
      <c r="L10" t="n">
        <v>3</v>
      </c>
      <c r="M10" t="n">
        <v>50</v>
      </c>
      <c r="N10" t="n">
        <v>28.69</v>
      </c>
      <c r="O10" t="n">
        <v>20210.21</v>
      </c>
      <c r="P10" t="n">
        <v>209.92</v>
      </c>
      <c r="Q10" t="n">
        <v>1319.17</v>
      </c>
      <c r="R10" t="n">
        <v>107.32</v>
      </c>
      <c r="S10" t="n">
        <v>59.92</v>
      </c>
      <c r="T10" t="n">
        <v>23406.83</v>
      </c>
      <c r="U10" t="n">
        <v>0.5600000000000001</v>
      </c>
      <c r="V10" t="n">
        <v>0.91</v>
      </c>
      <c r="W10" t="n">
        <v>0.22</v>
      </c>
      <c r="X10" t="n">
        <v>1.41</v>
      </c>
      <c r="Y10" t="n">
        <v>1</v>
      </c>
      <c r="Z10" t="n">
        <v>10</v>
      </c>
      <c r="AA10" t="n">
        <v>161.9349165382991</v>
      </c>
      <c r="AB10" t="n">
        <v>221.5664968719158</v>
      </c>
      <c r="AC10" t="n">
        <v>200.4205013810552</v>
      </c>
      <c r="AD10" t="n">
        <v>161934.9165382991</v>
      </c>
      <c r="AE10" t="n">
        <v>221566.4968719158</v>
      </c>
      <c r="AF10" t="n">
        <v>2.395172264258432e-06</v>
      </c>
      <c r="AG10" t="n">
        <v>0.23625</v>
      </c>
      <c r="AH10" t="n">
        <v>200420.5013810552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4.4429</v>
      </c>
      <c r="E11" t="n">
        <v>22.51</v>
      </c>
      <c r="F11" t="n">
        <v>18.67</v>
      </c>
      <c r="G11" t="n">
        <v>23.83</v>
      </c>
      <c r="H11" t="n">
        <v>0.35</v>
      </c>
      <c r="I11" t="n">
        <v>47</v>
      </c>
      <c r="J11" t="n">
        <v>162.33</v>
      </c>
      <c r="K11" t="n">
        <v>50.28</v>
      </c>
      <c r="L11" t="n">
        <v>3.25</v>
      </c>
      <c r="M11" t="n">
        <v>45</v>
      </c>
      <c r="N11" t="n">
        <v>28.8</v>
      </c>
      <c r="O11" t="n">
        <v>20254.26</v>
      </c>
      <c r="P11" t="n">
        <v>207.94</v>
      </c>
      <c r="Q11" t="n">
        <v>1319.18</v>
      </c>
      <c r="R11" t="n">
        <v>106.14</v>
      </c>
      <c r="S11" t="n">
        <v>59.92</v>
      </c>
      <c r="T11" t="n">
        <v>22842.13</v>
      </c>
      <c r="U11" t="n">
        <v>0.5600000000000001</v>
      </c>
      <c r="V11" t="n">
        <v>0.91</v>
      </c>
      <c r="W11" t="n">
        <v>0.24</v>
      </c>
      <c r="X11" t="n">
        <v>1.39</v>
      </c>
      <c r="Y11" t="n">
        <v>1</v>
      </c>
      <c r="Z11" t="n">
        <v>10</v>
      </c>
      <c r="AA11" t="n">
        <v>159.5960102792877</v>
      </c>
      <c r="AB11" t="n">
        <v>218.3663021430763</v>
      </c>
      <c r="AC11" t="n">
        <v>197.5257287456336</v>
      </c>
      <c r="AD11" t="n">
        <v>159596.0102792877</v>
      </c>
      <c r="AE11" t="n">
        <v>218366.3021430763</v>
      </c>
      <c r="AF11" t="n">
        <v>2.41380729775298e-06</v>
      </c>
      <c r="AG11" t="n">
        <v>0.2344791666666667</v>
      </c>
      <c r="AH11" t="n">
        <v>197525.7287456336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4.5005</v>
      </c>
      <c r="E12" t="n">
        <v>22.22</v>
      </c>
      <c r="F12" t="n">
        <v>18.51</v>
      </c>
      <c r="G12" t="n">
        <v>25.83</v>
      </c>
      <c r="H12" t="n">
        <v>0.38</v>
      </c>
      <c r="I12" t="n">
        <v>43</v>
      </c>
      <c r="J12" t="n">
        <v>162.68</v>
      </c>
      <c r="K12" t="n">
        <v>50.28</v>
      </c>
      <c r="L12" t="n">
        <v>3.5</v>
      </c>
      <c r="M12" t="n">
        <v>41</v>
      </c>
      <c r="N12" t="n">
        <v>28.9</v>
      </c>
      <c r="O12" t="n">
        <v>20298.34</v>
      </c>
      <c r="P12" t="n">
        <v>204.27</v>
      </c>
      <c r="Q12" t="n">
        <v>1319.17</v>
      </c>
      <c r="R12" t="n">
        <v>100.81</v>
      </c>
      <c r="S12" t="n">
        <v>59.92</v>
      </c>
      <c r="T12" t="n">
        <v>20195.44</v>
      </c>
      <c r="U12" t="n">
        <v>0.59</v>
      </c>
      <c r="V12" t="n">
        <v>0.92</v>
      </c>
      <c r="W12" t="n">
        <v>0.23</v>
      </c>
      <c r="X12" t="n">
        <v>1.23</v>
      </c>
      <c r="Y12" t="n">
        <v>1</v>
      </c>
      <c r="Z12" t="n">
        <v>10</v>
      </c>
      <c r="AA12" t="n">
        <v>155.2289219092011</v>
      </c>
      <c r="AB12" t="n">
        <v>212.3910591727854</v>
      </c>
      <c r="AC12" t="n">
        <v>192.1207545781192</v>
      </c>
      <c r="AD12" t="n">
        <v>155228.9219092011</v>
      </c>
      <c r="AE12" t="n">
        <v>212391.0591727854</v>
      </c>
      <c r="AF12" t="n">
        <v>2.445101114933329e-06</v>
      </c>
      <c r="AG12" t="n">
        <v>0.2314583333333333</v>
      </c>
      <c r="AH12" t="n">
        <v>192120.7545781192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4.541</v>
      </c>
      <c r="E13" t="n">
        <v>22.02</v>
      </c>
      <c r="F13" t="n">
        <v>18.41</v>
      </c>
      <c r="G13" t="n">
        <v>27.61</v>
      </c>
      <c r="H13" t="n">
        <v>0.41</v>
      </c>
      <c r="I13" t="n">
        <v>40</v>
      </c>
      <c r="J13" t="n">
        <v>163.04</v>
      </c>
      <c r="K13" t="n">
        <v>50.28</v>
      </c>
      <c r="L13" t="n">
        <v>3.75</v>
      </c>
      <c r="M13" t="n">
        <v>38</v>
      </c>
      <c r="N13" t="n">
        <v>29.01</v>
      </c>
      <c r="O13" t="n">
        <v>20342.46</v>
      </c>
      <c r="P13" t="n">
        <v>201.22</v>
      </c>
      <c r="Q13" t="n">
        <v>1319.21</v>
      </c>
      <c r="R13" t="n">
        <v>97.39</v>
      </c>
      <c r="S13" t="n">
        <v>59.92</v>
      </c>
      <c r="T13" t="n">
        <v>18499.39</v>
      </c>
      <c r="U13" t="n">
        <v>0.62</v>
      </c>
      <c r="V13" t="n">
        <v>0.92</v>
      </c>
      <c r="W13" t="n">
        <v>0.23</v>
      </c>
      <c r="X13" t="n">
        <v>1.13</v>
      </c>
      <c r="Y13" t="n">
        <v>1</v>
      </c>
      <c r="Z13" t="n">
        <v>10</v>
      </c>
      <c r="AA13" t="n">
        <v>152.0034300018657</v>
      </c>
      <c r="AB13" t="n">
        <v>207.9777988465113</v>
      </c>
      <c r="AC13" t="n">
        <v>188.1286896233336</v>
      </c>
      <c r="AD13" t="n">
        <v>152003.4300018657</v>
      </c>
      <c r="AE13" t="n">
        <v>207977.7988465113</v>
      </c>
      <c r="AF13" t="n">
        <v>2.467104580138262e-06</v>
      </c>
      <c r="AG13" t="n">
        <v>0.229375</v>
      </c>
      <c r="AH13" t="n">
        <v>188128.6896233336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4.58</v>
      </c>
      <c r="E14" t="n">
        <v>21.83</v>
      </c>
      <c r="F14" t="n">
        <v>18.32</v>
      </c>
      <c r="G14" t="n">
        <v>29.7</v>
      </c>
      <c r="H14" t="n">
        <v>0.43</v>
      </c>
      <c r="I14" t="n">
        <v>37</v>
      </c>
      <c r="J14" t="n">
        <v>163.4</v>
      </c>
      <c r="K14" t="n">
        <v>50.28</v>
      </c>
      <c r="L14" t="n">
        <v>4</v>
      </c>
      <c r="M14" t="n">
        <v>35</v>
      </c>
      <c r="N14" t="n">
        <v>29.12</v>
      </c>
      <c r="O14" t="n">
        <v>20386.62</v>
      </c>
      <c r="P14" t="n">
        <v>198.18</v>
      </c>
      <c r="Q14" t="n">
        <v>1319.12</v>
      </c>
      <c r="R14" t="n">
        <v>94.54000000000001</v>
      </c>
      <c r="S14" t="n">
        <v>59.92</v>
      </c>
      <c r="T14" t="n">
        <v>17091.31</v>
      </c>
      <c r="U14" t="n">
        <v>0.63</v>
      </c>
      <c r="V14" t="n">
        <v>0.93</v>
      </c>
      <c r="W14" t="n">
        <v>0.22</v>
      </c>
      <c r="X14" t="n">
        <v>1.04</v>
      </c>
      <c r="Y14" t="n">
        <v>1</v>
      </c>
      <c r="Z14" t="n">
        <v>10</v>
      </c>
      <c r="AA14" t="n">
        <v>148.9113429599932</v>
      </c>
      <c r="AB14" t="n">
        <v>203.7470689425708</v>
      </c>
      <c r="AC14" t="n">
        <v>184.3017346435571</v>
      </c>
      <c r="AD14" t="n">
        <v>148911.3429599933</v>
      </c>
      <c r="AE14" t="n">
        <v>203747.0689425708</v>
      </c>
      <c r="AF14" t="n">
        <v>2.488293102187457e-06</v>
      </c>
      <c r="AG14" t="n">
        <v>0.2273958333333333</v>
      </c>
      <c r="AH14" t="n">
        <v>184301.7346435571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4.6243</v>
      </c>
      <c r="E15" t="n">
        <v>21.62</v>
      </c>
      <c r="F15" t="n">
        <v>18.2</v>
      </c>
      <c r="G15" t="n">
        <v>32.13</v>
      </c>
      <c r="H15" t="n">
        <v>0.46</v>
      </c>
      <c r="I15" t="n">
        <v>34</v>
      </c>
      <c r="J15" t="n">
        <v>163.76</v>
      </c>
      <c r="K15" t="n">
        <v>50.28</v>
      </c>
      <c r="L15" t="n">
        <v>4.25</v>
      </c>
      <c r="M15" t="n">
        <v>32</v>
      </c>
      <c r="N15" t="n">
        <v>29.23</v>
      </c>
      <c r="O15" t="n">
        <v>20430.81</v>
      </c>
      <c r="P15" t="n">
        <v>194.81</v>
      </c>
      <c r="Q15" t="n">
        <v>1319.13</v>
      </c>
      <c r="R15" t="n">
        <v>90.72</v>
      </c>
      <c r="S15" t="n">
        <v>59.92</v>
      </c>
      <c r="T15" t="n">
        <v>15196.27</v>
      </c>
      <c r="U15" t="n">
        <v>0.66</v>
      </c>
      <c r="V15" t="n">
        <v>0.93</v>
      </c>
      <c r="W15" t="n">
        <v>0.22</v>
      </c>
      <c r="X15" t="n">
        <v>0.93</v>
      </c>
      <c r="Y15" t="n">
        <v>1</v>
      </c>
      <c r="Z15" t="n">
        <v>10</v>
      </c>
      <c r="AA15" t="n">
        <v>145.4655385671379</v>
      </c>
      <c r="AB15" t="n">
        <v>199.0323673541076</v>
      </c>
      <c r="AC15" t="n">
        <v>180.03699755757</v>
      </c>
      <c r="AD15" t="n">
        <v>145465.5385671379</v>
      </c>
      <c r="AE15" t="n">
        <v>199032.3673541076</v>
      </c>
      <c r="AF15" t="n">
        <v>2.512361090053593e-06</v>
      </c>
      <c r="AG15" t="n">
        <v>0.2252083333333333</v>
      </c>
      <c r="AH15" t="n">
        <v>180036.99755757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4.6504</v>
      </c>
      <c r="E16" t="n">
        <v>21.5</v>
      </c>
      <c r="F16" t="n">
        <v>18.15</v>
      </c>
      <c r="G16" t="n">
        <v>34.03</v>
      </c>
      <c r="H16" t="n">
        <v>0.49</v>
      </c>
      <c r="I16" t="n">
        <v>32</v>
      </c>
      <c r="J16" t="n">
        <v>164.12</v>
      </c>
      <c r="K16" t="n">
        <v>50.28</v>
      </c>
      <c r="L16" t="n">
        <v>4.5</v>
      </c>
      <c r="M16" t="n">
        <v>30</v>
      </c>
      <c r="N16" t="n">
        <v>29.34</v>
      </c>
      <c r="O16" t="n">
        <v>20475.04</v>
      </c>
      <c r="P16" t="n">
        <v>192.45</v>
      </c>
      <c r="Q16" t="n">
        <v>1319.15</v>
      </c>
      <c r="R16" t="n">
        <v>89.05</v>
      </c>
      <c r="S16" t="n">
        <v>59.92</v>
      </c>
      <c r="T16" t="n">
        <v>14368.48</v>
      </c>
      <c r="U16" t="n">
        <v>0.67</v>
      </c>
      <c r="V16" t="n">
        <v>0.9399999999999999</v>
      </c>
      <c r="W16" t="n">
        <v>0.21</v>
      </c>
      <c r="X16" t="n">
        <v>0.87</v>
      </c>
      <c r="Y16" t="n">
        <v>1</v>
      </c>
      <c r="Z16" t="n">
        <v>10</v>
      </c>
      <c r="AA16" t="n">
        <v>143.3180990840898</v>
      </c>
      <c r="AB16" t="n">
        <v>196.0941459150589</v>
      </c>
      <c r="AC16" t="n">
        <v>177.3791958488435</v>
      </c>
      <c r="AD16" t="n">
        <v>143318.0990840898</v>
      </c>
      <c r="AE16" t="n">
        <v>196094.1459150589</v>
      </c>
      <c r="AF16" t="n">
        <v>2.526541100963438e-06</v>
      </c>
      <c r="AG16" t="n">
        <v>0.2239583333333333</v>
      </c>
      <c r="AH16" t="n">
        <v>177379.1958488435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4.6768</v>
      </c>
      <c r="E17" t="n">
        <v>21.38</v>
      </c>
      <c r="F17" t="n">
        <v>18.09</v>
      </c>
      <c r="G17" t="n">
        <v>36.18</v>
      </c>
      <c r="H17" t="n">
        <v>0.51</v>
      </c>
      <c r="I17" t="n">
        <v>30</v>
      </c>
      <c r="J17" t="n">
        <v>164.48</v>
      </c>
      <c r="K17" t="n">
        <v>50.28</v>
      </c>
      <c r="L17" t="n">
        <v>4.75</v>
      </c>
      <c r="M17" t="n">
        <v>28</v>
      </c>
      <c r="N17" t="n">
        <v>29.45</v>
      </c>
      <c r="O17" t="n">
        <v>20519.3</v>
      </c>
      <c r="P17" t="n">
        <v>189.7</v>
      </c>
      <c r="Q17" t="n">
        <v>1319.16</v>
      </c>
      <c r="R17" t="n">
        <v>87.15000000000001</v>
      </c>
      <c r="S17" t="n">
        <v>59.92</v>
      </c>
      <c r="T17" t="n">
        <v>13429.33</v>
      </c>
      <c r="U17" t="n">
        <v>0.6899999999999999</v>
      </c>
      <c r="V17" t="n">
        <v>0.9399999999999999</v>
      </c>
      <c r="W17" t="n">
        <v>0.21</v>
      </c>
      <c r="X17" t="n">
        <v>0.8100000000000001</v>
      </c>
      <c r="Y17" t="n">
        <v>1</v>
      </c>
      <c r="Z17" t="n">
        <v>10</v>
      </c>
      <c r="AA17" t="n">
        <v>140.961552433204</v>
      </c>
      <c r="AB17" t="n">
        <v>192.8698148238178</v>
      </c>
      <c r="AC17" t="n">
        <v>174.4625903915723</v>
      </c>
      <c r="AD17" t="n">
        <v>140961.552433204</v>
      </c>
      <c r="AE17" t="n">
        <v>192869.8148238178</v>
      </c>
      <c r="AF17" t="n">
        <v>2.540884100504432e-06</v>
      </c>
      <c r="AG17" t="n">
        <v>0.2227083333333333</v>
      </c>
      <c r="AH17" t="n">
        <v>174462.5903915723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4.7084</v>
      </c>
      <c r="E18" t="n">
        <v>21.24</v>
      </c>
      <c r="F18" t="n">
        <v>18.01</v>
      </c>
      <c r="G18" t="n">
        <v>38.6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26</v>
      </c>
      <c r="N18" t="n">
        <v>29.55</v>
      </c>
      <c r="O18" t="n">
        <v>20563.61</v>
      </c>
      <c r="P18" t="n">
        <v>186.64</v>
      </c>
      <c r="Q18" t="n">
        <v>1319.2</v>
      </c>
      <c r="R18" t="n">
        <v>84.27</v>
      </c>
      <c r="S18" t="n">
        <v>59.92</v>
      </c>
      <c r="T18" t="n">
        <v>12001.07</v>
      </c>
      <c r="U18" t="n">
        <v>0.71</v>
      </c>
      <c r="V18" t="n">
        <v>0.9399999999999999</v>
      </c>
      <c r="W18" t="n">
        <v>0.21</v>
      </c>
      <c r="X18" t="n">
        <v>0.73</v>
      </c>
      <c r="Y18" t="n">
        <v>1</v>
      </c>
      <c r="Z18" t="n">
        <v>10</v>
      </c>
      <c r="AA18" t="n">
        <v>138.2764126888168</v>
      </c>
      <c r="AB18" t="n">
        <v>189.1958881655439</v>
      </c>
      <c r="AC18" t="n">
        <v>171.1392981371745</v>
      </c>
      <c r="AD18" t="n">
        <v>138276.4126888168</v>
      </c>
      <c r="AE18" t="n">
        <v>189195.8881655439</v>
      </c>
      <c r="AF18" t="n">
        <v>2.558052236318651e-06</v>
      </c>
      <c r="AG18" t="n">
        <v>0.22125</v>
      </c>
      <c r="AH18" t="n">
        <v>171139.2981371745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4.7411</v>
      </c>
      <c r="E19" t="n">
        <v>21.09</v>
      </c>
      <c r="F19" t="n">
        <v>17.93</v>
      </c>
      <c r="G19" t="n">
        <v>41.38</v>
      </c>
      <c r="H19" t="n">
        <v>0.5600000000000001</v>
      </c>
      <c r="I19" t="n">
        <v>26</v>
      </c>
      <c r="J19" t="n">
        <v>165.19</v>
      </c>
      <c r="K19" t="n">
        <v>50.28</v>
      </c>
      <c r="L19" t="n">
        <v>5.25</v>
      </c>
      <c r="M19" t="n">
        <v>24</v>
      </c>
      <c r="N19" t="n">
        <v>29.66</v>
      </c>
      <c r="O19" t="n">
        <v>20607.95</v>
      </c>
      <c r="P19" t="n">
        <v>183.24</v>
      </c>
      <c r="Q19" t="n">
        <v>1319.14</v>
      </c>
      <c r="R19" t="n">
        <v>82.27</v>
      </c>
      <c r="S19" t="n">
        <v>59.92</v>
      </c>
      <c r="T19" t="n">
        <v>11009.34</v>
      </c>
      <c r="U19" t="n">
        <v>0.73</v>
      </c>
      <c r="V19" t="n">
        <v>0.95</v>
      </c>
      <c r="W19" t="n">
        <v>0.19</v>
      </c>
      <c r="X19" t="n">
        <v>0.65</v>
      </c>
      <c r="Y19" t="n">
        <v>1</v>
      </c>
      <c r="Z19" t="n">
        <v>10</v>
      </c>
      <c r="AA19" t="n">
        <v>135.4223281231012</v>
      </c>
      <c r="AB19" t="n">
        <v>185.2908037494093</v>
      </c>
      <c r="AC19" t="n">
        <v>167.6069094968942</v>
      </c>
      <c r="AD19" t="n">
        <v>135422.3281231012</v>
      </c>
      <c r="AE19" t="n">
        <v>185290.8037494094</v>
      </c>
      <c r="AF19" t="n">
        <v>2.575817997113745e-06</v>
      </c>
      <c r="AG19" t="n">
        <v>0.2196875</v>
      </c>
      <c r="AH19" t="n">
        <v>167606.9094968942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4.7348</v>
      </c>
      <c r="E20" t="n">
        <v>21.12</v>
      </c>
      <c r="F20" t="n">
        <v>17.99</v>
      </c>
      <c r="G20" t="n">
        <v>43.18</v>
      </c>
      <c r="H20" t="n">
        <v>0.59</v>
      </c>
      <c r="I20" t="n">
        <v>25</v>
      </c>
      <c r="J20" t="n">
        <v>165.55</v>
      </c>
      <c r="K20" t="n">
        <v>50.28</v>
      </c>
      <c r="L20" t="n">
        <v>5.5</v>
      </c>
      <c r="M20" t="n">
        <v>23</v>
      </c>
      <c r="N20" t="n">
        <v>29.77</v>
      </c>
      <c r="O20" t="n">
        <v>20652.33</v>
      </c>
      <c r="P20" t="n">
        <v>182.77</v>
      </c>
      <c r="Q20" t="n">
        <v>1319.1</v>
      </c>
      <c r="R20" t="n">
        <v>84.04000000000001</v>
      </c>
      <c r="S20" t="n">
        <v>59.92</v>
      </c>
      <c r="T20" t="n">
        <v>11899.63</v>
      </c>
      <c r="U20" t="n">
        <v>0.71</v>
      </c>
      <c r="V20" t="n">
        <v>0.9399999999999999</v>
      </c>
      <c r="W20" t="n">
        <v>0.2</v>
      </c>
      <c r="X20" t="n">
        <v>0.71</v>
      </c>
      <c r="Y20" t="n">
        <v>1</v>
      </c>
      <c r="Z20" t="n">
        <v>10</v>
      </c>
      <c r="AA20" t="n">
        <v>135.4932706529524</v>
      </c>
      <c r="AB20" t="n">
        <v>185.3878704485152</v>
      </c>
      <c r="AC20" t="n">
        <v>167.6947122864713</v>
      </c>
      <c r="AD20" t="n">
        <v>135493.2706529524</v>
      </c>
      <c r="AE20" t="n">
        <v>185387.8704485152</v>
      </c>
      <c r="AF20" t="n">
        <v>2.572395235859644e-06</v>
      </c>
      <c r="AG20" t="n">
        <v>0.22</v>
      </c>
      <c r="AH20" t="n">
        <v>167694.7122864713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4.7512</v>
      </c>
      <c r="E21" t="n">
        <v>21.05</v>
      </c>
      <c r="F21" t="n">
        <v>17.95</v>
      </c>
      <c r="G21" t="n">
        <v>44.87</v>
      </c>
      <c r="H21" t="n">
        <v>0.61</v>
      </c>
      <c r="I21" t="n">
        <v>24</v>
      </c>
      <c r="J21" t="n">
        <v>165.91</v>
      </c>
      <c r="K21" t="n">
        <v>50.28</v>
      </c>
      <c r="L21" t="n">
        <v>5.75</v>
      </c>
      <c r="M21" t="n">
        <v>22</v>
      </c>
      <c r="N21" t="n">
        <v>29.88</v>
      </c>
      <c r="O21" t="n">
        <v>20696.74</v>
      </c>
      <c r="P21" t="n">
        <v>180.04</v>
      </c>
      <c r="Q21" t="n">
        <v>1319.14</v>
      </c>
      <c r="R21" t="n">
        <v>82.63</v>
      </c>
      <c r="S21" t="n">
        <v>59.92</v>
      </c>
      <c r="T21" t="n">
        <v>11202.12</v>
      </c>
      <c r="U21" t="n">
        <v>0.73</v>
      </c>
      <c r="V21" t="n">
        <v>0.95</v>
      </c>
      <c r="W21" t="n">
        <v>0.2</v>
      </c>
      <c r="X21" t="n">
        <v>0.67</v>
      </c>
      <c r="Y21" t="n">
        <v>1</v>
      </c>
      <c r="Z21" t="n">
        <v>10</v>
      </c>
      <c r="AA21" t="n">
        <v>133.5532377242729</v>
      </c>
      <c r="AB21" t="n">
        <v>182.733431807285</v>
      </c>
      <c r="AC21" t="n">
        <v>165.2936095436313</v>
      </c>
      <c r="AD21" t="n">
        <v>133553.2377242729</v>
      </c>
      <c r="AE21" t="n">
        <v>182733.431807285</v>
      </c>
      <c r="AF21" t="n">
        <v>2.581305281029049e-06</v>
      </c>
      <c r="AG21" t="n">
        <v>0.2192708333333333</v>
      </c>
      <c r="AH21" t="n">
        <v>165293.6095436313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4.782</v>
      </c>
      <c r="E22" t="n">
        <v>20.91</v>
      </c>
      <c r="F22" t="n">
        <v>17.88</v>
      </c>
      <c r="G22" t="n">
        <v>48.76</v>
      </c>
      <c r="H22" t="n">
        <v>0.64</v>
      </c>
      <c r="I22" t="n">
        <v>22</v>
      </c>
      <c r="J22" t="n">
        <v>166.27</v>
      </c>
      <c r="K22" t="n">
        <v>50.28</v>
      </c>
      <c r="L22" t="n">
        <v>6</v>
      </c>
      <c r="M22" t="n">
        <v>20</v>
      </c>
      <c r="N22" t="n">
        <v>29.99</v>
      </c>
      <c r="O22" t="n">
        <v>20741.2</v>
      </c>
      <c r="P22" t="n">
        <v>175.99</v>
      </c>
      <c r="Q22" t="n">
        <v>1319.09</v>
      </c>
      <c r="R22" t="n">
        <v>80.14</v>
      </c>
      <c r="S22" t="n">
        <v>59.92</v>
      </c>
      <c r="T22" t="n">
        <v>9966.290000000001</v>
      </c>
      <c r="U22" t="n">
        <v>0.75</v>
      </c>
      <c r="V22" t="n">
        <v>0.95</v>
      </c>
      <c r="W22" t="n">
        <v>0.2</v>
      </c>
      <c r="X22" t="n">
        <v>0.6</v>
      </c>
      <c r="Y22" t="n">
        <v>1</v>
      </c>
      <c r="Z22" t="n">
        <v>10</v>
      </c>
      <c r="AA22" t="n">
        <v>130.5014306256972</v>
      </c>
      <c r="AB22" t="n">
        <v>178.5578146987887</v>
      </c>
      <c r="AC22" t="n">
        <v>161.5165074714532</v>
      </c>
      <c r="AD22" t="n">
        <v>130501.4306256972</v>
      </c>
      <c r="AE22" t="n">
        <v>178557.8146987887</v>
      </c>
      <c r="AF22" t="n">
        <v>2.598038780493541e-06</v>
      </c>
      <c r="AG22" t="n">
        <v>0.2178125</v>
      </c>
      <c r="AH22" t="n">
        <v>161516.5074714532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4.7998</v>
      </c>
      <c r="E23" t="n">
        <v>20.83</v>
      </c>
      <c r="F23" t="n">
        <v>17.83</v>
      </c>
      <c r="G23" t="n">
        <v>50.95</v>
      </c>
      <c r="H23" t="n">
        <v>0.66</v>
      </c>
      <c r="I23" t="n">
        <v>21</v>
      </c>
      <c r="J23" t="n">
        <v>166.64</v>
      </c>
      <c r="K23" t="n">
        <v>50.28</v>
      </c>
      <c r="L23" t="n">
        <v>6.25</v>
      </c>
      <c r="M23" t="n">
        <v>19</v>
      </c>
      <c r="N23" t="n">
        <v>30.11</v>
      </c>
      <c r="O23" t="n">
        <v>20785.69</v>
      </c>
      <c r="P23" t="n">
        <v>173.6</v>
      </c>
      <c r="Q23" t="n">
        <v>1319.12</v>
      </c>
      <c r="R23" t="n">
        <v>78.63</v>
      </c>
      <c r="S23" t="n">
        <v>59.92</v>
      </c>
      <c r="T23" t="n">
        <v>9216.84</v>
      </c>
      <c r="U23" t="n">
        <v>0.76</v>
      </c>
      <c r="V23" t="n">
        <v>0.95</v>
      </c>
      <c r="W23" t="n">
        <v>0.2</v>
      </c>
      <c r="X23" t="n">
        <v>0.5600000000000001</v>
      </c>
      <c r="Y23" t="n">
        <v>1</v>
      </c>
      <c r="Z23" t="n">
        <v>10</v>
      </c>
      <c r="AA23" t="n">
        <v>128.7098186247408</v>
      </c>
      <c r="AB23" t="n">
        <v>176.1064521187383</v>
      </c>
      <c r="AC23" t="n">
        <v>159.299099495533</v>
      </c>
      <c r="AD23" t="n">
        <v>128709.8186247408</v>
      </c>
      <c r="AE23" t="n">
        <v>176106.4521187383</v>
      </c>
      <c r="AF23" t="n">
        <v>2.607709439274969e-06</v>
      </c>
      <c r="AG23" t="n">
        <v>0.2169791666666666</v>
      </c>
      <c r="AH23" t="n">
        <v>159299.099495533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4.8123</v>
      </c>
      <c r="E24" t="n">
        <v>20.78</v>
      </c>
      <c r="F24" t="n">
        <v>17.81</v>
      </c>
      <c r="G24" t="n">
        <v>53.43</v>
      </c>
      <c r="H24" t="n">
        <v>0.6899999999999999</v>
      </c>
      <c r="I24" t="n">
        <v>20</v>
      </c>
      <c r="J24" t="n">
        <v>167</v>
      </c>
      <c r="K24" t="n">
        <v>50.28</v>
      </c>
      <c r="L24" t="n">
        <v>6.5</v>
      </c>
      <c r="M24" t="n">
        <v>16</v>
      </c>
      <c r="N24" t="n">
        <v>30.22</v>
      </c>
      <c r="O24" t="n">
        <v>20830.22</v>
      </c>
      <c r="P24" t="n">
        <v>169.72</v>
      </c>
      <c r="Q24" t="n">
        <v>1319.16</v>
      </c>
      <c r="R24" t="n">
        <v>77.88</v>
      </c>
      <c r="S24" t="n">
        <v>59.92</v>
      </c>
      <c r="T24" t="n">
        <v>8843.360000000001</v>
      </c>
      <c r="U24" t="n">
        <v>0.77</v>
      </c>
      <c r="V24" t="n">
        <v>0.95</v>
      </c>
      <c r="W24" t="n">
        <v>0.2</v>
      </c>
      <c r="X24" t="n">
        <v>0.53</v>
      </c>
      <c r="Y24" t="n">
        <v>1</v>
      </c>
      <c r="Z24" t="n">
        <v>10</v>
      </c>
      <c r="AA24" t="n">
        <v>126.3861763377851</v>
      </c>
      <c r="AB24" t="n">
        <v>172.9271422298643</v>
      </c>
      <c r="AC24" t="n">
        <v>156.4232184802627</v>
      </c>
      <c r="AD24" t="n">
        <v>126386.1763377851</v>
      </c>
      <c r="AE24" t="n">
        <v>172927.1422298643</v>
      </c>
      <c r="AF24" t="n">
        <v>2.614500632239454e-06</v>
      </c>
      <c r="AG24" t="n">
        <v>0.2164583333333333</v>
      </c>
      <c r="AH24" t="n">
        <v>156423.2184802627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4.8264</v>
      </c>
      <c r="E25" t="n">
        <v>20.72</v>
      </c>
      <c r="F25" t="n">
        <v>17.78</v>
      </c>
      <c r="G25" t="n">
        <v>56.16</v>
      </c>
      <c r="H25" t="n">
        <v>0.71</v>
      </c>
      <c r="I25" t="n">
        <v>19</v>
      </c>
      <c r="J25" t="n">
        <v>167.36</v>
      </c>
      <c r="K25" t="n">
        <v>50.28</v>
      </c>
      <c r="L25" t="n">
        <v>6.75</v>
      </c>
      <c r="M25" t="n">
        <v>15</v>
      </c>
      <c r="N25" t="n">
        <v>30.33</v>
      </c>
      <c r="O25" t="n">
        <v>20874.78</v>
      </c>
      <c r="P25" t="n">
        <v>167.6</v>
      </c>
      <c r="Q25" t="n">
        <v>1319.1</v>
      </c>
      <c r="R25" t="n">
        <v>76.91</v>
      </c>
      <c r="S25" t="n">
        <v>59.92</v>
      </c>
      <c r="T25" t="n">
        <v>8362.969999999999</v>
      </c>
      <c r="U25" t="n">
        <v>0.78</v>
      </c>
      <c r="V25" t="n">
        <v>0.96</v>
      </c>
      <c r="W25" t="n">
        <v>0.2</v>
      </c>
      <c r="X25" t="n">
        <v>0.51</v>
      </c>
      <c r="Y25" t="n">
        <v>1</v>
      </c>
      <c r="Z25" t="n">
        <v>10</v>
      </c>
      <c r="AA25" t="n">
        <v>124.8941301684309</v>
      </c>
      <c r="AB25" t="n">
        <v>170.8856588365237</v>
      </c>
      <c r="AC25" t="n">
        <v>154.5765713967419</v>
      </c>
      <c r="AD25" t="n">
        <v>124894.1301684309</v>
      </c>
      <c r="AE25" t="n">
        <v>170885.6588365237</v>
      </c>
      <c r="AF25" t="n">
        <v>2.622161097903393e-06</v>
      </c>
      <c r="AG25" t="n">
        <v>0.2158333333333333</v>
      </c>
      <c r="AH25" t="n">
        <v>154576.5713967419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4.862</v>
      </c>
      <c r="E26" t="n">
        <v>20.57</v>
      </c>
      <c r="F26" t="n">
        <v>17.66</v>
      </c>
      <c r="G26" t="n">
        <v>58.88</v>
      </c>
      <c r="H26" t="n">
        <v>0.74</v>
      </c>
      <c r="I26" t="n">
        <v>18</v>
      </c>
      <c r="J26" t="n">
        <v>167.72</v>
      </c>
      <c r="K26" t="n">
        <v>50.28</v>
      </c>
      <c r="L26" t="n">
        <v>7</v>
      </c>
      <c r="M26" t="n">
        <v>8</v>
      </c>
      <c r="N26" t="n">
        <v>30.44</v>
      </c>
      <c r="O26" t="n">
        <v>20919.39</v>
      </c>
      <c r="P26" t="n">
        <v>163.89</v>
      </c>
      <c r="Q26" t="n">
        <v>1319.08</v>
      </c>
      <c r="R26" t="n">
        <v>72.41</v>
      </c>
      <c r="S26" t="n">
        <v>59.92</v>
      </c>
      <c r="T26" t="n">
        <v>6120.38</v>
      </c>
      <c r="U26" t="n">
        <v>0.83</v>
      </c>
      <c r="V26" t="n">
        <v>0.96</v>
      </c>
      <c r="W26" t="n">
        <v>0.21</v>
      </c>
      <c r="X26" t="n">
        <v>0.39</v>
      </c>
      <c r="Y26" t="n">
        <v>1</v>
      </c>
      <c r="Z26" t="n">
        <v>10</v>
      </c>
      <c r="AA26" t="n">
        <v>121.8871233660649</v>
      </c>
      <c r="AB26" t="n">
        <v>166.771339469751</v>
      </c>
      <c r="AC26" t="n">
        <v>150.8549168958492</v>
      </c>
      <c r="AD26" t="n">
        <v>121887.1233660649</v>
      </c>
      <c r="AE26" t="n">
        <v>166771.3394697511</v>
      </c>
      <c r="AF26" t="n">
        <v>2.641502415466248e-06</v>
      </c>
      <c r="AG26" t="n">
        <v>0.2142708333333333</v>
      </c>
      <c r="AH26" t="n">
        <v>150854.9168958492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4.8225</v>
      </c>
      <c r="E27" t="n">
        <v>20.74</v>
      </c>
      <c r="F27" t="n">
        <v>17.83</v>
      </c>
      <c r="G27" t="n">
        <v>59.44</v>
      </c>
      <c r="H27" t="n">
        <v>0.76</v>
      </c>
      <c r="I27" t="n">
        <v>18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165.18</v>
      </c>
      <c r="Q27" t="n">
        <v>1319.08</v>
      </c>
      <c r="R27" t="n">
        <v>78.59</v>
      </c>
      <c r="S27" t="n">
        <v>59.92</v>
      </c>
      <c r="T27" t="n">
        <v>9212.09</v>
      </c>
      <c r="U27" t="n">
        <v>0.76</v>
      </c>
      <c r="V27" t="n">
        <v>0.95</v>
      </c>
      <c r="W27" t="n">
        <v>0.2</v>
      </c>
      <c r="X27" t="n">
        <v>0.5600000000000001</v>
      </c>
      <c r="Y27" t="n">
        <v>1</v>
      </c>
      <c r="Z27" t="n">
        <v>10</v>
      </c>
      <c r="AA27" t="n">
        <v>123.8889781648715</v>
      </c>
      <c r="AB27" t="n">
        <v>169.5103655210776</v>
      </c>
      <c r="AC27" t="n">
        <v>153.3325341450852</v>
      </c>
      <c r="AD27" t="n">
        <v>123888.9781648715</v>
      </c>
      <c r="AE27" t="n">
        <v>169510.3655210776</v>
      </c>
      <c r="AF27" t="n">
        <v>2.620042245698473e-06</v>
      </c>
      <c r="AG27" t="n">
        <v>0.2160416666666667</v>
      </c>
      <c r="AH27" t="n">
        <v>153332.5341450853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4.8228</v>
      </c>
      <c r="E28" t="n">
        <v>20.74</v>
      </c>
      <c r="F28" t="n">
        <v>17.83</v>
      </c>
      <c r="G28" t="n">
        <v>59.44</v>
      </c>
      <c r="H28" t="n">
        <v>0.79</v>
      </c>
      <c r="I28" t="n">
        <v>18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165.4</v>
      </c>
      <c r="Q28" t="n">
        <v>1319.08</v>
      </c>
      <c r="R28" t="n">
        <v>78.38</v>
      </c>
      <c r="S28" t="n">
        <v>59.92</v>
      </c>
      <c r="T28" t="n">
        <v>9102.75</v>
      </c>
      <c r="U28" t="n">
        <v>0.76</v>
      </c>
      <c r="V28" t="n">
        <v>0.95</v>
      </c>
      <c r="W28" t="n">
        <v>0.21</v>
      </c>
      <c r="X28" t="n">
        <v>0.55</v>
      </c>
      <c r="Y28" t="n">
        <v>1</v>
      </c>
      <c r="Z28" t="n">
        <v>10</v>
      </c>
      <c r="AA28" t="n">
        <v>123.9917425809447</v>
      </c>
      <c r="AB28" t="n">
        <v>169.6509723287949</v>
      </c>
      <c r="AC28" t="n">
        <v>153.4597216364169</v>
      </c>
      <c r="AD28" t="n">
        <v>123991.7425809447</v>
      </c>
      <c r="AE28" t="n">
        <v>169650.9723287949</v>
      </c>
      <c r="AF28" t="n">
        <v>2.620205234329621e-06</v>
      </c>
      <c r="AG28" t="n">
        <v>0.2160416666666667</v>
      </c>
      <c r="AH28" t="n">
        <v>153459.7216364169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2.4579</v>
      </c>
      <c r="E2" t="n">
        <v>40.69</v>
      </c>
      <c r="F2" t="n">
        <v>25.69</v>
      </c>
      <c r="G2" t="n">
        <v>5.49</v>
      </c>
      <c r="H2" t="n">
        <v>0.08</v>
      </c>
      <c r="I2" t="n">
        <v>281</v>
      </c>
      <c r="J2" t="n">
        <v>222.93</v>
      </c>
      <c r="K2" t="n">
        <v>56.94</v>
      </c>
      <c r="L2" t="n">
        <v>1</v>
      </c>
      <c r="M2" t="n">
        <v>279</v>
      </c>
      <c r="N2" t="n">
        <v>49.99</v>
      </c>
      <c r="O2" t="n">
        <v>27728.69</v>
      </c>
      <c r="P2" t="n">
        <v>386.45</v>
      </c>
      <c r="Q2" t="n">
        <v>1319.73</v>
      </c>
      <c r="R2" t="n">
        <v>336.05</v>
      </c>
      <c r="S2" t="n">
        <v>59.92</v>
      </c>
      <c r="T2" t="n">
        <v>136625.12</v>
      </c>
      <c r="U2" t="n">
        <v>0.18</v>
      </c>
      <c r="V2" t="n">
        <v>0.66</v>
      </c>
      <c r="W2" t="n">
        <v>0.61</v>
      </c>
      <c r="X2" t="n">
        <v>8.41</v>
      </c>
      <c r="Y2" t="n">
        <v>1</v>
      </c>
      <c r="Z2" t="n">
        <v>10</v>
      </c>
      <c r="AA2" t="n">
        <v>510.1560478532381</v>
      </c>
      <c r="AB2" t="n">
        <v>698.0180111692036</v>
      </c>
      <c r="AC2" t="n">
        <v>631.4001518576457</v>
      </c>
      <c r="AD2" t="n">
        <v>510156.0478532381</v>
      </c>
      <c r="AE2" t="n">
        <v>698018.0111692037</v>
      </c>
      <c r="AF2" t="n">
        <v>1.262493282943616e-06</v>
      </c>
      <c r="AG2" t="n">
        <v>0.4238541666666666</v>
      </c>
      <c r="AH2" t="n">
        <v>631400.1518576457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23.22</v>
      </c>
      <c r="G3" t="n">
        <v>6.9</v>
      </c>
      <c r="H3" t="n">
        <v>0.1</v>
      </c>
      <c r="I3" t="n">
        <v>202</v>
      </c>
      <c r="J3" t="n">
        <v>223.35</v>
      </c>
      <c r="K3" t="n">
        <v>56.94</v>
      </c>
      <c r="L3" t="n">
        <v>1.25</v>
      </c>
      <c r="M3" t="n">
        <v>200</v>
      </c>
      <c r="N3" t="n">
        <v>50.15</v>
      </c>
      <c r="O3" t="n">
        <v>27780.03</v>
      </c>
      <c r="P3" t="n">
        <v>347.68</v>
      </c>
      <c r="Q3" t="n">
        <v>1319.42</v>
      </c>
      <c r="R3" t="n">
        <v>255.02</v>
      </c>
      <c r="S3" t="n">
        <v>59.92</v>
      </c>
      <c r="T3" t="n">
        <v>96503.12</v>
      </c>
      <c r="U3" t="n">
        <v>0.23</v>
      </c>
      <c r="V3" t="n">
        <v>0.73</v>
      </c>
      <c r="W3" t="n">
        <v>0.48</v>
      </c>
      <c r="X3" t="n">
        <v>5.94</v>
      </c>
      <c r="Y3" t="n">
        <v>1</v>
      </c>
      <c r="Z3" t="n">
        <v>10</v>
      </c>
      <c r="AA3" t="n">
        <v>392.9211859441521</v>
      </c>
      <c r="AB3" t="n">
        <v>537.6121010681088</v>
      </c>
      <c r="AC3" t="n">
        <v>486.3031566854907</v>
      </c>
      <c r="AD3" t="n">
        <v>392921.1859441521</v>
      </c>
      <c r="AE3" t="n">
        <v>537612.1010681088</v>
      </c>
      <c r="AF3" t="n">
        <v>1.478276442618385e-06</v>
      </c>
      <c r="AG3" t="n">
        <v>0.3619791666666667</v>
      </c>
      <c r="AH3" t="n">
        <v>486303.1566854907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3.1766</v>
      </c>
      <c r="E4" t="n">
        <v>31.48</v>
      </c>
      <c r="F4" t="n">
        <v>21.88</v>
      </c>
      <c r="G4" t="n">
        <v>8.31</v>
      </c>
      <c r="H4" t="n">
        <v>0.12</v>
      </c>
      <c r="I4" t="n">
        <v>158</v>
      </c>
      <c r="J4" t="n">
        <v>223.76</v>
      </c>
      <c r="K4" t="n">
        <v>56.94</v>
      </c>
      <c r="L4" t="n">
        <v>1.5</v>
      </c>
      <c r="M4" t="n">
        <v>156</v>
      </c>
      <c r="N4" t="n">
        <v>50.32</v>
      </c>
      <c r="O4" t="n">
        <v>27831.42</v>
      </c>
      <c r="P4" t="n">
        <v>326.3</v>
      </c>
      <c r="Q4" t="n">
        <v>1319.31</v>
      </c>
      <c r="R4" t="n">
        <v>211.13</v>
      </c>
      <c r="S4" t="n">
        <v>59.92</v>
      </c>
      <c r="T4" t="n">
        <v>74780.08</v>
      </c>
      <c r="U4" t="n">
        <v>0.28</v>
      </c>
      <c r="V4" t="n">
        <v>0.78</v>
      </c>
      <c r="W4" t="n">
        <v>0.41</v>
      </c>
      <c r="X4" t="n">
        <v>4.6</v>
      </c>
      <c r="Y4" t="n">
        <v>1</v>
      </c>
      <c r="Z4" t="n">
        <v>10</v>
      </c>
      <c r="AA4" t="n">
        <v>334.7378391335642</v>
      </c>
      <c r="AB4" t="n">
        <v>458.0030790937619</v>
      </c>
      <c r="AC4" t="n">
        <v>414.2919080364111</v>
      </c>
      <c r="AD4" t="n">
        <v>334737.8391335642</v>
      </c>
      <c r="AE4" t="n">
        <v>458003.0790937619</v>
      </c>
      <c r="AF4" t="n">
        <v>1.631651475893524e-06</v>
      </c>
      <c r="AG4" t="n">
        <v>0.3279166666666667</v>
      </c>
      <c r="AH4" t="n">
        <v>414291.9080364112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3.4013</v>
      </c>
      <c r="E5" t="n">
        <v>29.4</v>
      </c>
      <c r="F5" t="n">
        <v>21.03</v>
      </c>
      <c r="G5" t="n">
        <v>9.710000000000001</v>
      </c>
      <c r="H5" t="n">
        <v>0.14</v>
      </c>
      <c r="I5" t="n">
        <v>130</v>
      </c>
      <c r="J5" t="n">
        <v>224.18</v>
      </c>
      <c r="K5" t="n">
        <v>56.94</v>
      </c>
      <c r="L5" t="n">
        <v>1.75</v>
      </c>
      <c r="M5" t="n">
        <v>128</v>
      </c>
      <c r="N5" t="n">
        <v>50.49</v>
      </c>
      <c r="O5" t="n">
        <v>27882.87</v>
      </c>
      <c r="P5" t="n">
        <v>312.35</v>
      </c>
      <c r="Q5" t="n">
        <v>1319.25</v>
      </c>
      <c r="R5" t="n">
        <v>183.06</v>
      </c>
      <c r="S5" t="n">
        <v>59.92</v>
      </c>
      <c r="T5" t="n">
        <v>60883.39</v>
      </c>
      <c r="U5" t="n">
        <v>0.33</v>
      </c>
      <c r="V5" t="n">
        <v>0.8100000000000001</v>
      </c>
      <c r="W5" t="n">
        <v>0.37</v>
      </c>
      <c r="X5" t="n">
        <v>3.75</v>
      </c>
      <c r="Y5" t="n">
        <v>1</v>
      </c>
      <c r="Z5" t="n">
        <v>10</v>
      </c>
      <c r="AA5" t="n">
        <v>299.7768350701068</v>
      </c>
      <c r="AB5" t="n">
        <v>410.1678909634953</v>
      </c>
      <c r="AC5" t="n">
        <v>371.0220431241891</v>
      </c>
      <c r="AD5" t="n">
        <v>299776.8350701068</v>
      </c>
      <c r="AE5" t="n">
        <v>410167.8909634952</v>
      </c>
      <c r="AF5" t="n">
        <v>1.747067986198023e-06</v>
      </c>
      <c r="AG5" t="n">
        <v>0.30625</v>
      </c>
      <c r="AH5" t="n">
        <v>371022.0431241891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3.5839</v>
      </c>
      <c r="E6" t="n">
        <v>27.9</v>
      </c>
      <c r="F6" t="n">
        <v>20.41</v>
      </c>
      <c r="G6" t="n">
        <v>11.13</v>
      </c>
      <c r="H6" t="n">
        <v>0.16</v>
      </c>
      <c r="I6" t="n">
        <v>110</v>
      </c>
      <c r="J6" t="n">
        <v>224.6</v>
      </c>
      <c r="K6" t="n">
        <v>56.94</v>
      </c>
      <c r="L6" t="n">
        <v>2</v>
      </c>
      <c r="M6" t="n">
        <v>108</v>
      </c>
      <c r="N6" t="n">
        <v>50.65</v>
      </c>
      <c r="O6" t="n">
        <v>27934.37</v>
      </c>
      <c r="P6" t="n">
        <v>301.88</v>
      </c>
      <c r="Q6" t="n">
        <v>1319.26</v>
      </c>
      <c r="R6" t="n">
        <v>163.03</v>
      </c>
      <c r="S6" t="n">
        <v>59.92</v>
      </c>
      <c r="T6" t="n">
        <v>50969.07</v>
      </c>
      <c r="U6" t="n">
        <v>0.37</v>
      </c>
      <c r="V6" t="n">
        <v>0.83</v>
      </c>
      <c r="W6" t="n">
        <v>0.34</v>
      </c>
      <c r="X6" t="n">
        <v>3.13</v>
      </c>
      <c r="Y6" t="n">
        <v>1</v>
      </c>
      <c r="Z6" t="n">
        <v>10</v>
      </c>
      <c r="AA6" t="n">
        <v>275.4192868363346</v>
      </c>
      <c r="AB6" t="n">
        <v>376.84081889086</v>
      </c>
      <c r="AC6" t="n">
        <v>340.8756600353268</v>
      </c>
      <c r="AD6" t="n">
        <v>275419.2868363346</v>
      </c>
      <c r="AE6" t="n">
        <v>376840.81889086</v>
      </c>
      <c r="AF6" t="n">
        <v>1.840859952293269e-06</v>
      </c>
      <c r="AG6" t="n">
        <v>0.290625</v>
      </c>
      <c r="AH6" t="n">
        <v>340875.6600353268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3.7128</v>
      </c>
      <c r="E7" t="n">
        <v>26.93</v>
      </c>
      <c r="F7" t="n">
        <v>20.06</v>
      </c>
      <c r="G7" t="n">
        <v>12.54</v>
      </c>
      <c r="H7" t="n">
        <v>0.18</v>
      </c>
      <c r="I7" t="n">
        <v>96</v>
      </c>
      <c r="J7" t="n">
        <v>225.01</v>
      </c>
      <c r="K7" t="n">
        <v>56.94</v>
      </c>
      <c r="L7" t="n">
        <v>2.25</v>
      </c>
      <c r="M7" t="n">
        <v>94</v>
      </c>
      <c r="N7" t="n">
        <v>50.82</v>
      </c>
      <c r="O7" t="n">
        <v>27985.94</v>
      </c>
      <c r="P7" t="n">
        <v>295.34</v>
      </c>
      <c r="Q7" t="n">
        <v>1319.33</v>
      </c>
      <c r="R7" t="n">
        <v>151.44</v>
      </c>
      <c r="S7" t="n">
        <v>59.92</v>
      </c>
      <c r="T7" t="n">
        <v>45245.26</v>
      </c>
      <c r="U7" t="n">
        <v>0.4</v>
      </c>
      <c r="V7" t="n">
        <v>0.85</v>
      </c>
      <c r="W7" t="n">
        <v>0.32</v>
      </c>
      <c r="X7" t="n">
        <v>2.78</v>
      </c>
      <c r="Y7" t="n">
        <v>1</v>
      </c>
      <c r="Z7" t="n">
        <v>10</v>
      </c>
      <c r="AA7" t="n">
        <v>260.5086396137273</v>
      </c>
      <c r="AB7" t="n">
        <v>356.4394135495593</v>
      </c>
      <c r="AC7" t="n">
        <v>322.4213361862475</v>
      </c>
      <c r="AD7" t="n">
        <v>260508.6396137273</v>
      </c>
      <c r="AE7" t="n">
        <v>356439.4135495593</v>
      </c>
      <c r="AF7" t="n">
        <v>1.907069067461271e-06</v>
      </c>
      <c r="AG7" t="n">
        <v>0.2805208333333333</v>
      </c>
      <c r="AH7" t="n">
        <v>322421.3361862475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3.8467</v>
      </c>
      <c r="E8" t="n">
        <v>26</v>
      </c>
      <c r="F8" t="n">
        <v>19.65</v>
      </c>
      <c r="G8" t="n">
        <v>14.03</v>
      </c>
      <c r="H8" t="n">
        <v>0.2</v>
      </c>
      <c r="I8" t="n">
        <v>84</v>
      </c>
      <c r="J8" t="n">
        <v>225.43</v>
      </c>
      <c r="K8" t="n">
        <v>56.94</v>
      </c>
      <c r="L8" t="n">
        <v>2.5</v>
      </c>
      <c r="M8" t="n">
        <v>82</v>
      </c>
      <c r="N8" t="n">
        <v>50.99</v>
      </c>
      <c r="O8" t="n">
        <v>28037.57</v>
      </c>
      <c r="P8" t="n">
        <v>288.1</v>
      </c>
      <c r="Q8" t="n">
        <v>1319.26</v>
      </c>
      <c r="R8" t="n">
        <v>138</v>
      </c>
      <c r="S8" t="n">
        <v>59.92</v>
      </c>
      <c r="T8" t="n">
        <v>38584.26</v>
      </c>
      <c r="U8" t="n">
        <v>0.43</v>
      </c>
      <c r="V8" t="n">
        <v>0.86</v>
      </c>
      <c r="W8" t="n">
        <v>0.29</v>
      </c>
      <c r="X8" t="n">
        <v>2.37</v>
      </c>
      <c r="Y8" t="n">
        <v>1</v>
      </c>
      <c r="Z8" t="n">
        <v>10</v>
      </c>
      <c r="AA8" t="n">
        <v>245.6508698245525</v>
      </c>
      <c r="AB8" t="n">
        <v>336.1103574453102</v>
      </c>
      <c r="AC8" t="n">
        <v>304.0324566646793</v>
      </c>
      <c r="AD8" t="n">
        <v>245650.8698245525</v>
      </c>
      <c r="AE8" t="n">
        <v>336110.3574453102</v>
      </c>
      <c r="AF8" t="n">
        <v>1.975846418283579e-06</v>
      </c>
      <c r="AG8" t="n">
        <v>0.2708333333333333</v>
      </c>
      <c r="AH8" t="n">
        <v>304032.4566646793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3.945</v>
      </c>
      <c r="E9" t="n">
        <v>25.35</v>
      </c>
      <c r="F9" t="n">
        <v>19.4</v>
      </c>
      <c r="G9" t="n">
        <v>15.52</v>
      </c>
      <c r="H9" t="n">
        <v>0.22</v>
      </c>
      <c r="I9" t="n">
        <v>75</v>
      </c>
      <c r="J9" t="n">
        <v>225.85</v>
      </c>
      <c r="K9" t="n">
        <v>56.94</v>
      </c>
      <c r="L9" t="n">
        <v>2.75</v>
      </c>
      <c r="M9" t="n">
        <v>73</v>
      </c>
      <c r="N9" t="n">
        <v>51.16</v>
      </c>
      <c r="O9" t="n">
        <v>28089.25</v>
      </c>
      <c r="P9" t="n">
        <v>283.1</v>
      </c>
      <c r="Q9" t="n">
        <v>1319.3</v>
      </c>
      <c r="R9" t="n">
        <v>129.68</v>
      </c>
      <c r="S9" t="n">
        <v>59.92</v>
      </c>
      <c r="T9" t="n">
        <v>34469.37</v>
      </c>
      <c r="U9" t="n">
        <v>0.46</v>
      </c>
      <c r="V9" t="n">
        <v>0.88</v>
      </c>
      <c r="W9" t="n">
        <v>0.28</v>
      </c>
      <c r="X9" t="n">
        <v>2.12</v>
      </c>
      <c r="Y9" t="n">
        <v>1</v>
      </c>
      <c r="Z9" t="n">
        <v>10</v>
      </c>
      <c r="AA9" t="n">
        <v>235.7352928037509</v>
      </c>
      <c r="AB9" t="n">
        <v>322.5434275210712</v>
      </c>
      <c r="AC9" t="n">
        <v>291.7603354910997</v>
      </c>
      <c r="AD9" t="n">
        <v>235735.2928037509</v>
      </c>
      <c r="AE9" t="n">
        <v>322543.4275210712</v>
      </c>
      <c r="AF9" t="n">
        <v>2.02633793124723e-06</v>
      </c>
      <c r="AG9" t="n">
        <v>0.2640625</v>
      </c>
      <c r="AH9" t="n">
        <v>291760.3354910997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4.0296</v>
      </c>
      <c r="E10" t="n">
        <v>24.82</v>
      </c>
      <c r="F10" t="n">
        <v>19.17</v>
      </c>
      <c r="G10" t="n">
        <v>16.92</v>
      </c>
      <c r="H10" t="n">
        <v>0.24</v>
      </c>
      <c r="I10" t="n">
        <v>68</v>
      </c>
      <c r="J10" t="n">
        <v>226.27</v>
      </c>
      <c r="K10" t="n">
        <v>56.94</v>
      </c>
      <c r="L10" t="n">
        <v>3</v>
      </c>
      <c r="M10" t="n">
        <v>66</v>
      </c>
      <c r="N10" t="n">
        <v>51.33</v>
      </c>
      <c r="O10" t="n">
        <v>28140.99</v>
      </c>
      <c r="P10" t="n">
        <v>278.49</v>
      </c>
      <c r="Q10" t="n">
        <v>1319.16</v>
      </c>
      <c r="R10" t="n">
        <v>122.4</v>
      </c>
      <c r="S10" t="n">
        <v>59.92</v>
      </c>
      <c r="T10" t="n">
        <v>30865.02</v>
      </c>
      <c r="U10" t="n">
        <v>0.49</v>
      </c>
      <c r="V10" t="n">
        <v>0.89</v>
      </c>
      <c r="W10" t="n">
        <v>0.27</v>
      </c>
      <c r="X10" t="n">
        <v>1.89</v>
      </c>
      <c r="Y10" t="n">
        <v>1</v>
      </c>
      <c r="Z10" t="n">
        <v>10</v>
      </c>
      <c r="AA10" t="n">
        <v>227.3601928583141</v>
      </c>
      <c r="AB10" t="n">
        <v>311.0842462923976</v>
      </c>
      <c r="AC10" t="n">
        <v>281.3948024358251</v>
      </c>
      <c r="AD10" t="n">
        <v>227360.1928583141</v>
      </c>
      <c r="AE10" t="n">
        <v>311084.2462923976</v>
      </c>
      <c r="AF10" t="n">
        <v>2.069792478518083e-06</v>
      </c>
      <c r="AG10" t="n">
        <v>0.2585416666666667</v>
      </c>
      <c r="AH10" t="n">
        <v>281394.8024358251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4.1052</v>
      </c>
      <c r="E11" t="n">
        <v>24.36</v>
      </c>
      <c r="F11" t="n">
        <v>18.98</v>
      </c>
      <c r="G11" t="n">
        <v>18.37</v>
      </c>
      <c r="H11" t="n">
        <v>0.25</v>
      </c>
      <c r="I11" t="n">
        <v>62</v>
      </c>
      <c r="J11" t="n">
        <v>226.69</v>
      </c>
      <c r="K11" t="n">
        <v>56.94</v>
      </c>
      <c r="L11" t="n">
        <v>3.25</v>
      </c>
      <c r="M11" t="n">
        <v>60</v>
      </c>
      <c r="N11" t="n">
        <v>51.5</v>
      </c>
      <c r="O11" t="n">
        <v>28192.8</v>
      </c>
      <c r="P11" t="n">
        <v>274.53</v>
      </c>
      <c r="Q11" t="n">
        <v>1319.17</v>
      </c>
      <c r="R11" t="n">
        <v>115.88</v>
      </c>
      <c r="S11" t="n">
        <v>59.92</v>
      </c>
      <c r="T11" t="n">
        <v>27635.38</v>
      </c>
      <c r="U11" t="n">
        <v>0.52</v>
      </c>
      <c r="V11" t="n">
        <v>0.9</v>
      </c>
      <c r="W11" t="n">
        <v>0.26</v>
      </c>
      <c r="X11" t="n">
        <v>1.7</v>
      </c>
      <c r="Y11" t="n">
        <v>1</v>
      </c>
      <c r="Z11" t="n">
        <v>10</v>
      </c>
      <c r="AA11" t="n">
        <v>220.3079339341313</v>
      </c>
      <c r="AB11" t="n">
        <v>301.4350345086298</v>
      </c>
      <c r="AC11" t="n">
        <v>272.6664978819433</v>
      </c>
      <c r="AD11" t="n">
        <v>220307.9339341313</v>
      </c>
      <c r="AE11" t="n">
        <v>301435.0345086298</v>
      </c>
      <c r="AF11" t="n">
        <v>2.108624201611186e-06</v>
      </c>
      <c r="AG11" t="n">
        <v>0.25375</v>
      </c>
      <c r="AH11" t="n">
        <v>272666.4978819433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4.1767</v>
      </c>
      <c r="E12" t="n">
        <v>23.94</v>
      </c>
      <c r="F12" t="n">
        <v>18.78</v>
      </c>
      <c r="G12" t="n">
        <v>19.77</v>
      </c>
      <c r="H12" t="n">
        <v>0.27</v>
      </c>
      <c r="I12" t="n">
        <v>57</v>
      </c>
      <c r="J12" t="n">
        <v>227.11</v>
      </c>
      <c r="K12" t="n">
        <v>56.94</v>
      </c>
      <c r="L12" t="n">
        <v>3.5</v>
      </c>
      <c r="M12" t="n">
        <v>55</v>
      </c>
      <c r="N12" t="n">
        <v>51.67</v>
      </c>
      <c r="O12" t="n">
        <v>28244.66</v>
      </c>
      <c r="P12" t="n">
        <v>270.36</v>
      </c>
      <c r="Q12" t="n">
        <v>1319.16</v>
      </c>
      <c r="R12" t="n">
        <v>109.09</v>
      </c>
      <c r="S12" t="n">
        <v>59.92</v>
      </c>
      <c r="T12" t="n">
        <v>24266.59</v>
      </c>
      <c r="U12" t="n">
        <v>0.55</v>
      </c>
      <c r="V12" t="n">
        <v>0.9</v>
      </c>
      <c r="W12" t="n">
        <v>0.26</v>
      </c>
      <c r="X12" t="n">
        <v>1.5</v>
      </c>
      <c r="Y12" t="n">
        <v>1</v>
      </c>
      <c r="Z12" t="n">
        <v>10</v>
      </c>
      <c r="AA12" t="n">
        <v>213.5680185899304</v>
      </c>
      <c r="AB12" t="n">
        <v>292.2131849906194</v>
      </c>
      <c r="AC12" t="n">
        <v>264.3247687389817</v>
      </c>
      <c r="AD12" t="n">
        <v>213568.0185899304</v>
      </c>
      <c r="AE12" t="n">
        <v>292213.1849906194</v>
      </c>
      <c r="AF12" t="n">
        <v>2.145349971467758e-06</v>
      </c>
      <c r="AG12" t="n">
        <v>0.249375</v>
      </c>
      <c r="AH12" t="n">
        <v>264324.7687389817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4.2555</v>
      </c>
      <c r="E13" t="n">
        <v>23.5</v>
      </c>
      <c r="F13" t="n">
        <v>18.56</v>
      </c>
      <c r="G13" t="n">
        <v>21.41</v>
      </c>
      <c r="H13" t="n">
        <v>0.29</v>
      </c>
      <c r="I13" t="n">
        <v>52</v>
      </c>
      <c r="J13" t="n">
        <v>227.53</v>
      </c>
      <c r="K13" t="n">
        <v>56.94</v>
      </c>
      <c r="L13" t="n">
        <v>3.75</v>
      </c>
      <c r="M13" t="n">
        <v>50</v>
      </c>
      <c r="N13" t="n">
        <v>51.84</v>
      </c>
      <c r="O13" t="n">
        <v>28296.58</v>
      </c>
      <c r="P13" t="n">
        <v>265.81</v>
      </c>
      <c r="Q13" t="n">
        <v>1319.19</v>
      </c>
      <c r="R13" t="n">
        <v>102.29</v>
      </c>
      <c r="S13" t="n">
        <v>59.92</v>
      </c>
      <c r="T13" t="n">
        <v>20891.84</v>
      </c>
      <c r="U13" t="n">
        <v>0.59</v>
      </c>
      <c r="V13" t="n">
        <v>0.92</v>
      </c>
      <c r="W13" t="n">
        <v>0.23</v>
      </c>
      <c r="X13" t="n">
        <v>1.28</v>
      </c>
      <c r="Y13" t="n">
        <v>1</v>
      </c>
      <c r="Z13" t="n">
        <v>10</v>
      </c>
      <c r="AA13" t="n">
        <v>206.4297302056822</v>
      </c>
      <c r="AB13" t="n">
        <v>282.4462639042383</v>
      </c>
      <c r="AC13" t="n">
        <v>255.4899888931218</v>
      </c>
      <c r="AD13" t="n">
        <v>206429.7302056822</v>
      </c>
      <c r="AE13" t="n">
        <v>282446.2639042383</v>
      </c>
      <c r="AF13" t="n">
        <v>2.185825365379616e-06</v>
      </c>
      <c r="AG13" t="n">
        <v>0.2447916666666667</v>
      </c>
      <c r="AH13" t="n">
        <v>255489.9888931219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4.2022</v>
      </c>
      <c r="E14" t="n">
        <v>23.8</v>
      </c>
      <c r="F14" t="n">
        <v>18.94</v>
      </c>
      <c r="G14" t="n">
        <v>22.73</v>
      </c>
      <c r="H14" t="n">
        <v>0.31</v>
      </c>
      <c r="I14" t="n">
        <v>50</v>
      </c>
      <c r="J14" t="n">
        <v>227.95</v>
      </c>
      <c r="K14" t="n">
        <v>56.94</v>
      </c>
      <c r="L14" t="n">
        <v>4</v>
      </c>
      <c r="M14" t="n">
        <v>48</v>
      </c>
      <c r="N14" t="n">
        <v>52.01</v>
      </c>
      <c r="O14" t="n">
        <v>28348.56</v>
      </c>
      <c r="P14" t="n">
        <v>271</v>
      </c>
      <c r="Q14" t="n">
        <v>1319.1</v>
      </c>
      <c r="R14" t="n">
        <v>116.33</v>
      </c>
      <c r="S14" t="n">
        <v>59.92</v>
      </c>
      <c r="T14" t="n">
        <v>27921.26</v>
      </c>
      <c r="U14" t="n">
        <v>0.52</v>
      </c>
      <c r="V14" t="n">
        <v>0.9</v>
      </c>
      <c r="W14" t="n">
        <v>0.23</v>
      </c>
      <c r="X14" t="n">
        <v>1.66</v>
      </c>
      <c r="Y14" t="n">
        <v>1</v>
      </c>
      <c r="Z14" t="n">
        <v>10</v>
      </c>
      <c r="AA14" t="n">
        <v>213.1129310297008</v>
      </c>
      <c r="AB14" t="n">
        <v>291.5905141136673</v>
      </c>
      <c r="AC14" t="n">
        <v>263.7615246966017</v>
      </c>
      <c r="AD14" t="n">
        <v>213112.9310297008</v>
      </c>
      <c r="AE14" t="n">
        <v>291590.5141136673</v>
      </c>
      <c r="AF14" t="n">
        <v>2.158447973304717e-06</v>
      </c>
      <c r="AG14" t="n">
        <v>0.2479166666666667</v>
      </c>
      <c r="AH14" t="n">
        <v>263761.5246966017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4.294</v>
      </c>
      <c r="E15" t="n">
        <v>23.29</v>
      </c>
      <c r="F15" t="n">
        <v>18.61</v>
      </c>
      <c r="G15" t="n">
        <v>24.27</v>
      </c>
      <c r="H15" t="n">
        <v>0.33</v>
      </c>
      <c r="I15" t="n">
        <v>46</v>
      </c>
      <c r="J15" t="n">
        <v>228.38</v>
      </c>
      <c r="K15" t="n">
        <v>56.94</v>
      </c>
      <c r="L15" t="n">
        <v>4.25</v>
      </c>
      <c r="M15" t="n">
        <v>44</v>
      </c>
      <c r="N15" t="n">
        <v>52.18</v>
      </c>
      <c r="O15" t="n">
        <v>28400.61</v>
      </c>
      <c r="P15" t="n">
        <v>264.87</v>
      </c>
      <c r="Q15" t="n">
        <v>1319.12</v>
      </c>
      <c r="R15" t="n">
        <v>104.24</v>
      </c>
      <c r="S15" t="n">
        <v>59.92</v>
      </c>
      <c r="T15" t="n">
        <v>21893.69</v>
      </c>
      <c r="U15" t="n">
        <v>0.57</v>
      </c>
      <c r="V15" t="n">
        <v>0.91</v>
      </c>
      <c r="W15" t="n">
        <v>0.23</v>
      </c>
      <c r="X15" t="n">
        <v>1.33</v>
      </c>
      <c r="Y15" t="n">
        <v>1</v>
      </c>
      <c r="Z15" t="n">
        <v>10</v>
      </c>
      <c r="AA15" t="n">
        <v>204.205505306027</v>
      </c>
      <c r="AB15" t="n">
        <v>279.4029812706543</v>
      </c>
      <c r="AC15" t="n">
        <v>252.7371528828123</v>
      </c>
      <c r="AD15" t="n">
        <v>204205.505306027</v>
      </c>
      <c r="AE15" t="n">
        <v>279402.9812706542</v>
      </c>
      <c r="AF15" t="n">
        <v>2.20560077991777e-06</v>
      </c>
      <c r="AG15" t="n">
        <v>0.2426041666666666</v>
      </c>
      <c r="AH15" t="n">
        <v>252737.1528828123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4.3378</v>
      </c>
      <c r="E16" t="n">
        <v>23.05</v>
      </c>
      <c r="F16" t="n">
        <v>18.51</v>
      </c>
      <c r="G16" t="n">
        <v>25.82</v>
      </c>
      <c r="H16" t="n">
        <v>0.35</v>
      </c>
      <c r="I16" t="n">
        <v>43</v>
      </c>
      <c r="J16" t="n">
        <v>228.8</v>
      </c>
      <c r="K16" t="n">
        <v>56.94</v>
      </c>
      <c r="L16" t="n">
        <v>4.5</v>
      </c>
      <c r="M16" t="n">
        <v>41</v>
      </c>
      <c r="N16" t="n">
        <v>52.36</v>
      </c>
      <c r="O16" t="n">
        <v>28452.71</v>
      </c>
      <c r="P16" t="n">
        <v>262.01</v>
      </c>
      <c r="Q16" t="n">
        <v>1319.18</v>
      </c>
      <c r="R16" t="n">
        <v>100.74</v>
      </c>
      <c r="S16" t="n">
        <v>59.92</v>
      </c>
      <c r="T16" t="n">
        <v>20161.05</v>
      </c>
      <c r="U16" t="n">
        <v>0.59</v>
      </c>
      <c r="V16" t="n">
        <v>0.92</v>
      </c>
      <c r="W16" t="n">
        <v>0.23</v>
      </c>
      <c r="X16" t="n">
        <v>1.23</v>
      </c>
      <c r="Y16" t="n">
        <v>1</v>
      </c>
      <c r="Z16" t="n">
        <v>10</v>
      </c>
      <c r="AA16" t="n">
        <v>200.2852525922212</v>
      </c>
      <c r="AB16" t="n">
        <v>274.0391185582843</v>
      </c>
      <c r="AC16" t="n">
        <v>247.8852096994805</v>
      </c>
      <c r="AD16" t="n">
        <v>200285.2525922212</v>
      </c>
      <c r="AE16" t="n">
        <v>274039.1185582843</v>
      </c>
      <c r="AF16" t="n">
        <v>2.228098524249489e-06</v>
      </c>
      <c r="AG16" t="n">
        <v>0.2401041666666667</v>
      </c>
      <c r="AH16" t="n">
        <v>247885.2096994805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4.3656</v>
      </c>
      <c r="E17" t="n">
        <v>22.91</v>
      </c>
      <c r="F17" t="n">
        <v>18.45</v>
      </c>
      <c r="G17" t="n">
        <v>26.99</v>
      </c>
      <c r="H17" t="n">
        <v>0.37</v>
      </c>
      <c r="I17" t="n">
        <v>41</v>
      </c>
      <c r="J17" t="n">
        <v>229.22</v>
      </c>
      <c r="K17" t="n">
        <v>56.94</v>
      </c>
      <c r="L17" t="n">
        <v>4.75</v>
      </c>
      <c r="M17" t="n">
        <v>39</v>
      </c>
      <c r="N17" t="n">
        <v>52.53</v>
      </c>
      <c r="O17" t="n">
        <v>28504.87</v>
      </c>
      <c r="P17" t="n">
        <v>259.9</v>
      </c>
      <c r="Q17" t="n">
        <v>1319.18</v>
      </c>
      <c r="R17" t="n">
        <v>98.84</v>
      </c>
      <c r="S17" t="n">
        <v>59.92</v>
      </c>
      <c r="T17" t="n">
        <v>19218.47</v>
      </c>
      <c r="U17" t="n">
        <v>0.61</v>
      </c>
      <c r="V17" t="n">
        <v>0.92</v>
      </c>
      <c r="W17" t="n">
        <v>0.23</v>
      </c>
      <c r="X17" t="n">
        <v>1.17</v>
      </c>
      <c r="Y17" t="n">
        <v>1</v>
      </c>
      <c r="Z17" t="n">
        <v>10</v>
      </c>
      <c r="AA17" t="n">
        <v>197.6845345905071</v>
      </c>
      <c r="AB17" t="n">
        <v>270.4807014527603</v>
      </c>
      <c r="AC17" t="n">
        <v>244.6664029282367</v>
      </c>
      <c r="AD17" t="n">
        <v>197684.5345905071</v>
      </c>
      <c r="AE17" t="n">
        <v>270480.7014527603</v>
      </c>
      <c r="AF17" t="n">
        <v>2.242377914487429e-06</v>
      </c>
      <c r="AG17" t="n">
        <v>0.2386458333333333</v>
      </c>
      <c r="AH17" t="n">
        <v>244666.4029282367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4.4105</v>
      </c>
      <c r="E18" t="n">
        <v>22.67</v>
      </c>
      <c r="F18" t="n">
        <v>18.34</v>
      </c>
      <c r="G18" t="n">
        <v>28.97</v>
      </c>
      <c r="H18" t="n">
        <v>0.39</v>
      </c>
      <c r="I18" t="n">
        <v>38</v>
      </c>
      <c r="J18" t="n">
        <v>229.65</v>
      </c>
      <c r="K18" t="n">
        <v>56.94</v>
      </c>
      <c r="L18" t="n">
        <v>5</v>
      </c>
      <c r="M18" t="n">
        <v>36</v>
      </c>
      <c r="N18" t="n">
        <v>52.7</v>
      </c>
      <c r="O18" t="n">
        <v>28557.1</v>
      </c>
      <c r="P18" t="n">
        <v>257.32</v>
      </c>
      <c r="Q18" t="n">
        <v>1319.1</v>
      </c>
      <c r="R18" t="n">
        <v>95.36</v>
      </c>
      <c r="S18" t="n">
        <v>59.92</v>
      </c>
      <c r="T18" t="n">
        <v>17493.45</v>
      </c>
      <c r="U18" t="n">
        <v>0.63</v>
      </c>
      <c r="V18" t="n">
        <v>0.93</v>
      </c>
      <c r="W18" t="n">
        <v>0.23</v>
      </c>
      <c r="X18" t="n">
        <v>1.07</v>
      </c>
      <c r="Y18" t="n">
        <v>1</v>
      </c>
      <c r="Z18" t="n">
        <v>10</v>
      </c>
      <c r="AA18" t="n">
        <v>193.970708288931</v>
      </c>
      <c r="AB18" t="n">
        <v>265.3992804644934</v>
      </c>
      <c r="AC18" t="n">
        <v>240.0699456272692</v>
      </c>
      <c r="AD18" t="n">
        <v>193970.708288931</v>
      </c>
      <c r="AE18" t="n">
        <v>265399.2804644934</v>
      </c>
      <c r="AF18" t="n">
        <v>2.265440670663095e-06</v>
      </c>
      <c r="AG18" t="n">
        <v>0.2361458333333334</v>
      </c>
      <c r="AH18" t="n">
        <v>240069.9456272692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4.4404</v>
      </c>
      <c r="E19" t="n">
        <v>22.52</v>
      </c>
      <c r="F19" t="n">
        <v>18.28</v>
      </c>
      <c r="G19" t="n">
        <v>30.47</v>
      </c>
      <c r="H19" t="n">
        <v>0.41</v>
      </c>
      <c r="I19" t="n">
        <v>36</v>
      </c>
      <c r="J19" t="n">
        <v>230.07</v>
      </c>
      <c r="K19" t="n">
        <v>56.94</v>
      </c>
      <c r="L19" t="n">
        <v>5.25</v>
      </c>
      <c r="M19" t="n">
        <v>34</v>
      </c>
      <c r="N19" t="n">
        <v>52.88</v>
      </c>
      <c r="O19" t="n">
        <v>28609.38</v>
      </c>
      <c r="P19" t="n">
        <v>255.13</v>
      </c>
      <c r="Q19" t="n">
        <v>1319.19</v>
      </c>
      <c r="R19" t="n">
        <v>93.34999999999999</v>
      </c>
      <c r="S19" t="n">
        <v>59.92</v>
      </c>
      <c r="T19" t="n">
        <v>16500.75</v>
      </c>
      <c r="U19" t="n">
        <v>0.64</v>
      </c>
      <c r="V19" t="n">
        <v>0.93</v>
      </c>
      <c r="W19" t="n">
        <v>0.22</v>
      </c>
      <c r="X19" t="n">
        <v>1</v>
      </c>
      <c r="Y19" t="n">
        <v>1</v>
      </c>
      <c r="Z19" t="n">
        <v>10</v>
      </c>
      <c r="AA19" t="n">
        <v>191.3186680201001</v>
      </c>
      <c r="AB19" t="n">
        <v>261.7706419689217</v>
      </c>
      <c r="AC19" t="n">
        <v>236.7876192968876</v>
      </c>
      <c r="AD19" t="n">
        <v>191318.6680201002</v>
      </c>
      <c r="AE19" t="n">
        <v>261770.6419689216</v>
      </c>
      <c r="AF19" t="n">
        <v>2.280798719875843e-06</v>
      </c>
      <c r="AG19" t="n">
        <v>0.2345833333333333</v>
      </c>
      <c r="AH19" t="n">
        <v>236787.6192968876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4.4712</v>
      </c>
      <c r="E20" t="n">
        <v>22.37</v>
      </c>
      <c r="F20" t="n">
        <v>18.21</v>
      </c>
      <c r="G20" t="n">
        <v>32.14</v>
      </c>
      <c r="H20" t="n">
        <v>0.42</v>
      </c>
      <c r="I20" t="n">
        <v>34</v>
      </c>
      <c r="J20" t="n">
        <v>230.49</v>
      </c>
      <c r="K20" t="n">
        <v>56.94</v>
      </c>
      <c r="L20" t="n">
        <v>5.5</v>
      </c>
      <c r="M20" t="n">
        <v>32</v>
      </c>
      <c r="N20" t="n">
        <v>53.05</v>
      </c>
      <c r="O20" t="n">
        <v>28661.73</v>
      </c>
      <c r="P20" t="n">
        <v>252.9</v>
      </c>
      <c r="Q20" t="n">
        <v>1319.22</v>
      </c>
      <c r="R20" t="n">
        <v>91.04000000000001</v>
      </c>
      <c r="S20" t="n">
        <v>59.92</v>
      </c>
      <c r="T20" t="n">
        <v>15354.99</v>
      </c>
      <c r="U20" t="n">
        <v>0.66</v>
      </c>
      <c r="V20" t="n">
        <v>0.93</v>
      </c>
      <c r="W20" t="n">
        <v>0.22</v>
      </c>
      <c r="X20" t="n">
        <v>0.93</v>
      </c>
      <c r="Y20" t="n">
        <v>1</v>
      </c>
      <c r="Z20" t="n">
        <v>10</v>
      </c>
      <c r="AA20" t="n">
        <v>188.6157269994234</v>
      </c>
      <c r="AB20" t="n">
        <v>258.0723588190916</v>
      </c>
      <c r="AC20" t="n">
        <v>233.4422951003032</v>
      </c>
      <c r="AD20" t="n">
        <v>188615.7269994234</v>
      </c>
      <c r="AE20" t="n">
        <v>258072.3588190915</v>
      </c>
      <c r="AF20" t="n">
        <v>2.296619051506366e-06</v>
      </c>
      <c r="AG20" t="n">
        <v>0.2330208333333333</v>
      </c>
      <c r="AH20" t="n">
        <v>233442.2951003032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4.4831</v>
      </c>
      <c r="E21" t="n">
        <v>22.31</v>
      </c>
      <c r="F21" t="n">
        <v>18.2</v>
      </c>
      <c r="G21" t="n">
        <v>33.08</v>
      </c>
      <c r="H21" t="n">
        <v>0.44</v>
      </c>
      <c r="I21" t="n">
        <v>33</v>
      </c>
      <c r="J21" t="n">
        <v>230.92</v>
      </c>
      <c r="K21" t="n">
        <v>56.94</v>
      </c>
      <c r="L21" t="n">
        <v>5.75</v>
      </c>
      <c r="M21" t="n">
        <v>31</v>
      </c>
      <c r="N21" t="n">
        <v>53.23</v>
      </c>
      <c r="O21" t="n">
        <v>28714.14</v>
      </c>
      <c r="P21" t="n">
        <v>251.35</v>
      </c>
      <c r="Q21" t="n">
        <v>1319.1</v>
      </c>
      <c r="R21" t="n">
        <v>90.56999999999999</v>
      </c>
      <c r="S21" t="n">
        <v>59.92</v>
      </c>
      <c r="T21" t="n">
        <v>15125.04</v>
      </c>
      <c r="U21" t="n">
        <v>0.66</v>
      </c>
      <c r="V21" t="n">
        <v>0.93</v>
      </c>
      <c r="W21" t="n">
        <v>0.22</v>
      </c>
      <c r="X21" t="n">
        <v>0.92</v>
      </c>
      <c r="Y21" t="n">
        <v>1</v>
      </c>
      <c r="Z21" t="n">
        <v>10</v>
      </c>
      <c r="AA21" t="n">
        <v>187.256054281671</v>
      </c>
      <c r="AB21" t="n">
        <v>256.211994622137</v>
      </c>
      <c r="AC21" t="n">
        <v>231.7594814512677</v>
      </c>
      <c r="AD21" t="n">
        <v>187256.054281671</v>
      </c>
      <c r="AE21" t="n">
        <v>256211.9946221369</v>
      </c>
      <c r="AF21" t="n">
        <v>2.302731452363614e-06</v>
      </c>
      <c r="AG21" t="n">
        <v>0.2323958333333333</v>
      </c>
      <c r="AH21" t="n">
        <v>231759.4814512677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4.5151</v>
      </c>
      <c r="E22" t="n">
        <v>22.15</v>
      </c>
      <c r="F22" t="n">
        <v>18.13</v>
      </c>
      <c r="G22" t="n">
        <v>35.08</v>
      </c>
      <c r="H22" t="n">
        <v>0.46</v>
      </c>
      <c r="I22" t="n">
        <v>31</v>
      </c>
      <c r="J22" t="n">
        <v>231.34</v>
      </c>
      <c r="K22" t="n">
        <v>56.94</v>
      </c>
      <c r="L22" t="n">
        <v>6</v>
      </c>
      <c r="M22" t="n">
        <v>29</v>
      </c>
      <c r="N22" t="n">
        <v>53.4</v>
      </c>
      <c r="O22" t="n">
        <v>28766.61</v>
      </c>
      <c r="P22" t="n">
        <v>249.34</v>
      </c>
      <c r="Q22" t="n">
        <v>1319.13</v>
      </c>
      <c r="R22" t="n">
        <v>88.14</v>
      </c>
      <c r="S22" t="n">
        <v>59.92</v>
      </c>
      <c r="T22" t="n">
        <v>13918.97</v>
      </c>
      <c r="U22" t="n">
        <v>0.68</v>
      </c>
      <c r="V22" t="n">
        <v>0.9399999999999999</v>
      </c>
      <c r="W22" t="n">
        <v>0.21</v>
      </c>
      <c r="X22" t="n">
        <v>0.85</v>
      </c>
      <c r="Y22" t="n">
        <v>1</v>
      </c>
      <c r="Z22" t="n">
        <v>10</v>
      </c>
      <c r="AA22" t="n">
        <v>184.6754009655381</v>
      </c>
      <c r="AB22" t="n">
        <v>252.6810309046164</v>
      </c>
      <c r="AC22" t="n">
        <v>228.5655079552076</v>
      </c>
      <c r="AD22" t="n">
        <v>184675.4009655381</v>
      </c>
      <c r="AE22" t="n">
        <v>252681.0309046165</v>
      </c>
      <c r="AF22" t="n">
        <v>2.319168160551171e-06</v>
      </c>
      <c r="AG22" t="n">
        <v>0.2307291666666667</v>
      </c>
      <c r="AH22" t="n">
        <v>228565.5079552076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4.5301</v>
      </c>
      <c r="E23" t="n">
        <v>22.07</v>
      </c>
      <c r="F23" t="n">
        <v>18.1</v>
      </c>
      <c r="G23" t="n">
        <v>36.19</v>
      </c>
      <c r="H23" t="n">
        <v>0.48</v>
      </c>
      <c r="I23" t="n">
        <v>30</v>
      </c>
      <c r="J23" t="n">
        <v>231.77</v>
      </c>
      <c r="K23" t="n">
        <v>56.94</v>
      </c>
      <c r="L23" t="n">
        <v>6.25</v>
      </c>
      <c r="M23" t="n">
        <v>28</v>
      </c>
      <c r="N23" t="n">
        <v>53.58</v>
      </c>
      <c r="O23" t="n">
        <v>28819.14</v>
      </c>
      <c r="P23" t="n">
        <v>248.01</v>
      </c>
      <c r="Q23" t="n">
        <v>1319.11</v>
      </c>
      <c r="R23" t="n">
        <v>87.27</v>
      </c>
      <c r="S23" t="n">
        <v>59.92</v>
      </c>
      <c r="T23" t="n">
        <v>13490.6</v>
      </c>
      <c r="U23" t="n">
        <v>0.6899999999999999</v>
      </c>
      <c r="V23" t="n">
        <v>0.9399999999999999</v>
      </c>
      <c r="W23" t="n">
        <v>0.21</v>
      </c>
      <c r="X23" t="n">
        <v>0.82</v>
      </c>
      <c r="Y23" t="n">
        <v>1</v>
      </c>
      <c r="Z23" t="n">
        <v>10</v>
      </c>
      <c r="AA23" t="n">
        <v>183.2785714337542</v>
      </c>
      <c r="AB23" t="n">
        <v>250.7698271154609</v>
      </c>
      <c r="AC23" t="n">
        <v>226.8367067732971</v>
      </c>
      <c r="AD23" t="n">
        <v>183278.5714337542</v>
      </c>
      <c r="AE23" t="n">
        <v>250769.8271154609</v>
      </c>
      <c r="AF23" t="n">
        <v>2.326872867514088e-06</v>
      </c>
      <c r="AG23" t="n">
        <v>0.2298958333333333</v>
      </c>
      <c r="AH23" t="n">
        <v>226836.7067732971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4.5465</v>
      </c>
      <c r="E24" t="n">
        <v>22</v>
      </c>
      <c r="F24" t="n">
        <v>18.06</v>
      </c>
      <c r="G24" t="n">
        <v>37.37</v>
      </c>
      <c r="H24" t="n">
        <v>0.5</v>
      </c>
      <c r="I24" t="n">
        <v>29</v>
      </c>
      <c r="J24" t="n">
        <v>232.2</v>
      </c>
      <c r="K24" t="n">
        <v>56.94</v>
      </c>
      <c r="L24" t="n">
        <v>6.5</v>
      </c>
      <c r="M24" t="n">
        <v>27</v>
      </c>
      <c r="N24" t="n">
        <v>53.75</v>
      </c>
      <c r="O24" t="n">
        <v>28871.74</v>
      </c>
      <c r="P24" t="n">
        <v>245.78</v>
      </c>
      <c r="Q24" t="n">
        <v>1319.11</v>
      </c>
      <c r="R24" t="n">
        <v>86.03</v>
      </c>
      <c r="S24" t="n">
        <v>59.92</v>
      </c>
      <c r="T24" t="n">
        <v>12873.79</v>
      </c>
      <c r="U24" t="n">
        <v>0.7</v>
      </c>
      <c r="V24" t="n">
        <v>0.9399999999999999</v>
      </c>
      <c r="W24" t="n">
        <v>0.21</v>
      </c>
      <c r="X24" t="n">
        <v>0.78</v>
      </c>
      <c r="Y24" t="n">
        <v>1</v>
      </c>
      <c r="Z24" t="n">
        <v>10</v>
      </c>
      <c r="AA24" t="n">
        <v>181.3304753257392</v>
      </c>
      <c r="AB24" t="n">
        <v>248.1043560765414</v>
      </c>
      <c r="AC24" t="n">
        <v>224.4256245493191</v>
      </c>
      <c r="AD24" t="n">
        <v>181330.4753257392</v>
      </c>
      <c r="AE24" t="n">
        <v>248104.3560765414</v>
      </c>
      <c r="AF24" t="n">
        <v>2.335296680460211e-06</v>
      </c>
      <c r="AG24" t="n">
        <v>0.2291666666666667</v>
      </c>
      <c r="AH24" t="n">
        <v>224425.6245493192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4.6069</v>
      </c>
      <c r="E25" t="n">
        <v>21.71</v>
      </c>
      <c r="F25" t="n">
        <v>17.86</v>
      </c>
      <c r="G25" t="n">
        <v>39.69</v>
      </c>
      <c r="H25" t="n">
        <v>0.52</v>
      </c>
      <c r="I25" t="n">
        <v>27</v>
      </c>
      <c r="J25" t="n">
        <v>232.62</v>
      </c>
      <c r="K25" t="n">
        <v>56.94</v>
      </c>
      <c r="L25" t="n">
        <v>6.75</v>
      </c>
      <c r="M25" t="n">
        <v>25</v>
      </c>
      <c r="N25" t="n">
        <v>53.93</v>
      </c>
      <c r="O25" t="n">
        <v>28924.39</v>
      </c>
      <c r="P25" t="n">
        <v>241.29</v>
      </c>
      <c r="Q25" t="n">
        <v>1319.12</v>
      </c>
      <c r="R25" t="n">
        <v>79.33</v>
      </c>
      <c r="S25" t="n">
        <v>59.92</v>
      </c>
      <c r="T25" t="n">
        <v>9536.32</v>
      </c>
      <c r="U25" t="n">
        <v>0.76</v>
      </c>
      <c r="V25" t="n">
        <v>0.95</v>
      </c>
      <c r="W25" t="n">
        <v>0.2</v>
      </c>
      <c r="X25" t="n">
        <v>0.58</v>
      </c>
      <c r="Y25" t="n">
        <v>1</v>
      </c>
      <c r="Z25" t="n">
        <v>10</v>
      </c>
      <c r="AA25" t="n">
        <v>176.0898858734787</v>
      </c>
      <c r="AB25" t="n">
        <v>240.9339503894728</v>
      </c>
      <c r="AC25" t="n">
        <v>217.9395523172945</v>
      </c>
      <c r="AD25" t="n">
        <v>176089.8858734787</v>
      </c>
      <c r="AE25" t="n">
        <v>240933.9503894729</v>
      </c>
      <c r="AF25" t="n">
        <v>2.366320967164224e-06</v>
      </c>
      <c r="AG25" t="n">
        <v>0.2261458333333334</v>
      </c>
      <c r="AH25" t="n">
        <v>217939.5523172945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4.5773</v>
      </c>
      <c r="E26" t="n">
        <v>21.85</v>
      </c>
      <c r="F26" t="n">
        <v>18.05</v>
      </c>
      <c r="G26" t="n">
        <v>41.64</v>
      </c>
      <c r="H26" t="n">
        <v>0.53</v>
      </c>
      <c r="I26" t="n">
        <v>26</v>
      </c>
      <c r="J26" t="n">
        <v>233.05</v>
      </c>
      <c r="K26" t="n">
        <v>56.94</v>
      </c>
      <c r="L26" t="n">
        <v>7</v>
      </c>
      <c r="M26" t="n">
        <v>24</v>
      </c>
      <c r="N26" t="n">
        <v>54.11</v>
      </c>
      <c r="O26" t="n">
        <v>28977.11</v>
      </c>
      <c r="P26" t="n">
        <v>243.31</v>
      </c>
      <c r="Q26" t="n">
        <v>1319.09</v>
      </c>
      <c r="R26" t="n">
        <v>86.34999999999999</v>
      </c>
      <c r="S26" t="n">
        <v>59.92</v>
      </c>
      <c r="T26" t="n">
        <v>13049.48</v>
      </c>
      <c r="U26" t="n">
        <v>0.6899999999999999</v>
      </c>
      <c r="V26" t="n">
        <v>0.9399999999999999</v>
      </c>
      <c r="W26" t="n">
        <v>0.19</v>
      </c>
      <c r="X26" t="n">
        <v>0.77</v>
      </c>
      <c r="Y26" t="n">
        <v>1</v>
      </c>
      <c r="Z26" t="n">
        <v>10</v>
      </c>
      <c r="AA26" t="n">
        <v>178.7895681605312</v>
      </c>
      <c r="AB26" t="n">
        <v>244.6277747961928</v>
      </c>
      <c r="AC26" t="n">
        <v>221.2808433069535</v>
      </c>
      <c r="AD26" t="n">
        <v>178789.5681605312</v>
      </c>
      <c r="AE26" t="n">
        <v>244627.7747961928</v>
      </c>
      <c r="AF26" t="n">
        <v>2.351117012090734e-06</v>
      </c>
      <c r="AG26" t="n">
        <v>0.2276041666666667</v>
      </c>
      <c r="AH26" t="n">
        <v>221280.8433069535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4.5993</v>
      </c>
      <c r="E27" t="n">
        <v>21.74</v>
      </c>
      <c r="F27" t="n">
        <v>17.98</v>
      </c>
      <c r="G27" t="n">
        <v>43.16</v>
      </c>
      <c r="H27" t="n">
        <v>0.55</v>
      </c>
      <c r="I27" t="n">
        <v>25</v>
      </c>
      <c r="J27" t="n">
        <v>233.48</v>
      </c>
      <c r="K27" t="n">
        <v>56.94</v>
      </c>
      <c r="L27" t="n">
        <v>7.25</v>
      </c>
      <c r="M27" t="n">
        <v>23</v>
      </c>
      <c r="N27" t="n">
        <v>54.29</v>
      </c>
      <c r="O27" t="n">
        <v>29029.89</v>
      </c>
      <c r="P27" t="n">
        <v>241.4</v>
      </c>
      <c r="Q27" t="n">
        <v>1319.09</v>
      </c>
      <c r="R27" t="n">
        <v>83.76000000000001</v>
      </c>
      <c r="S27" t="n">
        <v>59.92</v>
      </c>
      <c r="T27" t="n">
        <v>11757.9</v>
      </c>
      <c r="U27" t="n">
        <v>0.72</v>
      </c>
      <c r="V27" t="n">
        <v>0.9399999999999999</v>
      </c>
      <c r="W27" t="n">
        <v>0.2</v>
      </c>
      <c r="X27" t="n">
        <v>0.71</v>
      </c>
      <c r="Y27" t="n">
        <v>1</v>
      </c>
      <c r="Z27" t="n">
        <v>10</v>
      </c>
      <c r="AA27" t="n">
        <v>176.75271894483</v>
      </c>
      <c r="AB27" t="n">
        <v>241.8408678398264</v>
      </c>
      <c r="AC27" t="n">
        <v>218.7599148390533</v>
      </c>
      <c r="AD27" t="n">
        <v>176752.7189448299</v>
      </c>
      <c r="AE27" t="n">
        <v>241840.8678398264</v>
      </c>
      <c r="AF27" t="n">
        <v>2.362417248969679e-06</v>
      </c>
      <c r="AG27" t="n">
        <v>0.2264583333333333</v>
      </c>
      <c r="AH27" t="n">
        <v>218759.9148390533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4.616</v>
      </c>
      <c r="E28" t="n">
        <v>21.66</v>
      </c>
      <c r="F28" t="n">
        <v>17.95</v>
      </c>
      <c r="G28" t="n">
        <v>44.87</v>
      </c>
      <c r="H28" t="n">
        <v>0.57</v>
      </c>
      <c r="I28" t="n">
        <v>24</v>
      </c>
      <c r="J28" t="n">
        <v>233.91</v>
      </c>
      <c r="K28" t="n">
        <v>56.94</v>
      </c>
      <c r="L28" t="n">
        <v>7.5</v>
      </c>
      <c r="M28" t="n">
        <v>22</v>
      </c>
      <c r="N28" t="n">
        <v>54.46</v>
      </c>
      <c r="O28" t="n">
        <v>29082.74</v>
      </c>
      <c r="P28" t="n">
        <v>238.79</v>
      </c>
      <c r="Q28" t="n">
        <v>1319.12</v>
      </c>
      <c r="R28" t="n">
        <v>82.64</v>
      </c>
      <c r="S28" t="n">
        <v>59.92</v>
      </c>
      <c r="T28" t="n">
        <v>11205.37</v>
      </c>
      <c r="U28" t="n">
        <v>0.73</v>
      </c>
      <c r="V28" t="n">
        <v>0.95</v>
      </c>
      <c r="W28" t="n">
        <v>0.2</v>
      </c>
      <c r="X28" t="n">
        <v>0.67</v>
      </c>
      <c r="Y28" t="n">
        <v>1</v>
      </c>
      <c r="Z28" t="n">
        <v>10</v>
      </c>
      <c r="AA28" t="n">
        <v>174.6726174574708</v>
      </c>
      <c r="AB28" t="n">
        <v>238.994781217222</v>
      </c>
      <c r="AC28" t="n">
        <v>216.1854547292017</v>
      </c>
      <c r="AD28" t="n">
        <v>174672.6174574708</v>
      </c>
      <c r="AE28" t="n">
        <v>238994.781217222</v>
      </c>
      <c r="AF28" t="n">
        <v>2.370995156055061e-06</v>
      </c>
      <c r="AG28" t="n">
        <v>0.225625</v>
      </c>
      <c r="AH28" t="n">
        <v>216185.4547292017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4.6331</v>
      </c>
      <c r="E29" t="n">
        <v>21.58</v>
      </c>
      <c r="F29" t="n">
        <v>17.91</v>
      </c>
      <c r="G29" t="n">
        <v>46.73</v>
      </c>
      <c r="H29" t="n">
        <v>0.59</v>
      </c>
      <c r="I29" t="n">
        <v>23</v>
      </c>
      <c r="J29" t="n">
        <v>234.34</v>
      </c>
      <c r="K29" t="n">
        <v>56.94</v>
      </c>
      <c r="L29" t="n">
        <v>7.75</v>
      </c>
      <c r="M29" t="n">
        <v>21</v>
      </c>
      <c r="N29" t="n">
        <v>54.64</v>
      </c>
      <c r="O29" t="n">
        <v>29135.65</v>
      </c>
      <c r="P29" t="n">
        <v>237.3</v>
      </c>
      <c r="Q29" t="n">
        <v>1319.09</v>
      </c>
      <c r="R29" t="n">
        <v>81.37</v>
      </c>
      <c r="S29" t="n">
        <v>59.92</v>
      </c>
      <c r="T29" t="n">
        <v>10574.81</v>
      </c>
      <c r="U29" t="n">
        <v>0.74</v>
      </c>
      <c r="V29" t="n">
        <v>0.95</v>
      </c>
      <c r="W29" t="n">
        <v>0.2</v>
      </c>
      <c r="X29" t="n">
        <v>0.64</v>
      </c>
      <c r="Y29" t="n">
        <v>1</v>
      </c>
      <c r="Z29" t="n">
        <v>10</v>
      </c>
      <c r="AA29" t="n">
        <v>173.1512582263789</v>
      </c>
      <c r="AB29" t="n">
        <v>236.9131903996108</v>
      </c>
      <c r="AC29" t="n">
        <v>214.3025280176916</v>
      </c>
      <c r="AD29" t="n">
        <v>173151.2582263789</v>
      </c>
      <c r="AE29" t="n">
        <v>236913.1903996108</v>
      </c>
      <c r="AF29" t="n">
        <v>2.379778521992786e-06</v>
      </c>
      <c r="AG29" t="n">
        <v>0.2247916666666666</v>
      </c>
      <c r="AH29" t="n">
        <v>214302.5280176916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4.6323</v>
      </c>
      <c r="E30" t="n">
        <v>21.59</v>
      </c>
      <c r="F30" t="n">
        <v>17.92</v>
      </c>
      <c r="G30" t="n">
        <v>46.74</v>
      </c>
      <c r="H30" t="n">
        <v>0.61</v>
      </c>
      <c r="I30" t="n">
        <v>23</v>
      </c>
      <c r="J30" t="n">
        <v>234.77</v>
      </c>
      <c r="K30" t="n">
        <v>56.94</v>
      </c>
      <c r="L30" t="n">
        <v>8</v>
      </c>
      <c r="M30" t="n">
        <v>21</v>
      </c>
      <c r="N30" t="n">
        <v>54.82</v>
      </c>
      <c r="O30" t="n">
        <v>29188.62</v>
      </c>
      <c r="P30" t="n">
        <v>236.41</v>
      </c>
      <c r="Q30" t="n">
        <v>1319.12</v>
      </c>
      <c r="R30" t="n">
        <v>81.53</v>
      </c>
      <c r="S30" t="n">
        <v>59.92</v>
      </c>
      <c r="T30" t="n">
        <v>10654.99</v>
      </c>
      <c r="U30" t="n">
        <v>0.73</v>
      </c>
      <c r="V30" t="n">
        <v>0.95</v>
      </c>
      <c r="W30" t="n">
        <v>0.2</v>
      </c>
      <c r="X30" t="n">
        <v>0.64</v>
      </c>
      <c r="Y30" t="n">
        <v>1</v>
      </c>
      <c r="Z30" t="n">
        <v>10</v>
      </c>
      <c r="AA30" t="n">
        <v>172.7426063657746</v>
      </c>
      <c r="AB30" t="n">
        <v>236.3540548954847</v>
      </c>
      <c r="AC30" t="n">
        <v>213.7967556213274</v>
      </c>
      <c r="AD30" t="n">
        <v>172742.6063657746</v>
      </c>
      <c r="AE30" t="n">
        <v>236354.0548954847</v>
      </c>
      <c r="AF30" t="n">
        <v>2.379367604288097e-06</v>
      </c>
      <c r="AG30" t="n">
        <v>0.2248958333333333</v>
      </c>
      <c r="AH30" t="n">
        <v>213796.7556213274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4.6489</v>
      </c>
      <c r="E31" t="n">
        <v>21.51</v>
      </c>
      <c r="F31" t="n">
        <v>17.88</v>
      </c>
      <c r="G31" t="n">
        <v>48.77</v>
      </c>
      <c r="H31" t="n">
        <v>0.62</v>
      </c>
      <c r="I31" t="n">
        <v>22</v>
      </c>
      <c r="J31" t="n">
        <v>235.2</v>
      </c>
      <c r="K31" t="n">
        <v>56.94</v>
      </c>
      <c r="L31" t="n">
        <v>8.25</v>
      </c>
      <c r="M31" t="n">
        <v>20</v>
      </c>
      <c r="N31" t="n">
        <v>55</v>
      </c>
      <c r="O31" t="n">
        <v>29241.66</v>
      </c>
      <c r="P31" t="n">
        <v>234.57</v>
      </c>
      <c r="Q31" t="n">
        <v>1319.18</v>
      </c>
      <c r="R31" t="n">
        <v>80.42</v>
      </c>
      <c r="S31" t="n">
        <v>59.92</v>
      </c>
      <c r="T31" t="n">
        <v>10103.78</v>
      </c>
      <c r="U31" t="n">
        <v>0.75</v>
      </c>
      <c r="V31" t="n">
        <v>0.95</v>
      </c>
      <c r="W31" t="n">
        <v>0.2</v>
      </c>
      <c r="X31" t="n">
        <v>0.61</v>
      </c>
      <c r="Y31" t="n">
        <v>1</v>
      </c>
      <c r="Z31" t="n">
        <v>10</v>
      </c>
      <c r="AA31" t="n">
        <v>171.0697374153228</v>
      </c>
      <c r="AB31" t="n">
        <v>234.0651617957082</v>
      </c>
      <c r="AC31" t="n">
        <v>211.7263112665112</v>
      </c>
      <c r="AD31" t="n">
        <v>171069.7374153228</v>
      </c>
      <c r="AE31" t="n">
        <v>234065.1617957082</v>
      </c>
      <c r="AF31" t="n">
        <v>2.387894146660392e-06</v>
      </c>
      <c r="AG31" t="n">
        <v>0.2240625</v>
      </c>
      <c r="AH31" t="n">
        <v>211726.3112665112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4.664</v>
      </c>
      <c r="E32" t="n">
        <v>21.44</v>
      </c>
      <c r="F32" t="n">
        <v>17.86</v>
      </c>
      <c r="G32" t="n">
        <v>51.02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19</v>
      </c>
      <c r="N32" t="n">
        <v>55.18</v>
      </c>
      <c r="O32" t="n">
        <v>29294.76</v>
      </c>
      <c r="P32" t="n">
        <v>232.95</v>
      </c>
      <c r="Q32" t="n">
        <v>1319.12</v>
      </c>
      <c r="R32" t="n">
        <v>79.53</v>
      </c>
      <c r="S32" t="n">
        <v>59.92</v>
      </c>
      <c r="T32" t="n">
        <v>9665.91</v>
      </c>
      <c r="U32" t="n">
        <v>0.75</v>
      </c>
      <c r="V32" t="n">
        <v>0.95</v>
      </c>
      <c r="W32" t="n">
        <v>0.2</v>
      </c>
      <c r="X32" t="n">
        <v>0.58</v>
      </c>
      <c r="Y32" t="n">
        <v>1</v>
      </c>
      <c r="Z32" t="n">
        <v>10</v>
      </c>
      <c r="AA32" t="n">
        <v>169.6289830210293</v>
      </c>
      <c r="AB32" t="n">
        <v>232.0938580718389</v>
      </c>
      <c r="AC32" t="n">
        <v>209.9431460033052</v>
      </c>
      <c r="AD32" t="n">
        <v>169628.9830210293</v>
      </c>
      <c r="AE32" t="n">
        <v>232093.8580718389</v>
      </c>
      <c r="AF32" t="n">
        <v>2.395650218336396e-06</v>
      </c>
      <c r="AG32" t="n">
        <v>0.2233333333333334</v>
      </c>
      <c r="AH32" t="n">
        <v>209943.1460033052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4.6856</v>
      </c>
      <c r="E33" t="n">
        <v>21.34</v>
      </c>
      <c r="F33" t="n">
        <v>17.8</v>
      </c>
      <c r="G33" t="n">
        <v>53.41</v>
      </c>
      <c r="H33" t="n">
        <v>0.66</v>
      </c>
      <c r="I33" t="n">
        <v>20</v>
      </c>
      <c r="J33" t="n">
        <v>236.06</v>
      </c>
      <c r="K33" t="n">
        <v>56.94</v>
      </c>
      <c r="L33" t="n">
        <v>8.75</v>
      </c>
      <c r="M33" t="n">
        <v>18</v>
      </c>
      <c r="N33" t="n">
        <v>55.36</v>
      </c>
      <c r="O33" t="n">
        <v>29347.92</v>
      </c>
      <c r="P33" t="n">
        <v>230.28</v>
      </c>
      <c r="Q33" t="n">
        <v>1319.09</v>
      </c>
      <c r="R33" t="n">
        <v>77.73999999999999</v>
      </c>
      <c r="S33" t="n">
        <v>59.92</v>
      </c>
      <c r="T33" t="n">
        <v>8776.85</v>
      </c>
      <c r="U33" t="n">
        <v>0.77</v>
      </c>
      <c r="V33" t="n">
        <v>0.95</v>
      </c>
      <c r="W33" t="n">
        <v>0.19</v>
      </c>
      <c r="X33" t="n">
        <v>0.53</v>
      </c>
      <c r="Y33" t="n">
        <v>1</v>
      </c>
      <c r="Z33" t="n">
        <v>10</v>
      </c>
      <c r="AA33" t="n">
        <v>167.3207548946474</v>
      </c>
      <c r="AB33" t="n">
        <v>228.9356385174868</v>
      </c>
      <c r="AC33" t="n">
        <v>207.0863424906306</v>
      </c>
      <c r="AD33" t="n">
        <v>167320.7548946474</v>
      </c>
      <c r="AE33" t="n">
        <v>228935.6385174868</v>
      </c>
      <c r="AF33" t="n">
        <v>2.406744996362996e-06</v>
      </c>
      <c r="AG33" t="n">
        <v>0.2222916666666667</v>
      </c>
      <c r="AH33" t="n">
        <v>207086.3424906306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4.6813</v>
      </c>
      <c r="E34" t="n">
        <v>21.36</v>
      </c>
      <c r="F34" t="n">
        <v>17.82</v>
      </c>
      <c r="G34" t="n">
        <v>53.47</v>
      </c>
      <c r="H34" t="n">
        <v>0.68</v>
      </c>
      <c r="I34" t="n">
        <v>20</v>
      </c>
      <c r="J34" t="n">
        <v>236.49</v>
      </c>
      <c r="K34" t="n">
        <v>56.94</v>
      </c>
      <c r="L34" t="n">
        <v>9</v>
      </c>
      <c r="M34" t="n">
        <v>18</v>
      </c>
      <c r="N34" t="n">
        <v>55.55</v>
      </c>
      <c r="O34" t="n">
        <v>29401.15</v>
      </c>
      <c r="P34" t="n">
        <v>229.1</v>
      </c>
      <c r="Q34" t="n">
        <v>1319.09</v>
      </c>
      <c r="R34" t="n">
        <v>78.40000000000001</v>
      </c>
      <c r="S34" t="n">
        <v>59.92</v>
      </c>
      <c r="T34" t="n">
        <v>9104.57</v>
      </c>
      <c r="U34" t="n">
        <v>0.76</v>
      </c>
      <c r="V34" t="n">
        <v>0.95</v>
      </c>
      <c r="W34" t="n">
        <v>0.2</v>
      </c>
      <c r="X34" t="n">
        <v>0.55</v>
      </c>
      <c r="Y34" t="n">
        <v>1</v>
      </c>
      <c r="Z34" t="n">
        <v>10</v>
      </c>
      <c r="AA34" t="n">
        <v>166.9151901695327</v>
      </c>
      <c r="AB34" t="n">
        <v>228.3807269683322</v>
      </c>
      <c r="AC34" t="n">
        <v>206.5843909209038</v>
      </c>
      <c r="AD34" t="n">
        <v>166915.1901695327</v>
      </c>
      <c r="AE34" t="n">
        <v>228380.7269683322</v>
      </c>
      <c r="AF34" t="n">
        <v>2.404536313700293e-06</v>
      </c>
      <c r="AG34" t="n">
        <v>0.2225</v>
      </c>
      <c r="AH34" t="n">
        <v>206584.3909209038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4.7</v>
      </c>
      <c r="E35" t="n">
        <v>21.28</v>
      </c>
      <c r="F35" t="n">
        <v>17.78</v>
      </c>
      <c r="G35" t="n">
        <v>56.15</v>
      </c>
      <c r="H35" t="n">
        <v>0.6899999999999999</v>
      </c>
      <c r="I35" t="n">
        <v>19</v>
      </c>
      <c r="J35" t="n">
        <v>236.92</v>
      </c>
      <c r="K35" t="n">
        <v>56.94</v>
      </c>
      <c r="L35" t="n">
        <v>9.25</v>
      </c>
      <c r="M35" t="n">
        <v>17</v>
      </c>
      <c r="N35" t="n">
        <v>55.73</v>
      </c>
      <c r="O35" t="n">
        <v>29454.44</v>
      </c>
      <c r="P35" t="n">
        <v>227.65</v>
      </c>
      <c r="Q35" t="n">
        <v>1319.08</v>
      </c>
      <c r="R35" t="n">
        <v>77.01000000000001</v>
      </c>
      <c r="S35" t="n">
        <v>59.92</v>
      </c>
      <c r="T35" t="n">
        <v>8414.860000000001</v>
      </c>
      <c r="U35" t="n">
        <v>0.78</v>
      </c>
      <c r="V35" t="n">
        <v>0.96</v>
      </c>
      <c r="W35" t="n">
        <v>0.2</v>
      </c>
      <c r="X35" t="n">
        <v>0.51</v>
      </c>
      <c r="Y35" t="n">
        <v>1</v>
      </c>
      <c r="Z35" t="n">
        <v>10</v>
      </c>
      <c r="AA35" t="n">
        <v>165.4081883271213</v>
      </c>
      <c r="AB35" t="n">
        <v>226.3187805633168</v>
      </c>
      <c r="AC35" t="n">
        <v>204.7192337868225</v>
      </c>
      <c r="AD35" t="n">
        <v>165408.1883271213</v>
      </c>
      <c r="AE35" t="n">
        <v>226318.7805633168</v>
      </c>
      <c r="AF35" t="n">
        <v>2.414141515047397e-06</v>
      </c>
      <c r="AG35" t="n">
        <v>0.2216666666666667</v>
      </c>
      <c r="AH35" t="n">
        <v>204719.2337868225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4.7455</v>
      </c>
      <c r="E36" t="n">
        <v>21.07</v>
      </c>
      <c r="F36" t="n">
        <v>17.62</v>
      </c>
      <c r="G36" t="n">
        <v>58.74</v>
      </c>
      <c r="H36" t="n">
        <v>0.71</v>
      </c>
      <c r="I36" t="n">
        <v>18</v>
      </c>
      <c r="J36" t="n">
        <v>237.35</v>
      </c>
      <c r="K36" t="n">
        <v>56.94</v>
      </c>
      <c r="L36" t="n">
        <v>9.5</v>
      </c>
      <c r="M36" t="n">
        <v>16</v>
      </c>
      <c r="N36" t="n">
        <v>55.91</v>
      </c>
      <c r="O36" t="n">
        <v>29507.8</v>
      </c>
      <c r="P36" t="n">
        <v>223.38</v>
      </c>
      <c r="Q36" t="n">
        <v>1319.08</v>
      </c>
      <c r="R36" t="n">
        <v>71.64</v>
      </c>
      <c r="S36" t="n">
        <v>59.92</v>
      </c>
      <c r="T36" t="n">
        <v>5735.1</v>
      </c>
      <c r="U36" t="n">
        <v>0.84</v>
      </c>
      <c r="V36" t="n">
        <v>0.96</v>
      </c>
      <c r="W36" t="n">
        <v>0.19</v>
      </c>
      <c r="X36" t="n">
        <v>0.35</v>
      </c>
      <c r="Y36" t="n">
        <v>1</v>
      </c>
      <c r="Z36" t="n">
        <v>10</v>
      </c>
      <c r="AA36" t="n">
        <v>161.2519039224718</v>
      </c>
      <c r="AB36" t="n">
        <v>220.6319688785514</v>
      </c>
      <c r="AC36" t="n">
        <v>199.5751634277589</v>
      </c>
      <c r="AD36" t="n">
        <v>161251.9039224718</v>
      </c>
      <c r="AE36" t="n">
        <v>220631.9688785514</v>
      </c>
      <c r="AF36" t="n">
        <v>2.437512459501579e-06</v>
      </c>
      <c r="AG36" t="n">
        <v>0.2194791666666667</v>
      </c>
      <c r="AH36" t="n">
        <v>199575.1634277589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4.6932</v>
      </c>
      <c r="E37" t="n">
        <v>21.31</v>
      </c>
      <c r="F37" t="n">
        <v>17.86</v>
      </c>
      <c r="G37" t="n">
        <v>59.52</v>
      </c>
      <c r="H37" t="n">
        <v>0.73</v>
      </c>
      <c r="I37" t="n">
        <v>18</v>
      </c>
      <c r="J37" t="n">
        <v>237.79</v>
      </c>
      <c r="K37" t="n">
        <v>56.94</v>
      </c>
      <c r="L37" t="n">
        <v>9.75</v>
      </c>
      <c r="M37" t="n">
        <v>16</v>
      </c>
      <c r="N37" t="n">
        <v>56.09</v>
      </c>
      <c r="O37" t="n">
        <v>29561.22</v>
      </c>
      <c r="P37" t="n">
        <v>225.65</v>
      </c>
      <c r="Q37" t="n">
        <v>1319.12</v>
      </c>
      <c r="R37" t="n">
        <v>79.97</v>
      </c>
      <c r="S37" t="n">
        <v>59.92</v>
      </c>
      <c r="T37" t="n">
        <v>9900.35</v>
      </c>
      <c r="U37" t="n">
        <v>0.75</v>
      </c>
      <c r="V37" t="n">
        <v>0.95</v>
      </c>
      <c r="W37" t="n">
        <v>0.19</v>
      </c>
      <c r="X37" t="n">
        <v>0.58</v>
      </c>
      <c r="Y37" t="n">
        <v>1</v>
      </c>
      <c r="Z37" t="n">
        <v>10</v>
      </c>
      <c r="AA37" t="n">
        <v>164.8217911222006</v>
      </c>
      <c r="AB37" t="n">
        <v>225.5164460375259</v>
      </c>
      <c r="AC37" t="n">
        <v>203.9934729420892</v>
      </c>
      <c r="AD37" t="n">
        <v>164821.7911222006</v>
      </c>
      <c r="AE37" t="n">
        <v>225516.4460375259</v>
      </c>
      <c r="AF37" t="n">
        <v>2.410648714557541e-06</v>
      </c>
      <c r="AG37" t="n">
        <v>0.2219791666666666</v>
      </c>
      <c r="AH37" t="n">
        <v>203993.4729420892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4.7256</v>
      </c>
      <c r="E38" t="n">
        <v>21.16</v>
      </c>
      <c r="F38" t="n">
        <v>17.75</v>
      </c>
      <c r="G38" t="n">
        <v>62.66</v>
      </c>
      <c r="H38" t="n">
        <v>0.75</v>
      </c>
      <c r="I38" t="n">
        <v>17</v>
      </c>
      <c r="J38" t="n">
        <v>238.22</v>
      </c>
      <c r="K38" t="n">
        <v>56.94</v>
      </c>
      <c r="L38" t="n">
        <v>10</v>
      </c>
      <c r="M38" t="n">
        <v>15</v>
      </c>
      <c r="N38" t="n">
        <v>56.28</v>
      </c>
      <c r="O38" t="n">
        <v>29614.71</v>
      </c>
      <c r="P38" t="n">
        <v>223.11</v>
      </c>
      <c r="Q38" t="n">
        <v>1319.1</v>
      </c>
      <c r="R38" t="n">
        <v>76.25</v>
      </c>
      <c r="S38" t="n">
        <v>59.92</v>
      </c>
      <c r="T38" t="n">
        <v>8046.42</v>
      </c>
      <c r="U38" t="n">
        <v>0.79</v>
      </c>
      <c r="V38" t="n">
        <v>0.96</v>
      </c>
      <c r="W38" t="n">
        <v>0.19</v>
      </c>
      <c r="X38" t="n">
        <v>0.48</v>
      </c>
      <c r="Y38" t="n">
        <v>1</v>
      </c>
      <c r="Z38" t="n">
        <v>10</v>
      </c>
      <c r="AA38" t="n">
        <v>162.1200558133796</v>
      </c>
      <c r="AB38" t="n">
        <v>221.8198125958492</v>
      </c>
      <c r="AC38" t="n">
        <v>200.6496410078273</v>
      </c>
      <c r="AD38" t="n">
        <v>162120.0558133796</v>
      </c>
      <c r="AE38" t="n">
        <v>221819.8125958492</v>
      </c>
      <c r="AF38" t="n">
        <v>2.427290881597442e-06</v>
      </c>
      <c r="AG38" t="n">
        <v>0.2204166666666667</v>
      </c>
      <c r="AH38" t="n">
        <v>200649.6410078273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4.7263</v>
      </c>
      <c r="E39" t="n">
        <v>21.16</v>
      </c>
      <c r="F39" t="n">
        <v>17.75</v>
      </c>
      <c r="G39" t="n">
        <v>62.65</v>
      </c>
      <c r="H39" t="n">
        <v>0.76</v>
      </c>
      <c r="I39" t="n">
        <v>17</v>
      </c>
      <c r="J39" t="n">
        <v>238.66</v>
      </c>
      <c r="K39" t="n">
        <v>56.94</v>
      </c>
      <c r="L39" t="n">
        <v>10.25</v>
      </c>
      <c r="M39" t="n">
        <v>15</v>
      </c>
      <c r="N39" t="n">
        <v>56.46</v>
      </c>
      <c r="O39" t="n">
        <v>29668.27</v>
      </c>
      <c r="P39" t="n">
        <v>221.18</v>
      </c>
      <c r="Q39" t="n">
        <v>1319.13</v>
      </c>
      <c r="R39" t="n">
        <v>76.06999999999999</v>
      </c>
      <c r="S39" t="n">
        <v>59.92</v>
      </c>
      <c r="T39" t="n">
        <v>7957.1</v>
      </c>
      <c r="U39" t="n">
        <v>0.79</v>
      </c>
      <c r="V39" t="n">
        <v>0.96</v>
      </c>
      <c r="W39" t="n">
        <v>0.19</v>
      </c>
      <c r="X39" t="n">
        <v>0.47</v>
      </c>
      <c r="Y39" t="n">
        <v>1</v>
      </c>
      <c r="Z39" t="n">
        <v>10</v>
      </c>
      <c r="AA39" t="n">
        <v>161.1087233907509</v>
      </c>
      <c r="AB39" t="n">
        <v>220.4360629583717</v>
      </c>
      <c r="AC39" t="n">
        <v>199.3979544936454</v>
      </c>
      <c r="AD39" t="n">
        <v>161108.7233907509</v>
      </c>
      <c r="AE39" t="n">
        <v>220436.0629583717</v>
      </c>
      <c r="AF39" t="n">
        <v>2.427650434589045e-06</v>
      </c>
      <c r="AG39" t="n">
        <v>0.2204166666666667</v>
      </c>
      <c r="AH39" t="n">
        <v>199397.9544936454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4.7471</v>
      </c>
      <c r="E40" t="n">
        <v>21.07</v>
      </c>
      <c r="F40" t="n">
        <v>17.7</v>
      </c>
      <c r="G40" t="n">
        <v>66.38</v>
      </c>
      <c r="H40" t="n">
        <v>0.78</v>
      </c>
      <c r="I40" t="n">
        <v>16</v>
      </c>
      <c r="J40" t="n">
        <v>239.09</v>
      </c>
      <c r="K40" t="n">
        <v>56.94</v>
      </c>
      <c r="L40" t="n">
        <v>10.5</v>
      </c>
      <c r="M40" t="n">
        <v>14</v>
      </c>
      <c r="N40" t="n">
        <v>56.65</v>
      </c>
      <c r="O40" t="n">
        <v>29721.89</v>
      </c>
      <c r="P40" t="n">
        <v>218.92</v>
      </c>
      <c r="Q40" t="n">
        <v>1319.16</v>
      </c>
      <c r="R40" t="n">
        <v>74.48999999999999</v>
      </c>
      <c r="S40" t="n">
        <v>59.92</v>
      </c>
      <c r="T40" t="n">
        <v>7168.14</v>
      </c>
      <c r="U40" t="n">
        <v>0.8</v>
      </c>
      <c r="V40" t="n">
        <v>0.96</v>
      </c>
      <c r="W40" t="n">
        <v>0.19</v>
      </c>
      <c r="X40" t="n">
        <v>0.43</v>
      </c>
      <c r="Y40" t="n">
        <v>1</v>
      </c>
      <c r="Z40" t="n">
        <v>10</v>
      </c>
      <c r="AA40" t="n">
        <v>159.1306469523685</v>
      </c>
      <c r="AB40" t="n">
        <v>217.7295715088048</v>
      </c>
      <c r="AC40" t="n">
        <v>196.9497667894397</v>
      </c>
      <c r="AD40" t="n">
        <v>159130.6469523685</v>
      </c>
      <c r="AE40" t="n">
        <v>217729.5715088048</v>
      </c>
      <c r="AF40" t="n">
        <v>2.438334294910957e-06</v>
      </c>
      <c r="AG40" t="n">
        <v>0.2194791666666667</v>
      </c>
      <c r="AH40" t="n">
        <v>196949.7667894397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4.7451</v>
      </c>
      <c r="E41" t="n">
        <v>21.07</v>
      </c>
      <c r="F41" t="n">
        <v>17.71</v>
      </c>
      <c r="G41" t="n">
        <v>66.42</v>
      </c>
      <c r="H41" t="n">
        <v>0.8</v>
      </c>
      <c r="I41" t="n">
        <v>16</v>
      </c>
      <c r="J41" t="n">
        <v>239.53</v>
      </c>
      <c r="K41" t="n">
        <v>56.94</v>
      </c>
      <c r="L41" t="n">
        <v>10.75</v>
      </c>
      <c r="M41" t="n">
        <v>14</v>
      </c>
      <c r="N41" t="n">
        <v>56.83</v>
      </c>
      <c r="O41" t="n">
        <v>29775.57</v>
      </c>
      <c r="P41" t="n">
        <v>217.76</v>
      </c>
      <c r="Q41" t="n">
        <v>1319.08</v>
      </c>
      <c r="R41" t="n">
        <v>74.8</v>
      </c>
      <c r="S41" t="n">
        <v>59.92</v>
      </c>
      <c r="T41" t="n">
        <v>7326.62</v>
      </c>
      <c r="U41" t="n">
        <v>0.8</v>
      </c>
      <c r="V41" t="n">
        <v>0.96</v>
      </c>
      <c r="W41" t="n">
        <v>0.19</v>
      </c>
      <c r="X41" t="n">
        <v>0.43</v>
      </c>
      <c r="Y41" t="n">
        <v>1</v>
      </c>
      <c r="Z41" t="n">
        <v>10</v>
      </c>
      <c r="AA41" t="n">
        <v>158.6310747944201</v>
      </c>
      <c r="AB41" t="n">
        <v>217.046034842732</v>
      </c>
      <c r="AC41" t="n">
        <v>196.331465903427</v>
      </c>
      <c r="AD41" t="n">
        <v>158631.0747944201</v>
      </c>
      <c r="AE41" t="n">
        <v>217046.034842732</v>
      </c>
      <c r="AF41" t="n">
        <v>2.437307000649235e-06</v>
      </c>
      <c r="AG41" t="n">
        <v>0.2194791666666667</v>
      </c>
      <c r="AH41" t="n">
        <v>196331.465903427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4.7652</v>
      </c>
      <c r="E42" t="n">
        <v>20.99</v>
      </c>
      <c r="F42" t="n">
        <v>17.67</v>
      </c>
      <c r="G42" t="n">
        <v>70.66</v>
      </c>
      <c r="H42" t="n">
        <v>0.82</v>
      </c>
      <c r="I42" t="n">
        <v>15</v>
      </c>
      <c r="J42" t="n">
        <v>239.96</v>
      </c>
      <c r="K42" t="n">
        <v>56.94</v>
      </c>
      <c r="L42" t="n">
        <v>11</v>
      </c>
      <c r="M42" t="n">
        <v>13</v>
      </c>
      <c r="N42" t="n">
        <v>57.02</v>
      </c>
      <c r="O42" t="n">
        <v>29829.32</v>
      </c>
      <c r="P42" t="n">
        <v>215.24</v>
      </c>
      <c r="Q42" t="n">
        <v>1319.1</v>
      </c>
      <c r="R42" t="n">
        <v>73.28</v>
      </c>
      <c r="S42" t="n">
        <v>59.92</v>
      </c>
      <c r="T42" t="n">
        <v>6568.81</v>
      </c>
      <c r="U42" t="n">
        <v>0.82</v>
      </c>
      <c r="V42" t="n">
        <v>0.96</v>
      </c>
      <c r="W42" t="n">
        <v>0.19</v>
      </c>
      <c r="X42" t="n">
        <v>0.39</v>
      </c>
      <c r="Y42" t="n">
        <v>1</v>
      </c>
      <c r="Z42" t="n">
        <v>10</v>
      </c>
      <c r="AA42" t="n">
        <v>156.5881078185554</v>
      </c>
      <c r="AB42" t="n">
        <v>214.2507572970133</v>
      </c>
      <c r="AC42" t="n">
        <v>193.8029657234741</v>
      </c>
      <c r="AD42" t="n">
        <v>156588.1078185554</v>
      </c>
      <c r="AE42" t="n">
        <v>214250.7572970133</v>
      </c>
      <c r="AF42" t="n">
        <v>2.447631307979544e-06</v>
      </c>
      <c r="AG42" t="n">
        <v>0.2186458333333333</v>
      </c>
      <c r="AH42" t="n">
        <v>193802.9657234741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4.7661</v>
      </c>
      <c r="E43" t="n">
        <v>20.98</v>
      </c>
      <c r="F43" t="n">
        <v>17.66</v>
      </c>
      <c r="G43" t="n">
        <v>70.65000000000001</v>
      </c>
      <c r="H43" t="n">
        <v>0.83</v>
      </c>
      <c r="I43" t="n">
        <v>15</v>
      </c>
      <c r="J43" t="n">
        <v>240.4</v>
      </c>
      <c r="K43" t="n">
        <v>56.94</v>
      </c>
      <c r="L43" t="n">
        <v>11.25</v>
      </c>
      <c r="M43" t="n">
        <v>13</v>
      </c>
      <c r="N43" t="n">
        <v>57.21</v>
      </c>
      <c r="O43" t="n">
        <v>29883.27</v>
      </c>
      <c r="P43" t="n">
        <v>214.72</v>
      </c>
      <c r="Q43" t="n">
        <v>1319.15</v>
      </c>
      <c r="R43" t="n">
        <v>73.06999999999999</v>
      </c>
      <c r="S43" t="n">
        <v>59.92</v>
      </c>
      <c r="T43" t="n">
        <v>6464.11</v>
      </c>
      <c r="U43" t="n">
        <v>0.82</v>
      </c>
      <c r="V43" t="n">
        <v>0.96</v>
      </c>
      <c r="W43" t="n">
        <v>0.19</v>
      </c>
      <c r="X43" t="n">
        <v>0.39</v>
      </c>
      <c r="Y43" t="n">
        <v>1</v>
      </c>
      <c r="Z43" t="n">
        <v>10</v>
      </c>
      <c r="AA43" t="n">
        <v>156.2692870162239</v>
      </c>
      <c r="AB43" t="n">
        <v>213.8145326098825</v>
      </c>
      <c r="AC43" t="n">
        <v>193.4083737082377</v>
      </c>
      <c r="AD43" t="n">
        <v>156269.2870162239</v>
      </c>
      <c r="AE43" t="n">
        <v>213814.5326098825</v>
      </c>
      <c r="AF43" t="n">
        <v>2.448093590397319e-06</v>
      </c>
      <c r="AG43" t="n">
        <v>0.2185416666666667</v>
      </c>
      <c r="AH43" t="n">
        <v>193408.3737082377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4.7638</v>
      </c>
      <c r="E44" t="n">
        <v>20.99</v>
      </c>
      <c r="F44" t="n">
        <v>17.67</v>
      </c>
      <c r="G44" t="n">
        <v>70.69</v>
      </c>
      <c r="H44" t="n">
        <v>0.85</v>
      </c>
      <c r="I44" t="n">
        <v>15</v>
      </c>
      <c r="J44" t="n">
        <v>240.84</v>
      </c>
      <c r="K44" t="n">
        <v>56.94</v>
      </c>
      <c r="L44" t="n">
        <v>11.5</v>
      </c>
      <c r="M44" t="n">
        <v>13</v>
      </c>
      <c r="N44" t="n">
        <v>57.39</v>
      </c>
      <c r="O44" t="n">
        <v>29937.16</v>
      </c>
      <c r="P44" t="n">
        <v>210.7</v>
      </c>
      <c r="Q44" t="n">
        <v>1319.08</v>
      </c>
      <c r="R44" t="n">
        <v>73.44</v>
      </c>
      <c r="S44" t="n">
        <v>59.92</v>
      </c>
      <c r="T44" t="n">
        <v>6651.55</v>
      </c>
      <c r="U44" t="n">
        <v>0.82</v>
      </c>
      <c r="V44" t="n">
        <v>0.96</v>
      </c>
      <c r="W44" t="n">
        <v>0.19</v>
      </c>
      <c r="X44" t="n">
        <v>0.4</v>
      </c>
      <c r="Y44" t="n">
        <v>1</v>
      </c>
      <c r="Z44" t="n">
        <v>10</v>
      </c>
      <c r="AA44" t="n">
        <v>154.328428233918</v>
      </c>
      <c r="AB44" t="n">
        <v>211.1589639992865</v>
      </c>
      <c r="AC44" t="n">
        <v>191.0062488387222</v>
      </c>
      <c r="AD44" t="n">
        <v>154328.428233918</v>
      </c>
      <c r="AE44" t="n">
        <v>211158.9639992865</v>
      </c>
      <c r="AF44" t="n">
        <v>2.446912201996338e-06</v>
      </c>
      <c r="AG44" t="n">
        <v>0.2186458333333333</v>
      </c>
      <c r="AH44" t="n">
        <v>191006.2488387222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4.7981</v>
      </c>
      <c r="E45" t="n">
        <v>20.84</v>
      </c>
      <c r="F45" t="n">
        <v>17.57</v>
      </c>
      <c r="G45" t="n">
        <v>75.28</v>
      </c>
      <c r="H45" t="n">
        <v>0.87</v>
      </c>
      <c r="I45" t="n">
        <v>14</v>
      </c>
      <c r="J45" t="n">
        <v>241.27</v>
      </c>
      <c r="K45" t="n">
        <v>56.94</v>
      </c>
      <c r="L45" t="n">
        <v>11.75</v>
      </c>
      <c r="M45" t="n">
        <v>12</v>
      </c>
      <c r="N45" t="n">
        <v>57.58</v>
      </c>
      <c r="O45" t="n">
        <v>29991.11</v>
      </c>
      <c r="P45" t="n">
        <v>208.68</v>
      </c>
      <c r="Q45" t="n">
        <v>1319.08</v>
      </c>
      <c r="R45" t="n">
        <v>69.78</v>
      </c>
      <c r="S45" t="n">
        <v>59.92</v>
      </c>
      <c r="T45" t="n">
        <v>4822.51</v>
      </c>
      <c r="U45" t="n">
        <v>0.86</v>
      </c>
      <c r="V45" t="n">
        <v>0.97</v>
      </c>
      <c r="W45" t="n">
        <v>0.19</v>
      </c>
      <c r="X45" t="n">
        <v>0.29</v>
      </c>
      <c r="Y45" t="n">
        <v>1</v>
      </c>
      <c r="Z45" t="n">
        <v>10</v>
      </c>
      <c r="AA45" t="n">
        <v>151.965470450616</v>
      </c>
      <c r="AB45" t="n">
        <v>207.9258609138342</v>
      </c>
      <c r="AC45" t="n">
        <v>188.0817085740557</v>
      </c>
      <c r="AD45" t="n">
        <v>151965.4704506159</v>
      </c>
      <c r="AE45" t="n">
        <v>207925.8609138342</v>
      </c>
      <c r="AF45" t="n">
        <v>2.464530298584875e-06</v>
      </c>
      <c r="AG45" t="n">
        <v>0.2170833333333333</v>
      </c>
      <c r="AH45" t="n">
        <v>188081.7085740557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4.7665</v>
      </c>
      <c r="E46" t="n">
        <v>20.98</v>
      </c>
      <c r="F46" t="n">
        <v>17.7</v>
      </c>
      <c r="G46" t="n">
        <v>75.88</v>
      </c>
      <c r="H46" t="n">
        <v>0.88</v>
      </c>
      <c r="I46" t="n">
        <v>14</v>
      </c>
      <c r="J46" t="n">
        <v>241.71</v>
      </c>
      <c r="K46" t="n">
        <v>56.94</v>
      </c>
      <c r="L46" t="n">
        <v>12</v>
      </c>
      <c r="M46" t="n">
        <v>12</v>
      </c>
      <c r="N46" t="n">
        <v>57.77</v>
      </c>
      <c r="O46" t="n">
        <v>30045.13</v>
      </c>
      <c r="P46" t="n">
        <v>209.41</v>
      </c>
      <c r="Q46" t="n">
        <v>1319.09</v>
      </c>
      <c r="R46" t="n">
        <v>74.83</v>
      </c>
      <c r="S46" t="n">
        <v>59.92</v>
      </c>
      <c r="T46" t="n">
        <v>7349.75</v>
      </c>
      <c r="U46" t="n">
        <v>0.8</v>
      </c>
      <c r="V46" t="n">
        <v>0.96</v>
      </c>
      <c r="W46" t="n">
        <v>0.18</v>
      </c>
      <c r="X46" t="n">
        <v>0.43</v>
      </c>
      <c r="Y46" t="n">
        <v>1</v>
      </c>
      <c r="Z46" t="n">
        <v>10</v>
      </c>
      <c r="AA46" t="n">
        <v>153.6638585056541</v>
      </c>
      <c r="AB46" t="n">
        <v>210.2496703783291</v>
      </c>
      <c r="AC46" t="n">
        <v>190.1837369247471</v>
      </c>
      <c r="AD46" t="n">
        <v>153663.8585056541</v>
      </c>
      <c r="AE46" t="n">
        <v>210249.6703783291</v>
      </c>
      <c r="AF46" t="n">
        <v>2.448299049249663e-06</v>
      </c>
      <c r="AG46" t="n">
        <v>0.2185416666666667</v>
      </c>
      <c r="AH46" t="n">
        <v>190183.7369247471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4.7718</v>
      </c>
      <c r="E47" t="n">
        <v>20.96</v>
      </c>
      <c r="F47" t="n">
        <v>17.68</v>
      </c>
      <c r="G47" t="n">
        <v>75.78</v>
      </c>
      <c r="H47" t="n">
        <v>0.9</v>
      </c>
      <c r="I47" t="n">
        <v>14</v>
      </c>
      <c r="J47" t="n">
        <v>242.15</v>
      </c>
      <c r="K47" t="n">
        <v>56.94</v>
      </c>
      <c r="L47" t="n">
        <v>12.25</v>
      </c>
      <c r="M47" t="n">
        <v>9</v>
      </c>
      <c r="N47" t="n">
        <v>57.96</v>
      </c>
      <c r="O47" t="n">
        <v>30099.23</v>
      </c>
      <c r="P47" t="n">
        <v>206.91</v>
      </c>
      <c r="Q47" t="n">
        <v>1319.08</v>
      </c>
      <c r="R47" t="n">
        <v>73.81999999999999</v>
      </c>
      <c r="S47" t="n">
        <v>59.92</v>
      </c>
      <c r="T47" t="n">
        <v>6843.31</v>
      </c>
      <c r="U47" t="n">
        <v>0.8100000000000001</v>
      </c>
      <c r="V47" t="n">
        <v>0.96</v>
      </c>
      <c r="W47" t="n">
        <v>0.19</v>
      </c>
      <c r="X47" t="n">
        <v>0.4</v>
      </c>
      <c r="Y47" t="n">
        <v>1</v>
      </c>
      <c r="Z47" t="n">
        <v>10</v>
      </c>
      <c r="AA47" t="n">
        <v>152.177040000207</v>
      </c>
      <c r="AB47" t="n">
        <v>208.2153397053744</v>
      </c>
      <c r="AC47" t="n">
        <v>188.3435599160175</v>
      </c>
      <c r="AD47" t="n">
        <v>152177.040000207</v>
      </c>
      <c r="AE47" t="n">
        <v>208215.3397053744</v>
      </c>
      <c r="AF47" t="n">
        <v>2.451021379043227e-06</v>
      </c>
      <c r="AG47" t="n">
        <v>0.2183333333333334</v>
      </c>
      <c r="AH47" t="n">
        <v>188343.5599160175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4.7939</v>
      </c>
      <c r="E48" t="n">
        <v>20.86</v>
      </c>
      <c r="F48" t="n">
        <v>17.63</v>
      </c>
      <c r="G48" t="n">
        <v>81.36</v>
      </c>
      <c r="H48" t="n">
        <v>0.92</v>
      </c>
      <c r="I48" t="n">
        <v>13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206.02</v>
      </c>
      <c r="Q48" t="n">
        <v>1319.09</v>
      </c>
      <c r="R48" t="n">
        <v>72.02</v>
      </c>
      <c r="S48" t="n">
        <v>59.92</v>
      </c>
      <c r="T48" t="n">
        <v>5948.54</v>
      </c>
      <c r="U48" t="n">
        <v>0.83</v>
      </c>
      <c r="V48" t="n">
        <v>0.96</v>
      </c>
      <c r="W48" t="n">
        <v>0.19</v>
      </c>
      <c r="X48" t="n">
        <v>0.35</v>
      </c>
      <c r="Y48" t="n">
        <v>1</v>
      </c>
      <c r="Z48" t="n">
        <v>10</v>
      </c>
      <c r="AA48" t="n">
        <v>150.9072111119128</v>
      </c>
      <c r="AB48" t="n">
        <v>206.4779037995142</v>
      </c>
      <c r="AC48" t="n">
        <v>186.7719424545055</v>
      </c>
      <c r="AD48" t="n">
        <v>150907.2111119128</v>
      </c>
      <c r="AE48" t="n">
        <v>206477.9037995142</v>
      </c>
      <c r="AF48" t="n">
        <v>2.462372980635259e-06</v>
      </c>
      <c r="AG48" t="n">
        <v>0.2172916666666667</v>
      </c>
      <c r="AH48" t="n">
        <v>186771.9424545055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4.7924</v>
      </c>
      <c r="E49" t="n">
        <v>20.87</v>
      </c>
      <c r="F49" t="n">
        <v>17.64</v>
      </c>
      <c r="G49" t="n">
        <v>81.39</v>
      </c>
      <c r="H49" t="n">
        <v>0.93</v>
      </c>
      <c r="I49" t="n">
        <v>13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205.48</v>
      </c>
      <c r="Q49" t="n">
        <v>1319.1</v>
      </c>
      <c r="R49" t="n">
        <v>72.13</v>
      </c>
      <c r="S49" t="n">
        <v>59.92</v>
      </c>
      <c r="T49" t="n">
        <v>6007.47</v>
      </c>
      <c r="U49" t="n">
        <v>0.83</v>
      </c>
      <c r="V49" t="n">
        <v>0.96</v>
      </c>
      <c r="W49" t="n">
        <v>0.19</v>
      </c>
      <c r="X49" t="n">
        <v>0.36</v>
      </c>
      <c r="Y49" t="n">
        <v>1</v>
      </c>
      <c r="Z49" t="n">
        <v>10</v>
      </c>
      <c r="AA49" t="n">
        <v>150.7068584650256</v>
      </c>
      <c r="AB49" t="n">
        <v>206.2037724691083</v>
      </c>
      <c r="AC49" t="n">
        <v>186.5239738335277</v>
      </c>
      <c r="AD49" t="n">
        <v>150706.8584650256</v>
      </c>
      <c r="AE49" t="n">
        <v>206203.7724691083</v>
      </c>
      <c r="AF49" t="n">
        <v>2.461602509938967e-06</v>
      </c>
      <c r="AG49" t="n">
        <v>0.2173958333333333</v>
      </c>
      <c r="AH49" t="n">
        <v>186523.9738335277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4.7919</v>
      </c>
      <c r="E50" t="n">
        <v>20.87</v>
      </c>
      <c r="F50" t="n">
        <v>17.64</v>
      </c>
      <c r="G50" t="n">
        <v>81.40000000000001</v>
      </c>
      <c r="H50" t="n">
        <v>0.95</v>
      </c>
      <c r="I50" t="n">
        <v>13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205.58</v>
      </c>
      <c r="Q50" t="n">
        <v>1319.08</v>
      </c>
      <c r="R50" t="n">
        <v>71.86</v>
      </c>
      <c r="S50" t="n">
        <v>59.92</v>
      </c>
      <c r="T50" t="n">
        <v>5868.55</v>
      </c>
      <c r="U50" t="n">
        <v>0.83</v>
      </c>
      <c r="V50" t="n">
        <v>0.96</v>
      </c>
      <c r="W50" t="n">
        <v>0.2</v>
      </c>
      <c r="X50" t="n">
        <v>0.36</v>
      </c>
      <c r="Y50" t="n">
        <v>1</v>
      </c>
      <c r="Z50" t="n">
        <v>10</v>
      </c>
      <c r="AA50" t="n">
        <v>150.7728175813791</v>
      </c>
      <c r="AB50" t="n">
        <v>206.2940206420141</v>
      </c>
      <c r="AC50" t="n">
        <v>186.6056088474754</v>
      </c>
      <c r="AD50" t="n">
        <v>150772.8175813791</v>
      </c>
      <c r="AE50" t="n">
        <v>206294.0206420141</v>
      </c>
      <c r="AF50" t="n">
        <v>2.461345686373536e-06</v>
      </c>
      <c r="AG50" t="n">
        <v>0.2173958333333333</v>
      </c>
      <c r="AH50" t="n">
        <v>186605.6088474754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4.7938</v>
      </c>
      <c r="E51" t="n">
        <v>20.86</v>
      </c>
      <c r="F51" t="n">
        <v>17.63</v>
      </c>
      <c r="G51" t="n">
        <v>81.36</v>
      </c>
      <c r="H51" t="n">
        <v>0.97</v>
      </c>
      <c r="I51" t="n">
        <v>13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206.12</v>
      </c>
      <c r="Q51" t="n">
        <v>1319.13</v>
      </c>
      <c r="R51" t="n">
        <v>71.52</v>
      </c>
      <c r="S51" t="n">
        <v>59.92</v>
      </c>
      <c r="T51" t="n">
        <v>5700.87</v>
      </c>
      <c r="U51" t="n">
        <v>0.84</v>
      </c>
      <c r="V51" t="n">
        <v>0.96</v>
      </c>
      <c r="W51" t="n">
        <v>0.2</v>
      </c>
      <c r="X51" t="n">
        <v>0.35</v>
      </c>
      <c r="Y51" t="n">
        <v>1</v>
      </c>
      <c r="Z51" t="n">
        <v>10</v>
      </c>
      <c r="AA51" t="n">
        <v>150.960764832386</v>
      </c>
      <c r="AB51" t="n">
        <v>206.5511783624891</v>
      </c>
      <c r="AC51" t="n">
        <v>186.8382237960315</v>
      </c>
      <c r="AD51" t="n">
        <v>150960.764832386</v>
      </c>
      <c r="AE51" t="n">
        <v>206551.1783624891</v>
      </c>
      <c r="AF51" t="n">
        <v>2.462321615922173e-06</v>
      </c>
      <c r="AG51" t="n">
        <v>0.2172916666666667</v>
      </c>
      <c r="AH51" t="n">
        <v>186838.2237960316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4.1514</v>
      </c>
      <c r="E2" t="n">
        <v>24.09</v>
      </c>
      <c r="F2" t="n">
        <v>20.35</v>
      </c>
      <c r="G2" t="n">
        <v>11.41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105</v>
      </c>
      <c r="N2" t="n">
        <v>9.74</v>
      </c>
      <c r="O2" t="n">
        <v>10204.21</v>
      </c>
      <c r="P2" t="n">
        <v>146.72</v>
      </c>
      <c r="Q2" t="n">
        <v>1319.29</v>
      </c>
      <c r="R2" t="n">
        <v>160.85</v>
      </c>
      <c r="S2" t="n">
        <v>59.92</v>
      </c>
      <c r="T2" t="n">
        <v>49895.64</v>
      </c>
      <c r="U2" t="n">
        <v>0.37</v>
      </c>
      <c r="V2" t="n">
        <v>0.83</v>
      </c>
      <c r="W2" t="n">
        <v>0.34</v>
      </c>
      <c r="X2" t="n">
        <v>3.07</v>
      </c>
      <c r="Y2" t="n">
        <v>1</v>
      </c>
      <c r="Z2" t="n">
        <v>10</v>
      </c>
      <c r="AA2" t="n">
        <v>124.6010970197672</v>
      </c>
      <c r="AB2" t="n">
        <v>170.4847179548121</v>
      </c>
      <c r="AC2" t="n">
        <v>154.2138957500566</v>
      </c>
      <c r="AD2" t="n">
        <v>124601.0970197672</v>
      </c>
      <c r="AE2" t="n">
        <v>170484.717954812</v>
      </c>
      <c r="AF2" t="n">
        <v>2.516738765724202e-06</v>
      </c>
      <c r="AG2" t="n">
        <v>0.2509375</v>
      </c>
      <c r="AH2" t="n">
        <v>154213.8957500566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4.389</v>
      </c>
      <c r="E3" t="n">
        <v>22.78</v>
      </c>
      <c r="F3" t="n">
        <v>19.51</v>
      </c>
      <c r="G3" t="n">
        <v>14.64</v>
      </c>
      <c r="H3" t="n">
        <v>0.27</v>
      </c>
      <c r="I3" t="n">
        <v>80</v>
      </c>
      <c r="J3" t="n">
        <v>81.14</v>
      </c>
      <c r="K3" t="n">
        <v>35.1</v>
      </c>
      <c r="L3" t="n">
        <v>1.25</v>
      </c>
      <c r="M3" t="n">
        <v>78</v>
      </c>
      <c r="N3" t="n">
        <v>9.789999999999999</v>
      </c>
      <c r="O3" t="n">
        <v>10241.25</v>
      </c>
      <c r="P3" t="n">
        <v>136.52</v>
      </c>
      <c r="Q3" t="n">
        <v>1319.19</v>
      </c>
      <c r="R3" t="n">
        <v>133.55</v>
      </c>
      <c r="S3" t="n">
        <v>59.92</v>
      </c>
      <c r="T3" t="n">
        <v>36381.43</v>
      </c>
      <c r="U3" t="n">
        <v>0.45</v>
      </c>
      <c r="V3" t="n">
        <v>0.87</v>
      </c>
      <c r="W3" t="n">
        <v>0.29</v>
      </c>
      <c r="X3" t="n">
        <v>2.24</v>
      </c>
      <c r="Y3" t="n">
        <v>1</v>
      </c>
      <c r="Z3" t="n">
        <v>10</v>
      </c>
      <c r="AA3" t="n">
        <v>110.8844588115669</v>
      </c>
      <c r="AB3" t="n">
        <v>151.7170084229924</v>
      </c>
      <c r="AC3" t="n">
        <v>137.2373500753021</v>
      </c>
      <c r="AD3" t="n">
        <v>110884.4588115669</v>
      </c>
      <c r="AE3" t="n">
        <v>151717.0084229924</v>
      </c>
      <c r="AF3" t="n">
        <v>2.660781048023203e-06</v>
      </c>
      <c r="AG3" t="n">
        <v>0.2372916666666667</v>
      </c>
      <c r="AH3" t="n">
        <v>137237.3500753021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4.5504</v>
      </c>
      <c r="E4" t="n">
        <v>21.98</v>
      </c>
      <c r="F4" t="n">
        <v>19</v>
      </c>
      <c r="G4" t="n">
        <v>18.09</v>
      </c>
      <c r="H4" t="n">
        <v>0.32</v>
      </c>
      <c r="I4" t="n">
        <v>63</v>
      </c>
      <c r="J4" t="n">
        <v>81.44</v>
      </c>
      <c r="K4" t="n">
        <v>35.1</v>
      </c>
      <c r="L4" t="n">
        <v>1.5</v>
      </c>
      <c r="M4" t="n">
        <v>61</v>
      </c>
      <c r="N4" t="n">
        <v>9.84</v>
      </c>
      <c r="O4" t="n">
        <v>10278.32</v>
      </c>
      <c r="P4" t="n">
        <v>128.74</v>
      </c>
      <c r="Q4" t="n">
        <v>1319.32</v>
      </c>
      <c r="R4" t="n">
        <v>116.48</v>
      </c>
      <c r="S4" t="n">
        <v>59.92</v>
      </c>
      <c r="T4" t="n">
        <v>27932.35</v>
      </c>
      <c r="U4" t="n">
        <v>0.51</v>
      </c>
      <c r="V4" t="n">
        <v>0.89</v>
      </c>
      <c r="W4" t="n">
        <v>0.26</v>
      </c>
      <c r="X4" t="n">
        <v>1.72</v>
      </c>
      <c r="Y4" t="n">
        <v>1</v>
      </c>
      <c r="Z4" t="n">
        <v>10</v>
      </c>
      <c r="AA4" t="n">
        <v>102.031845634994</v>
      </c>
      <c r="AB4" t="n">
        <v>139.6044725250816</v>
      </c>
      <c r="AC4" t="n">
        <v>126.2808176034331</v>
      </c>
      <c r="AD4" t="n">
        <v>102031.845634994</v>
      </c>
      <c r="AE4" t="n">
        <v>139604.4725250816</v>
      </c>
      <c r="AF4" t="n">
        <v>2.758627951908129e-06</v>
      </c>
      <c r="AG4" t="n">
        <v>0.2289583333333333</v>
      </c>
      <c r="AH4" t="n">
        <v>126280.8176034331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4.6458</v>
      </c>
      <c r="E5" t="n">
        <v>21.52</v>
      </c>
      <c r="F5" t="n">
        <v>18.74</v>
      </c>
      <c r="G5" t="n">
        <v>21.62</v>
      </c>
      <c r="H5" t="n">
        <v>0.38</v>
      </c>
      <c r="I5" t="n">
        <v>52</v>
      </c>
      <c r="J5" t="n">
        <v>81.73999999999999</v>
      </c>
      <c r="K5" t="n">
        <v>35.1</v>
      </c>
      <c r="L5" t="n">
        <v>1.75</v>
      </c>
      <c r="M5" t="n">
        <v>50</v>
      </c>
      <c r="N5" t="n">
        <v>9.890000000000001</v>
      </c>
      <c r="O5" t="n">
        <v>10315.41</v>
      </c>
      <c r="P5" t="n">
        <v>122.34</v>
      </c>
      <c r="Q5" t="n">
        <v>1319.11</v>
      </c>
      <c r="R5" t="n">
        <v>109.31</v>
      </c>
      <c r="S5" t="n">
        <v>59.92</v>
      </c>
      <c r="T5" t="n">
        <v>24401.37</v>
      </c>
      <c r="U5" t="n">
        <v>0.55</v>
      </c>
      <c r="V5" t="n">
        <v>0.91</v>
      </c>
      <c r="W5" t="n">
        <v>0.22</v>
      </c>
      <c r="X5" t="n">
        <v>1.46</v>
      </c>
      <c r="Y5" t="n">
        <v>1</v>
      </c>
      <c r="Z5" t="n">
        <v>10</v>
      </c>
      <c r="AA5" t="n">
        <v>96.21737488638418</v>
      </c>
      <c r="AB5" t="n">
        <v>131.6488571304922</v>
      </c>
      <c r="AC5" t="n">
        <v>119.0844749763245</v>
      </c>
      <c r="AD5" t="n">
        <v>96217.37488638418</v>
      </c>
      <c r="AE5" t="n">
        <v>131648.8571304923</v>
      </c>
      <c r="AF5" t="n">
        <v>2.816463110710001e-06</v>
      </c>
      <c r="AG5" t="n">
        <v>0.2241666666666667</v>
      </c>
      <c r="AH5" t="n">
        <v>119084.4749763245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4.7306</v>
      </c>
      <c r="E6" t="n">
        <v>21.14</v>
      </c>
      <c r="F6" t="n">
        <v>18.51</v>
      </c>
      <c r="G6" t="n">
        <v>25.82</v>
      </c>
      <c r="H6" t="n">
        <v>0.43</v>
      </c>
      <c r="I6" t="n">
        <v>43</v>
      </c>
      <c r="J6" t="n">
        <v>82.04000000000001</v>
      </c>
      <c r="K6" t="n">
        <v>35.1</v>
      </c>
      <c r="L6" t="n">
        <v>2</v>
      </c>
      <c r="M6" t="n">
        <v>36</v>
      </c>
      <c r="N6" t="n">
        <v>9.94</v>
      </c>
      <c r="O6" t="n">
        <v>10352.53</v>
      </c>
      <c r="P6" t="n">
        <v>116.1</v>
      </c>
      <c r="Q6" t="n">
        <v>1319.17</v>
      </c>
      <c r="R6" t="n">
        <v>100.79</v>
      </c>
      <c r="S6" t="n">
        <v>59.92</v>
      </c>
      <c r="T6" t="n">
        <v>20185.61</v>
      </c>
      <c r="U6" t="n">
        <v>0.59</v>
      </c>
      <c r="V6" t="n">
        <v>0.92</v>
      </c>
      <c r="W6" t="n">
        <v>0.24</v>
      </c>
      <c r="X6" t="n">
        <v>1.23</v>
      </c>
      <c r="Y6" t="n">
        <v>1</v>
      </c>
      <c r="Z6" t="n">
        <v>10</v>
      </c>
      <c r="AA6" t="n">
        <v>90.96618285579602</v>
      </c>
      <c r="AB6" t="n">
        <v>124.463944528003</v>
      </c>
      <c r="AC6" t="n">
        <v>112.5852803485264</v>
      </c>
      <c r="AD6" t="n">
        <v>90966.18285579603</v>
      </c>
      <c r="AE6" t="n">
        <v>124463.944528003</v>
      </c>
      <c r="AF6" t="n">
        <v>2.867872140756109e-06</v>
      </c>
      <c r="AG6" t="n">
        <v>0.2202083333333333</v>
      </c>
      <c r="AH6" t="n">
        <v>112585.2803485264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4.7602</v>
      </c>
      <c r="E7" t="n">
        <v>21.01</v>
      </c>
      <c r="F7" t="n">
        <v>18.43</v>
      </c>
      <c r="G7" t="n">
        <v>27.64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9</v>
      </c>
      <c r="N7" t="n">
        <v>9.99</v>
      </c>
      <c r="O7" t="n">
        <v>10389.66</v>
      </c>
      <c r="P7" t="n">
        <v>113.48</v>
      </c>
      <c r="Q7" t="n">
        <v>1319.34</v>
      </c>
      <c r="R7" t="n">
        <v>96.87</v>
      </c>
      <c r="S7" t="n">
        <v>59.92</v>
      </c>
      <c r="T7" t="n">
        <v>18242.12</v>
      </c>
      <c r="U7" t="n">
        <v>0.62</v>
      </c>
      <c r="V7" t="n">
        <v>0.92</v>
      </c>
      <c r="W7" t="n">
        <v>0.26</v>
      </c>
      <c r="X7" t="n">
        <v>1.15</v>
      </c>
      <c r="Y7" t="n">
        <v>1</v>
      </c>
      <c r="Z7" t="n">
        <v>10</v>
      </c>
      <c r="AA7" t="n">
        <v>88.95318106715688</v>
      </c>
      <c r="AB7" t="n">
        <v>121.7096666734171</v>
      </c>
      <c r="AC7" t="n">
        <v>110.093866906728</v>
      </c>
      <c r="AD7" t="n">
        <v>88953.18106715688</v>
      </c>
      <c r="AE7" t="n">
        <v>121709.6666734171</v>
      </c>
      <c r="AF7" t="n">
        <v>2.885816802187298e-06</v>
      </c>
      <c r="AG7" t="n">
        <v>0.2188541666666667</v>
      </c>
      <c r="AH7" t="n">
        <v>110093.866906728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4.7649</v>
      </c>
      <c r="E8" t="n">
        <v>20.99</v>
      </c>
      <c r="F8" t="n">
        <v>18.42</v>
      </c>
      <c r="G8" t="n">
        <v>28.34</v>
      </c>
      <c r="H8" t="n">
        <v>0.53</v>
      </c>
      <c r="I8" t="n">
        <v>39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113.5</v>
      </c>
      <c r="Q8" t="n">
        <v>1319.27</v>
      </c>
      <c r="R8" t="n">
        <v>96.3</v>
      </c>
      <c r="S8" t="n">
        <v>59.92</v>
      </c>
      <c r="T8" t="n">
        <v>17957.79</v>
      </c>
      <c r="U8" t="n">
        <v>0.62</v>
      </c>
      <c r="V8" t="n">
        <v>0.92</v>
      </c>
      <c r="W8" t="n">
        <v>0.28</v>
      </c>
      <c r="X8" t="n">
        <v>1.14</v>
      </c>
      <c r="Y8" t="n">
        <v>1</v>
      </c>
      <c r="Z8" t="n">
        <v>10</v>
      </c>
      <c r="AA8" t="n">
        <v>88.86144573356492</v>
      </c>
      <c r="AB8" t="n">
        <v>121.5841503429193</v>
      </c>
      <c r="AC8" t="n">
        <v>109.9803296786497</v>
      </c>
      <c r="AD8" t="n">
        <v>88861.44573356492</v>
      </c>
      <c r="AE8" t="n">
        <v>121584.1503429193</v>
      </c>
      <c r="AF8" t="n">
        <v>2.888666123428061e-06</v>
      </c>
      <c r="AG8" t="n">
        <v>0.2186458333333333</v>
      </c>
      <c r="AH8" t="n">
        <v>109980.3296786497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3.7774</v>
      </c>
      <c r="E2" t="n">
        <v>26.47</v>
      </c>
      <c r="F2" t="n">
        <v>21.33</v>
      </c>
      <c r="G2" t="n">
        <v>9.140000000000001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193.02</v>
      </c>
      <c r="Q2" t="n">
        <v>1319.2</v>
      </c>
      <c r="R2" t="n">
        <v>193.34</v>
      </c>
      <c r="S2" t="n">
        <v>59.92</v>
      </c>
      <c r="T2" t="n">
        <v>65972.78999999999</v>
      </c>
      <c r="U2" t="n">
        <v>0.31</v>
      </c>
      <c r="V2" t="n">
        <v>0.8</v>
      </c>
      <c r="W2" t="n">
        <v>0.37</v>
      </c>
      <c r="X2" t="n">
        <v>4.05</v>
      </c>
      <c r="Y2" t="n">
        <v>1</v>
      </c>
      <c r="Z2" t="n">
        <v>10</v>
      </c>
      <c r="AA2" t="n">
        <v>174.9747334388878</v>
      </c>
      <c r="AB2" t="n">
        <v>239.408149631413</v>
      </c>
      <c r="AC2" t="n">
        <v>216.5593718421086</v>
      </c>
      <c r="AD2" t="n">
        <v>174974.7334388878</v>
      </c>
      <c r="AE2" t="n">
        <v>239408.149631413</v>
      </c>
      <c r="AF2" t="n">
        <v>2.190775636223197e-06</v>
      </c>
      <c r="AG2" t="n">
        <v>0.2757291666666666</v>
      </c>
      <c r="AH2" t="n">
        <v>216559.3718421086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4.0628</v>
      </c>
      <c r="E3" t="n">
        <v>24.61</v>
      </c>
      <c r="F3" t="n">
        <v>20.24</v>
      </c>
      <c r="G3" t="n">
        <v>11.57</v>
      </c>
      <c r="H3" t="n">
        <v>0.2</v>
      </c>
      <c r="I3" t="n">
        <v>105</v>
      </c>
      <c r="J3" t="n">
        <v>107.73</v>
      </c>
      <c r="K3" t="n">
        <v>41.65</v>
      </c>
      <c r="L3" t="n">
        <v>1.25</v>
      </c>
      <c r="M3" t="n">
        <v>103</v>
      </c>
      <c r="N3" t="n">
        <v>14.83</v>
      </c>
      <c r="O3" t="n">
        <v>13520.81</v>
      </c>
      <c r="P3" t="n">
        <v>180.31</v>
      </c>
      <c r="Q3" t="n">
        <v>1319.21</v>
      </c>
      <c r="R3" t="n">
        <v>157.2</v>
      </c>
      <c r="S3" t="n">
        <v>59.92</v>
      </c>
      <c r="T3" t="n">
        <v>48078.89</v>
      </c>
      <c r="U3" t="n">
        <v>0.38</v>
      </c>
      <c r="V3" t="n">
        <v>0.84</v>
      </c>
      <c r="W3" t="n">
        <v>0.33</v>
      </c>
      <c r="X3" t="n">
        <v>2.97</v>
      </c>
      <c r="Y3" t="n">
        <v>1</v>
      </c>
      <c r="Z3" t="n">
        <v>10</v>
      </c>
      <c r="AA3" t="n">
        <v>152.902750998275</v>
      </c>
      <c r="AB3" t="n">
        <v>209.2082895090402</v>
      </c>
      <c r="AC3" t="n">
        <v>189.2417439840356</v>
      </c>
      <c r="AD3" t="n">
        <v>152902.750998275</v>
      </c>
      <c r="AE3" t="n">
        <v>209208.2895090402</v>
      </c>
      <c r="AF3" t="n">
        <v>2.356298844402924e-06</v>
      </c>
      <c r="AG3" t="n">
        <v>0.2563541666666667</v>
      </c>
      <c r="AH3" t="n">
        <v>189241.7439840356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4.2464</v>
      </c>
      <c r="E4" t="n">
        <v>23.55</v>
      </c>
      <c r="F4" t="n">
        <v>19.65</v>
      </c>
      <c r="G4" t="n">
        <v>14.03</v>
      </c>
      <c r="H4" t="n">
        <v>0.24</v>
      </c>
      <c r="I4" t="n">
        <v>84</v>
      </c>
      <c r="J4" t="n">
        <v>108.05</v>
      </c>
      <c r="K4" t="n">
        <v>41.65</v>
      </c>
      <c r="L4" t="n">
        <v>1.5</v>
      </c>
      <c r="M4" t="n">
        <v>82</v>
      </c>
      <c r="N4" t="n">
        <v>14.9</v>
      </c>
      <c r="O4" t="n">
        <v>13559.91</v>
      </c>
      <c r="P4" t="n">
        <v>171.99</v>
      </c>
      <c r="Q4" t="n">
        <v>1319.15</v>
      </c>
      <c r="R4" t="n">
        <v>137.96</v>
      </c>
      <c r="S4" t="n">
        <v>59.92</v>
      </c>
      <c r="T4" t="n">
        <v>38563.42</v>
      </c>
      <c r="U4" t="n">
        <v>0.43</v>
      </c>
      <c r="V4" t="n">
        <v>0.86</v>
      </c>
      <c r="W4" t="n">
        <v>0.29</v>
      </c>
      <c r="X4" t="n">
        <v>2.37</v>
      </c>
      <c r="Y4" t="n">
        <v>1</v>
      </c>
      <c r="Z4" t="n">
        <v>10</v>
      </c>
      <c r="AA4" t="n">
        <v>140.417581229414</v>
      </c>
      <c r="AB4" t="n">
        <v>192.1255294244768</v>
      </c>
      <c r="AC4" t="n">
        <v>173.7893385461331</v>
      </c>
      <c r="AD4" t="n">
        <v>140417.581229414</v>
      </c>
      <c r="AE4" t="n">
        <v>192125.5294244768</v>
      </c>
      <c r="AF4" t="n">
        <v>2.462781188557787e-06</v>
      </c>
      <c r="AG4" t="n">
        <v>0.2453125</v>
      </c>
      <c r="AH4" t="n">
        <v>173789.3385461331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4.3936</v>
      </c>
      <c r="E5" t="n">
        <v>22.76</v>
      </c>
      <c r="F5" t="n">
        <v>19.19</v>
      </c>
      <c r="G5" t="n">
        <v>16.69</v>
      </c>
      <c r="H5" t="n">
        <v>0.28</v>
      </c>
      <c r="I5" t="n">
        <v>69</v>
      </c>
      <c r="J5" t="n">
        <v>108.37</v>
      </c>
      <c r="K5" t="n">
        <v>41.65</v>
      </c>
      <c r="L5" t="n">
        <v>1.75</v>
      </c>
      <c r="M5" t="n">
        <v>67</v>
      </c>
      <c r="N5" t="n">
        <v>14.97</v>
      </c>
      <c r="O5" t="n">
        <v>13599.17</v>
      </c>
      <c r="P5" t="n">
        <v>164.94</v>
      </c>
      <c r="Q5" t="n">
        <v>1319.22</v>
      </c>
      <c r="R5" t="n">
        <v>122.89</v>
      </c>
      <c r="S5" t="n">
        <v>59.92</v>
      </c>
      <c r="T5" t="n">
        <v>31103.95</v>
      </c>
      <c r="U5" t="n">
        <v>0.49</v>
      </c>
      <c r="V5" t="n">
        <v>0.89</v>
      </c>
      <c r="W5" t="n">
        <v>0.28</v>
      </c>
      <c r="X5" t="n">
        <v>1.91</v>
      </c>
      <c r="Y5" t="n">
        <v>1</v>
      </c>
      <c r="Z5" t="n">
        <v>10</v>
      </c>
      <c r="AA5" t="n">
        <v>130.9780547584587</v>
      </c>
      <c r="AB5" t="n">
        <v>179.2099528644055</v>
      </c>
      <c r="AC5" t="n">
        <v>162.1064064858253</v>
      </c>
      <c r="AD5" t="n">
        <v>130978.0547584587</v>
      </c>
      <c r="AE5" t="n">
        <v>179209.9528644055</v>
      </c>
      <c r="AF5" t="n">
        <v>2.548152654023995e-06</v>
      </c>
      <c r="AG5" t="n">
        <v>0.2370833333333333</v>
      </c>
      <c r="AH5" t="n">
        <v>162106.4064858253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4.5134</v>
      </c>
      <c r="E6" t="n">
        <v>22.16</v>
      </c>
      <c r="F6" t="n">
        <v>18.83</v>
      </c>
      <c r="G6" t="n">
        <v>19.48</v>
      </c>
      <c r="H6" t="n">
        <v>0.32</v>
      </c>
      <c r="I6" t="n">
        <v>58</v>
      </c>
      <c r="J6" t="n">
        <v>108.68</v>
      </c>
      <c r="K6" t="n">
        <v>41.65</v>
      </c>
      <c r="L6" t="n">
        <v>2</v>
      </c>
      <c r="M6" t="n">
        <v>56</v>
      </c>
      <c r="N6" t="n">
        <v>15.03</v>
      </c>
      <c r="O6" t="n">
        <v>13638.32</v>
      </c>
      <c r="P6" t="n">
        <v>158.68</v>
      </c>
      <c r="Q6" t="n">
        <v>1319.11</v>
      </c>
      <c r="R6" t="n">
        <v>110.83</v>
      </c>
      <c r="S6" t="n">
        <v>59.92</v>
      </c>
      <c r="T6" t="n">
        <v>25131.68</v>
      </c>
      <c r="U6" t="n">
        <v>0.54</v>
      </c>
      <c r="V6" t="n">
        <v>0.9</v>
      </c>
      <c r="W6" t="n">
        <v>0.26</v>
      </c>
      <c r="X6" t="n">
        <v>1.55</v>
      </c>
      <c r="Y6" t="n">
        <v>1</v>
      </c>
      <c r="Z6" t="n">
        <v>10</v>
      </c>
      <c r="AA6" t="n">
        <v>123.4979791250106</v>
      </c>
      <c r="AB6" t="n">
        <v>168.97538338508</v>
      </c>
      <c r="AC6" t="n">
        <v>152.8486099532949</v>
      </c>
      <c r="AD6" t="n">
        <v>123497.9791250106</v>
      </c>
      <c r="AE6" t="n">
        <v>168975.38338508</v>
      </c>
      <c r="AF6" t="n">
        <v>2.617632963554238e-06</v>
      </c>
      <c r="AG6" t="n">
        <v>0.2308333333333333</v>
      </c>
      <c r="AH6" t="n">
        <v>152848.6099532949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4.5409</v>
      </c>
      <c r="E7" t="n">
        <v>22.02</v>
      </c>
      <c r="F7" t="n">
        <v>18.85</v>
      </c>
      <c r="G7" t="n">
        <v>22.18</v>
      </c>
      <c r="H7" t="n">
        <v>0.36</v>
      </c>
      <c r="I7" t="n">
        <v>51</v>
      </c>
      <c r="J7" t="n">
        <v>109</v>
      </c>
      <c r="K7" t="n">
        <v>41.65</v>
      </c>
      <c r="L7" t="n">
        <v>2.25</v>
      </c>
      <c r="M7" t="n">
        <v>49</v>
      </c>
      <c r="N7" t="n">
        <v>15.1</v>
      </c>
      <c r="O7" t="n">
        <v>13677.51</v>
      </c>
      <c r="P7" t="n">
        <v>156.33</v>
      </c>
      <c r="Q7" t="n">
        <v>1319.19</v>
      </c>
      <c r="R7" t="n">
        <v>113.57</v>
      </c>
      <c r="S7" t="n">
        <v>59.92</v>
      </c>
      <c r="T7" t="n">
        <v>26536.94</v>
      </c>
      <c r="U7" t="n">
        <v>0.53</v>
      </c>
      <c r="V7" t="n">
        <v>0.9</v>
      </c>
      <c r="W7" t="n">
        <v>0.21</v>
      </c>
      <c r="X7" t="n">
        <v>1.57</v>
      </c>
      <c r="Y7" t="n">
        <v>1</v>
      </c>
      <c r="Z7" t="n">
        <v>10</v>
      </c>
      <c r="AA7" t="n">
        <v>121.5463284675471</v>
      </c>
      <c r="AB7" t="n">
        <v>166.3050488547894</v>
      </c>
      <c r="AC7" t="n">
        <v>150.4331284027364</v>
      </c>
      <c r="AD7" t="n">
        <v>121546.3284675471</v>
      </c>
      <c r="AE7" t="n">
        <v>166305.0488547894</v>
      </c>
      <c r="AF7" t="n">
        <v>2.633582116409678e-06</v>
      </c>
      <c r="AG7" t="n">
        <v>0.229375</v>
      </c>
      <c r="AH7" t="n">
        <v>150433.1284027364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4.6229</v>
      </c>
      <c r="E8" t="n">
        <v>21.63</v>
      </c>
      <c r="F8" t="n">
        <v>18.6</v>
      </c>
      <c r="G8" t="n">
        <v>24.79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43</v>
      </c>
      <c r="N8" t="n">
        <v>15.17</v>
      </c>
      <c r="O8" t="n">
        <v>13716.72</v>
      </c>
      <c r="P8" t="n">
        <v>150.65</v>
      </c>
      <c r="Q8" t="n">
        <v>1319.3</v>
      </c>
      <c r="R8" t="n">
        <v>103.64</v>
      </c>
      <c r="S8" t="n">
        <v>59.92</v>
      </c>
      <c r="T8" t="n">
        <v>21602.16</v>
      </c>
      <c r="U8" t="n">
        <v>0.58</v>
      </c>
      <c r="V8" t="n">
        <v>0.91</v>
      </c>
      <c r="W8" t="n">
        <v>0.24</v>
      </c>
      <c r="X8" t="n">
        <v>1.32</v>
      </c>
      <c r="Y8" t="n">
        <v>1</v>
      </c>
      <c r="Z8" t="n">
        <v>10</v>
      </c>
      <c r="AA8" t="n">
        <v>115.9782324673091</v>
      </c>
      <c r="AB8" t="n">
        <v>158.686534260209</v>
      </c>
      <c r="AC8" t="n">
        <v>143.5417141484079</v>
      </c>
      <c r="AD8" t="n">
        <v>115978.2324673091</v>
      </c>
      <c r="AE8" t="n">
        <v>158686.534260209</v>
      </c>
      <c r="AF8" t="n">
        <v>2.681139590378625e-06</v>
      </c>
      <c r="AG8" t="n">
        <v>0.2253125</v>
      </c>
      <c r="AH8" t="n">
        <v>143541.7141484079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4.7005</v>
      </c>
      <c r="E9" t="n">
        <v>21.27</v>
      </c>
      <c r="F9" t="n">
        <v>18.37</v>
      </c>
      <c r="G9" t="n">
        <v>28.26</v>
      </c>
      <c r="H9" t="n">
        <v>0.44</v>
      </c>
      <c r="I9" t="n">
        <v>39</v>
      </c>
      <c r="J9" t="n">
        <v>109.64</v>
      </c>
      <c r="K9" t="n">
        <v>41.65</v>
      </c>
      <c r="L9" t="n">
        <v>2.75</v>
      </c>
      <c r="M9" t="n">
        <v>37</v>
      </c>
      <c r="N9" t="n">
        <v>15.24</v>
      </c>
      <c r="O9" t="n">
        <v>13755.95</v>
      </c>
      <c r="P9" t="n">
        <v>145.36</v>
      </c>
      <c r="Q9" t="n">
        <v>1319.1</v>
      </c>
      <c r="R9" t="n">
        <v>96.25</v>
      </c>
      <c r="S9" t="n">
        <v>59.92</v>
      </c>
      <c r="T9" t="n">
        <v>17932.8</v>
      </c>
      <c r="U9" t="n">
        <v>0.62</v>
      </c>
      <c r="V9" t="n">
        <v>0.92</v>
      </c>
      <c r="W9" t="n">
        <v>0.23</v>
      </c>
      <c r="X9" t="n">
        <v>1.09</v>
      </c>
      <c r="Y9" t="n">
        <v>1</v>
      </c>
      <c r="Z9" t="n">
        <v>10</v>
      </c>
      <c r="AA9" t="n">
        <v>110.9437398712108</v>
      </c>
      <c r="AB9" t="n">
        <v>151.7981193840929</v>
      </c>
      <c r="AC9" t="n">
        <v>137.3107199201151</v>
      </c>
      <c r="AD9" t="n">
        <v>110943.7398712108</v>
      </c>
      <c r="AE9" t="n">
        <v>151798.1193840929</v>
      </c>
      <c r="AF9" t="n">
        <v>2.726145199890702e-06</v>
      </c>
      <c r="AG9" t="n">
        <v>0.2215625</v>
      </c>
      <c r="AH9" t="n">
        <v>137310.7199201151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4.7492</v>
      </c>
      <c r="E10" t="n">
        <v>21.06</v>
      </c>
      <c r="F10" t="n">
        <v>18.24</v>
      </c>
      <c r="G10" t="n">
        <v>31.27</v>
      </c>
      <c r="H10" t="n">
        <v>0.48</v>
      </c>
      <c r="I10" t="n">
        <v>35</v>
      </c>
      <c r="J10" t="n">
        <v>109.96</v>
      </c>
      <c r="K10" t="n">
        <v>41.65</v>
      </c>
      <c r="L10" t="n">
        <v>3</v>
      </c>
      <c r="M10" t="n">
        <v>33</v>
      </c>
      <c r="N10" t="n">
        <v>15.31</v>
      </c>
      <c r="O10" t="n">
        <v>13795.21</v>
      </c>
      <c r="P10" t="n">
        <v>140.85</v>
      </c>
      <c r="Q10" t="n">
        <v>1319.19</v>
      </c>
      <c r="R10" t="n">
        <v>92.03</v>
      </c>
      <c r="S10" t="n">
        <v>59.92</v>
      </c>
      <c r="T10" t="n">
        <v>15845.61</v>
      </c>
      <c r="U10" t="n">
        <v>0.65</v>
      </c>
      <c r="V10" t="n">
        <v>0.93</v>
      </c>
      <c r="W10" t="n">
        <v>0.22</v>
      </c>
      <c r="X10" t="n">
        <v>0.96</v>
      </c>
      <c r="Y10" t="n">
        <v>1</v>
      </c>
      <c r="Z10" t="n">
        <v>10</v>
      </c>
      <c r="AA10" t="n">
        <v>107.2886255408414</v>
      </c>
      <c r="AB10" t="n">
        <v>146.7970307050203</v>
      </c>
      <c r="AC10" t="n">
        <v>132.7869281254997</v>
      </c>
      <c r="AD10" t="n">
        <v>107288.6255408414</v>
      </c>
      <c r="AE10" t="n">
        <v>146797.0307050203</v>
      </c>
      <c r="AF10" t="n">
        <v>2.754389699674699e-06</v>
      </c>
      <c r="AG10" t="n">
        <v>0.219375</v>
      </c>
      <c r="AH10" t="n">
        <v>132786.9281254997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4.7985</v>
      </c>
      <c r="E11" t="n">
        <v>20.84</v>
      </c>
      <c r="F11" t="n">
        <v>18.11</v>
      </c>
      <c r="G11" t="n">
        <v>35.06</v>
      </c>
      <c r="H11" t="n">
        <v>0.52</v>
      </c>
      <c r="I11" t="n">
        <v>31</v>
      </c>
      <c r="J11" t="n">
        <v>110.27</v>
      </c>
      <c r="K11" t="n">
        <v>41.65</v>
      </c>
      <c r="L11" t="n">
        <v>3.25</v>
      </c>
      <c r="M11" t="n">
        <v>28</v>
      </c>
      <c r="N11" t="n">
        <v>15.37</v>
      </c>
      <c r="O11" t="n">
        <v>13834.5</v>
      </c>
      <c r="P11" t="n">
        <v>135.86</v>
      </c>
      <c r="Q11" t="n">
        <v>1319.09</v>
      </c>
      <c r="R11" t="n">
        <v>87.8</v>
      </c>
      <c r="S11" t="n">
        <v>59.92</v>
      </c>
      <c r="T11" t="n">
        <v>13752.35</v>
      </c>
      <c r="U11" t="n">
        <v>0.68</v>
      </c>
      <c r="V11" t="n">
        <v>0.9399999999999999</v>
      </c>
      <c r="W11" t="n">
        <v>0.21</v>
      </c>
      <c r="X11" t="n">
        <v>0.84</v>
      </c>
      <c r="Y11" t="n">
        <v>1</v>
      </c>
      <c r="Z11" t="n">
        <v>10</v>
      </c>
      <c r="AA11" t="n">
        <v>103.4526829972959</v>
      </c>
      <c r="AB11" t="n">
        <v>141.5485248871026</v>
      </c>
      <c r="AC11" t="n">
        <v>128.0393323365181</v>
      </c>
      <c r="AD11" t="n">
        <v>103452.6829972959</v>
      </c>
      <c r="AE11" t="n">
        <v>141548.5248871026</v>
      </c>
      <c r="AF11" t="n">
        <v>2.782982180975542e-06</v>
      </c>
      <c r="AG11" t="n">
        <v>0.2170833333333333</v>
      </c>
      <c r="AH11" t="n">
        <v>128039.3323365181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4.8173</v>
      </c>
      <c r="E12" t="n">
        <v>20.76</v>
      </c>
      <c r="F12" t="n">
        <v>18.08</v>
      </c>
      <c r="G12" t="n">
        <v>37.4</v>
      </c>
      <c r="H12" t="n">
        <v>0.5600000000000001</v>
      </c>
      <c r="I12" t="n">
        <v>29</v>
      </c>
      <c r="J12" t="n">
        <v>110.59</v>
      </c>
      <c r="K12" t="n">
        <v>41.65</v>
      </c>
      <c r="L12" t="n">
        <v>3.5</v>
      </c>
      <c r="M12" t="n">
        <v>19</v>
      </c>
      <c r="N12" t="n">
        <v>15.44</v>
      </c>
      <c r="O12" t="n">
        <v>13873.81</v>
      </c>
      <c r="P12" t="n">
        <v>132.77</v>
      </c>
      <c r="Q12" t="n">
        <v>1319.12</v>
      </c>
      <c r="R12" t="n">
        <v>86.28</v>
      </c>
      <c r="S12" t="n">
        <v>59.92</v>
      </c>
      <c r="T12" t="n">
        <v>12998.83</v>
      </c>
      <c r="U12" t="n">
        <v>0.6899999999999999</v>
      </c>
      <c r="V12" t="n">
        <v>0.9399999999999999</v>
      </c>
      <c r="W12" t="n">
        <v>0.22</v>
      </c>
      <c r="X12" t="n">
        <v>0.8</v>
      </c>
      <c r="Y12" t="n">
        <v>1</v>
      </c>
      <c r="Z12" t="n">
        <v>10</v>
      </c>
      <c r="AA12" t="n">
        <v>101.4498894400708</v>
      </c>
      <c r="AB12" t="n">
        <v>138.8082143850928</v>
      </c>
      <c r="AC12" t="n">
        <v>125.5605532227694</v>
      </c>
      <c r="AD12" t="n">
        <v>101449.8894400709</v>
      </c>
      <c r="AE12" t="n">
        <v>138808.2143850928</v>
      </c>
      <c r="AF12" t="n">
        <v>2.793885601836715e-06</v>
      </c>
      <c r="AG12" t="n">
        <v>0.21625</v>
      </c>
      <c r="AH12" t="n">
        <v>125560.5532227694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4.8275</v>
      </c>
      <c r="E13" t="n">
        <v>20.71</v>
      </c>
      <c r="F13" t="n">
        <v>18.06</v>
      </c>
      <c r="G13" t="n">
        <v>38.69</v>
      </c>
      <c r="H13" t="n">
        <v>0.6</v>
      </c>
      <c r="I13" t="n">
        <v>28</v>
      </c>
      <c r="J13" t="n">
        <v>110.91</v>
      </c>
      <c r="K13" t="n">
        <v>41.65</v>
      </c>
      <c r="L13" t="n">
        <v>3.75</v>
      </c>
      <c r="M13" t="n">
        <v>2</v>
      </c>
      <c r="N13" t="n">
        <v>15.51</v>
      </c>
      <c r="O13" t="n">
        <v>13913.15</v>
      </c>
      <c r="P13" t="n">
        <v>131.01</v>
      </c>
      <c r="Q13" t="n">
        <v>1319.09</v>
      </c>
      <c r="R13" t="n">
        <v>84.81</v>
      </c>
      <c r="S13" t="n">
        <v>59.92</v>
      </c>
      <c r="T13" t="n">
        <v>12270.3</v>
      </c>
      <c r="U13" t="n">
        <v>0.71</v>
      </c>
      <c r="V13" t="n">
        <v>0.9399999999999999</v>
      </c>
      <c r="W13" t="n">
        <v>0.24</v>
      </c>
      <c r="X13" t="n">
        <v>0.78</v>
      </c>
      <c r="Y13" t="n">
        <v>1</v>
      </c>
      <c r="Z13" t="n">
        <v>10</v>
      </c>
      <c r="AA13" t="n">
        <v>100.3210688372528</v>
      </c>
      <c r="AB13" t="n">
        <v>137.2637122362677</v>
      </c>
      <c r="AC13" t="n">
        <v>124.1634561913052</v>
      </c>
      <c r="AD13" t="n">
        <v>100321.0688372528</v>
      </c>
      <c r="AE13" t="n">
        <v>137263.7122362677</v>
      </c>
      <c r="AF13" t="n">
        <v>2.799801287623096e-06</v>
      </c>
      <c r="AG13" t="n">
        <v>0.2157291666666667</v>
      </c>
      <c r="AH13" t="n">
        <v>124163.4561913052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4.8264</v>
      </c>
      <c r="E14" t="n">
        <v>20.72</v>
      </c>
      <c r="F14" t="n">
        <v>18.06</v>
      </c>
      <c r="G14" t="n">
        <v>38.7</v>
      </c>
      <c r="H14" t="n">
        <v>0.63</v>
      </c>
      <c r="I14" t="n">
        <v>28</v>
      </c>
      <c r="J14" t="n">
        <v>111.23</v>
      </c>
      <c r="K14" t="n">
        <v>41.65</v>
      </c>
      <c r="L14" t="n">
        <v>4</v>
      </c>
      <c r="M14" t="n">
        <v>0</v>
      </c>
      <c r="N14" t="n">
        <v>15.58</v>
      </c>
      <c r="O14" t="n">
        <v>13952.52</v>
      </c>
      <c r="P14" t="n">
        <v>131.52</v>
      </c>
      <c r="Q14" t="n">
        <v>1319.12</v>
      </c>
      <c r="R14" t="n">
        <v>84.95</v>
      </c>
      <c r="S14" t="n">
        <v>59.92</v>
      </c>
      <c r="T14" t="n">
        <v>12340.8</v>
      </c>
      <c r="U14" t="n">
        <v>0.71</v>
      </c>
      <c r="V14" t="n">
        <v>0.9399999999999999</v>
      </c>
      <c r="W14" t="n">
        <v>0.24</v>
      </c>
      <c r="X14" t="n">
        <v>0.78</v>
      </c>
      <c r="Y14" t="n">
        <v>1</v>
      </c>
      <c r="Z14" t="n">
        <v>10</v>
      </c>
      <c r="AA14" t="n">
        <v>100.5992842383798</v>
      </c>
      <c r="AB14" t="n">
        <v>137.6443788220867</v>
      </c>
      <c r="AC14" t="n">
        <v>124.5077924924426</v>
      </c>
      <c r="AD14" t="n">
        <v>100599.2842383798</v>
      </c>
      <c r="AE14" t="n">
        <v>137644.3788220867</v>
      </c>
      <c r="AF14" t="n">
        <v>2.799163321508878e-06</v>
      </c>
      <c r="AG14" t="n">
        <v>0.2158333333333333</v>
      </c>
      <c r="AH14" t="n">
        <v>124507.7924924426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2.0414</v>
      </c>
      <c r="E2" t="n">
        <v>48.99</v>
      </c>
      <c r="F2" t="n">
        <v>27.86</v>
      </c>
      <c r="G2" t="n">
        <v>4.79</v>
      </c>
      <c r="H2" t="n">
        <v>0.06</v>
      </c>
      <c r="I2" t="n">
        <v>349</v>
      </c>
      <c r="J2" t="n">
        <v>274.09</v>
      </c>
      <c r="K2" t="n">
        <v>60.56</v>
      </c>
      <c r="L2" t="n">
        <v>1</v>
      </c>
      <c r="M2" t="n">
        <v>347</v>
      </c>
      <c r="N2" t="n">
        <v>72.53</v>
      </c>
      <c r="O2" t="n">
        <v>34038.11</v>
      </c>
      <c r="P2" t="n">
        <v>479.03</v>
      </c>
      <c r="Q2" t="n">
        <v>1319.58</v>
      </c>
      <c r="R2" t="n">
        <v>407.48</v>
      </c>
      <c r="S2" t="n">
        <v>59.92</v>
      </c>
      <c r="T2" t="n">
        <v>172000.47</v>
      </c>
      <c r="U2" t="n">
        <v>0.15</v>
      </c>
      <c r="V2" t="n">
        <v>0.61</v>
      </c>
      <c r="W2" t="n">
        <v>0.72</v>
      </c>
      <c r="X2" t="n">
        <v>10.58</v>
      </c>
      <c r="Y2" t="n">
        <v>1</v>
      </c>
      <c r="Z2" t="n">
        <v>10</v>
      </c>
      <c r="AA2" t="n">
        <v>750.2523163548937</v>
      </c>
      <c r="AB2" t="n">
        <v>1026.528318032968</v>
      </c>
      <c r="AC2" t="n">
        <v>928.557896101444</v>
      </c>
      <c r="AD2" t="n">
        <v>750252.3163548936</v>
      </c>
      <c r="AE2" t="n">
        <v>1026528.318032968</v>
      </c>
      <c r="AF2" t="n">
        <v>1.014970497424285e-06</v>
      </c>
      <c r="AG2" t="n">
        <v>0.5103125000000001</v>
      </c>
      <c r="AH2" t="n">
        <v>928557.896101444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2.4905</v>
      </c>
      <c r="E3" t="n">
        <v>40.15</v>
      </c>
      <c r="F3" t="n">
        <v>24.51</v>
      </c>
      <c r="G3" t="n">
        <v>6.03</v>
      </c>
      <c r="H3" t="n">
        <v>0.08</v>
      </c>
      <c r="I3" t="n">
        <v>244</v>
      </c>
      <c r="J3" t="n">
        <v>274.57</v>
      </c>
      <c r="K3" t="n">
        <v>60.56</v>
      </c>
      <c r="L3" t="n">
        <v>1.25</v>
      </c>
      <c r="M3" t="n">
        <v>242</v>
      </c>
      <c r="N3" t="n">
        <v>72.76000000000001</v>
      </c>
      <c r="O3" t="n">
        <v>34097.72</v>
      </c>
      <c r="P3" t="n">
        <v>420.07</v>
      </c>
      <c r="Q3" t="n">
        <v>1319.69</v>
      </c>
      <c r="R3" t="n">
        <v>297.27</v>
      </c>
      <c r="S3" t="n">
        <v>59.92</v>
      </c>
      <c r="T3" t="n">
        <v>117418.87</v>
      </c>
      <c r="U3" t="n">
        <v>0.2</v>
      </c>
      <c r="V3" t="n">
        <v>0.6899999999999999</v>
      </c>
      <c r="W3" t="n">
        <v>0.55</v>
      </c>
      <c r="X3" t="n">
        <v>7.22</v>
      </c>
      <c r="Y3" t="n">
        <v>1</v>
      </c>
      <c r="Z3" t="n">
        <v>10</v>
      </c>
      <c r="AA3" t="n">
        <v>540.3114640098352</v>
      </c>
      <c r="AB3" t="n">
        <v>739.2779819177279</v>
      </c>
      <c r="AC3" t="n">
        <v>668.7223289066636</v>
      </c>
      <c r="AD3" t="n">
        <v>540311.4640098352</v>
      </c>
      <c r="AE3" t="n">
        <v>739277.9819177279</v>
      </c>
      <c r="AF3" t="n">
        <v>1.238260029310857e-06</v>
      </c>
      <c r="AG3" t="n">
        <v>0.4182291666666667</v>
      </c>
      <c r="AH3" t="n">
        <v>668722.3289066636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2.8101</v>
      </c>
      <c r="E4" t="n">
        <v>35.59</v>
      </c>
      <c r="F4" t="n">
        <v>22.81</v>
      </c>
      <c r="G4" t="n">
        <v>7.24</v>
      </c>
      <c r="H4" t="n">
        <v>0.1</v>
      </c>
      <c r="I4" t="n">
        <v>189</v>
      </c>
      <c r="J4" t="n">
        <v>275.05</v>
      </c>
      <c r="K4" t="n">
        <v>60.56</v>
      </c>
      <c r="L4" t="n">
        <v>1.5</v>
      </c>
      <c r="M4" t="n">
        <v>187</v>
      </c>
      <c r="N4" t="n">
        <v>73</v>
      </c>
      <c r="O4" t="n">
        <v>34157.42</v>
      </c>
      <c r="P4" t="n">
        <v>389.87</v>
      </c>
      <c r="Q4" t="n">
        <v>1319.38</v>
      </c>
      <c r="R4" t="n">
        <v>241.71</v>
      </c>
      <c r="S4" t="n">
        <v>59.92</v>
      </c>
      <c r="T4" t="n">
        <v>89916.34</v>
      </c>
      <c r="U4" t="n">
        <v>0.25</v>
      </c>
      <c r="V4" t="n">
        <v>0.74</v>
      </c>
      <c r="W4" t="n">
        <v>0.46</v>
      </c>
      <c r="X4" t="n">
        <v>5.53</v>
      </c>
      <c r="Y4" t="n">
        <v>1</v>
      </c>
      <c r="Z4" t="n">
        <v>10</v>
      </c>
      <c r="AA4" t="n">
        <v>445.0987131443727</v>
      </c>
      <c r="AB4" t="n">
        <v>609.00369569349</v>
      </c>
      <c r="AC4" t="n">
        <v>550.8812377185578</v>
      </c>
      <c r="AD4" t="n">
        <v>445098.7131443726</v>
      </c>
      <c r="AE4" t="n">
        <v>609003.6956934901</v>
      </c>
      <c r="AF4" t="n">
        <v>1.397163022833342e-06</v>
      </c>
      <c r="AG4" t="n">
        <v>0.3707291666666667</v>
      </c>
      <c r="AH4" t="n">
        <v>550881.2377185578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3.0592</v>
      </c>
      <c r="E5" t="n">
        <v>32.69</v>
      </c>
      <c r="F5" t="n">
        <v>21.74</v>
      </c>
      <c r="G5" t="n">
        <v>8.470000000000001</v>
      </c>
      <c r="H5" t="n">
        <v>0.11</v>
      </c>
      <c r="I5" t="n">
        <v>154</v>
      </c>
      <c r="J5" t="n">
        <v>275.54</v>
      </c>
      <c r="K5" t="n">
        <v>60.56</v>
      </c>
      <c r="L5" t="n">
        <v>1.75</v>
      </c>
      <c r="M5" t="n">
        <v>152</v>
      </c>
      <c r="N5" t="n">
        <v>73.23</v>
      </c>
      <c r="O5" t="n">
        <v>34217.22</v>
      </c>
      <c r="P5" t="n">
        <v>370.52</v>
      </c>
      <c r="Q5" t="n">
        <v>1319.38</v>
      </c>
      <c r="R5" t="n">
        <v>206.3</v>
      </c>
      <c r="S5" t="n">
        <v>59.92</v>
      </c>
      <c r="T5" t="n">
        <v>72386.08</v>
      </c>
      <c r="U5" t="n">
        <v>0.29</v>
      </c>
      <c r="V5" t="n">
        <v>0.78</v>
      </c>
      <c r="W5" t="n">
        <v>0.41</v>
      </c>
      <c r="X5" t="n">
        <v>4.46</v>
      </c>
      <c r="Y5" t="n">
        <v>1</v>
      </c>
      <c r="Z5" t="n">
        <v>10</v>
      </c>
      <c r="AA5" t="n">
        <v>389.0913622493042</v>
      </c>
      <c r="AB5" t="n">
        <v>532.3719673289212</v>
      </c>
      <c r="AC5" t="n">
        <v>481.563133955797</v>
      </c>
      <c r="AD5" t="n">
        <v>389091.3622493041</v>
      </c>
      <c r="AE5" t="n">
        <v>532371.9673289212</v>
      </c>
      <c r="AF5" t="n">
        <v>1.52101388543175e-06</v>
      </c>
      <c r="AG5" t="n">
        <v>0.3405208333333333</v>
      </c>
      <c r="AH5" t="n">
        <v>481563.133955797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3.2555</v>
      </c>
      <c r="E6" t="n">
        <v>30.72</v>
      </c>
      <c r="F6" t="n">
        <v>21.03</v>
      </c>
      <c r="G6" t="n">
        <v>9.710000000000001</v>
      </c>
      <c r="H6" t="n">
        <v>0.13</v>
      </c>
      <c r="I6" t="n">
        <v>130</v>
      </c>
      <c r="J6" t="n">
        <v>276.02</v>
      </c>
      <c r="K6" t="n">
        <v>60.56</v>
      </c>
      <c r="L6" t="n">
        <v>2</v>
      </c>
      <c r="M6" t="n">
        <v>128</v>
      </c>
      <c r="N6" t="n">
        <v>73.47</v>
      </c>
      <c r="O6" t="n">
        <v>34277.1</v>
      </c>
      <c r="P6" t="n">
        <v>357.34</v>
      </c>
      <c r="Q6" t="n">
        <v>1319.28</v>
      </c>
      <c r="R6" t="n">
        <v>182.94</v>
      </c>
      <c r="S6" t="n">
        <v>59.92</v>
      </c>
      <c r="T6" t="n">
        <v>60825.75</v>
      </c>
      <c r="U6" t="n">
        <v>0.33</v>
      </c>
      <c r="V6" t="n">
        <v>0.8100000000000001</v>
      </c>
      <c r="W6" t="n">
        <v>0.37</v>
      </c>
      <c r="X6" t="n">
        <v>3.75</v>
      </c>
      <c r="Y6" t="n">
        <v>1</v>
      </c>
      <c r="Z6" t="n">
        <v>10</v>
      </c>
      <c r="AA6" t="n">
        <v>353.0687950274694</v>
      </c>
      <c r="AB6" t="n">
        <v>483.0843016525014</v>
      </c>
      <c r="AC6" t="n">
        <v>436.9794139158616</v>
      </c>
      <c r="AD6" t="n">
        <v>353068.7950274694</v>
      </c>
      <c r="AE6" t="n">
        <v>483084.3016525014</v>
      </c>
      <c r="AF6" t="n">
        <v>1.618612939338082e-06</v>
      </c>
      <c r="AG6" t="n">
        <v>0.32</v>
      </c>
      <c r="AH6" t="n">
        <v>436979.4139158616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3.4213</v>
      </c>
      <c r="E7" t="n">
        <v>29.23</v>
      </c>
      <c r="F7" t="n">
        <v>20.48</v>
      </c>
      <c r="G7" t="n">
        <v>10.97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346.9</v>
      </c>
      <c r="Q7" t="n">
        <v>1319.38</v>
      </c>
      <c r="R7" t="n">
        <v>164.97</v>
      </c>
      <c r="S7" t="n">
        <v>59.92</v>
      </c>
      <c r="T7" t="n">
        <v>51930.41</v>
      </c>
      <c r="U7" t="n">
        <v>0.36</v>
      </c>
      <c r="V7" t="n">
        <v>0.83</v>
      </c>
      <c r="W7" t="n">
        <v>0.34</v>
      </c>
      <c r="X7" t="n">
        <v>3.2</v>
      </c>
      <c r="Y7" t="n">
        <v>1</v>
      </c>
      <c r="Z7" t="n">
        <v>10</v>
      </c>
      <c r="AA7" t="n">
        <v>326.5435583511994</v>
      </c>
      <c r="AB7" t="n">
        <v>446.7913026211762</v>
      </c>
      <c r="AC7" t="n">
        <v>404.150167774542</v>
      </c>
      <c r="AD7" t="n">
        <v>326543.5583511994</v>
      </c>
      <c r="AE7" t="n">
        <v>446791.3026211762</v>
      </c>
      <c r="AF7" t="n">
        <v>1.70104759617797e-06</v>
      </c>
      <c r="AG7" t="n">
        <v>0.3044791666666667</v>
      </c>
      <c r="AH7" t="n">
        <v>404150.1677745419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3.5476</v>
      </c>
      <c r="E8" t="n">
        <v>28.19</v>
      </c>
      <c r="F8" t="n">
        <v>20.12</v>
      </c>
      <c r="G8" t="n">
        <v>12.19</v>
      </c>
      <c r="H8" t="n">
        <v>0.16</v>
      </c>
      <c r="I8" t="n">
        <v>99</v>
      </c>
      <c r="J8" t="n">
        <v>277</v>
      </c>
      <c r="K8" t="n">
        <v>60.56</v>
      </c>
      <c r="L8" t="n">
        <v>2.5</v>
      </c>
      <c r="M8" t="n">
        <v>97</v>
      </c>
      <c r="N8" t="n">
        <v>73.94</v>
      </c>
      <c r="O8" t="n">
        <v>34397.15</v>
      </c>
      <c r="P8" t="n">
        <v>339.97</v>
      </c>
      <c r="Q8" t="n">
        <v>1319.31</v>
      </c>
      <c r="R8" t="n">
        <v>153.35</v>
      </c>
      <c r="S8" t="n">
        <v>59.92</v>
      </c>
      <c r="T8" t="n">
        <v>46184.57</v>
      </c>
      <c r="U8" t="n">
        <v>0.39</v>
      </c>
      <c r="V8" t="n">
        <v>0.84</v>
      </c>
      <c r="W8" t="n">
        <v>0.32</v>
      </c>
      <c r="X8" t="n">
        <v>2.84</v>
      </c>
      <c r="Y8" t="n">
        <v>1</v>
      </c>
      <c r="Z8" t="n">
        <v>10</v>
      </c>
      <c r="AA8" t="n">
        <v>308.9172824846826</v>
      </c>
      <c r="AB8" t="n">
        <v>422.6742543641979</v>
      </c>
      <c r="AC8" t="n">
        <v>382.3348167547198</v>
      </c>
      <c r="AD8" t="n">
        <v>308917.2824846826</v>
      </c>
      <c r="AE8" t="n">
        <v>422674.2543641978</v>
      </c>
      <c r="AF8" t="n">
        <v>1.763843115833445e-06</v>
      </c>
      <c r="AG8" t="n">
        <v>0.2936458333333333</v>
      </c>
      <c r="AH8" t="n">
        <v>382334.8167547198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3.6681</v>
      </c>
      <c r="E9" t="n">
        <v>27.26</v>
      </c>
      <c r="F9" t="n">
        <v>19.77</v>
      </c>
      <c r="G9" t="n">
        <v>13.48</v>
      </c>
      <c r="H9" t="n">
        <v>0.18</v>
      </c>
      <c r="I9" t="n">
        <v>88</v>
      </c>
      <c r="J9" t="n">
        <v>277.48</v>
      </c>
      <c r="K9" t="n">
        <v>60.56</v>
      </c>
      <c r="L9" t="n">
        <v>2.75</v>
      </c>
      <c r="M9" t="n">
        <v>86</v>
      </c>
      <c r="N9" t="n">
        <v>74.18000000000001</v>
      </c>
      <c r="O9" t="n">
        <v>34457.31</v>
      </c>
      <c r="P9" t="n">
        <v>333.14</v>
      </c>
      <c r="Q9" t="n">
        <v>1319.3</v>
      </c>
      <c r="R9" t="n">
        <v>141.65</v>
      </c>
      <c r="S9" t="n">
        <v>59.92</v>
      </c>
      <c r="T9" t="n">
        <v>40392.16</v>
      </c>
      <c r="U9" t="n">
        <v>0.42</v>
      </c>
      <c r="V9" t="n">
        <v>0.86</v>
      </c>
      <c r="W9" t="n">
        <v>0.3</v>
      </c>
      <c r="X9" t="n">
        <v>2.49</v>
      </c>
      <c r="Y9" t="n">
        <v>1</v>
      </c>
      <c r="Z9" t="n">
        <v>10</v>
      </c>
      <c r="AA9" t="n">
        <v>293.0644636842751</v>
      </c>
      <c r="AB9" t="n">
        <v>400.9837283044745</v>
      </c>
      <c r="AC9" t="n">
        <v>362.714404059292</v>
      </c>
      <c r="AD9" t="n">
        <v>293064.4636842751</v>
      </c>
      <c r="AE9" t="n">
        <v>400983.7283044746</v>
      </c>
      <c r="AF9" t="n">
        <v>1.823754914079564e-06</v>
      </c>
      <c r="AG9" t="n">
        <v>0.2839583333333334</v>
      </c>
      <c r="AH9" t="n">
        <v>362714.404059292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3.761</v>
      </c>
      <c r="E10" t="n">
        <v>26.59</v>
      </c>
      <c r="F10" t="n">
        <v>19.51</v>
      </c>
      <c r="G10" t="n">
        <v>14.63</v>
      </c>
      <c r="H10" t="n">
        <v>0.19</v>
      </c>
      <c r="I10" t="n">
        <v>80</v>
      </c>
      <c r="J10" t="n">
        <v>277.97</v>
      </c>
      <c r="K10" t="n">
        <v>60.56</v>
      </c>
      <c r="L10" t="n">
        <v>3</v>
      </c>
      <c r="M10" t="n">
        <v>78</v>
      </c>
      <c r="N10" t="n">
        <v>74.42</v>
      </c>
      <c r="O10" t="n">
        <v>34517.57</v>
      </c>
      <c r="P10" t="n">
        <v>327.78</v>
      </c>
      <c r="Q10" t="n">
        <v>1319.31</v>
      </c>
      <c r="R10" t="n">
        <v>133.39</v>
      </c>
      <c r="S10" t="n">
        <v>59.92</v>
      </c>
      <c r="T10" t="n">
        <v>36297.99</v>
      </c>
      <c r="U10" t="n">
        <v>0.45</v>
      </c>
      <c r="V10" t="n">
        <v>0.87</v>
      </c>
      <c r="W10" t="n">
        <v>0.29</v>
      </c>
      <c r="X10" t="n">
        <v>2.23</v>
      </c>
      <c r="Y10" t="n">
        <v>1</v>
      </c>
      <c r="Z10" t="n">
        <v>10</v>
      </c>
      <c r="AA10" t="n">
        <v>281.5100248960133</v>
      </c>
      <c r="AB10" t="n">
        <v>385.1744354085114</v>
      </c>
      <c r="AC10" t="n">
        <v>348.4139278888377</v>
      </c>
      <c r="AD10" t="n">
        <v>281510.0248960133</v>
      </c>
      <c r="AE10" t="n">
        <v>385174.4354085114</v>
      </c>
      <c r="AF10" t="n">
        <v>1.869944175963916e-06</v>
      </c>
      <c r="AG10" t="n">
        <v>0.2769791666666667</v>
      </c>
      <c r="AH10" t="n">
        <v>348413.9278888377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3.8411</v>
      </c>
      <c r="E11" t="n">
        <v>26.03</v>
      </c>
      <c r="F11" t="n">
        <v>19.32</v>
      </c>
      <c r="G11" t="n">
        <v>15.88</v>
      </c>
      <c r="H11" t="n">
        <v>0.21</v>
      </c>
      <c r="I11" t="n">
        <v>73</v>
      </c>
      <c r="J11" t="n">
        <v>278.46</v>
      </c>
      <c r="K11" t="n">
        <v>60.56</v>
      </c>
      <c r="L11" t="n">
        <v>3.25</v>
      </c>
      <c r="M11" t="n">
        <v>71</v>
      </c>
      <c r="N11" t="n">
        <v>74.66</v>
      </c>
      <c r="O11" t="n">
        <v>34577.92</v>
      </c>
      <c r="P11" t="n">
        <v>323.77</v>
      </c>
      <c r="Q11" t="n">
        <v>1319.39</v>
      </c>
      <c r="R11" t="n">
        <v>127.1</v>
      </c>
      <c r="S11" t="n">
        <v>59.92</v>
      </c>
      <c r="T11" t="n">
        <v>33191.37</v>
      </c>
      <c r="U11" t="n">
        <v>0.47</v>
      </c>
      <c r="V11" t="n">
        <v>0.88</v>
      </c>
      <c r="W11" t="n">
        <v>0.28</v>
      </c>
      <c r="X11" t="n">
        <v>2.04</v>
      </c>
      <c r="Y11" t="n">
        <v>1</v>
      </c>
      <c r="Z11" t="n">
        <v>10</v>
      </c>
      <c r="AA11" t="n">
        <v>272.4980423289011</v>
      </c>
      <c r="AB11" t="n">
        <v>372.8438432795776</v>
      </c>
      <c r="AC11" t="n">
        <v>337.2601501665945</v>
      </c>
      <c r="AD11" t="n">
        <v>272498.0423289011</v>
      </c>
      <c r="AE11" t="n">
        <v>372843.8432795776</v>
      </c>
      <c r="AF11" t="n">
        <v>1.909769363013826e-06</v>
      </c>
      <c r="AG11" t="n">
        <v>0.2711458333333334</v>
      </c>
      <c r="AH11" t="n">
        <v>337260.1501665945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3.916</v>
      </c>
      <c r="E12" t="n">
        <v>25.54</v>
      </c>
      <c r="F12" t="n">
        <v>19.14</v>
      </c>
      <c r="G12" t="n">
        <v>17.14</v>
      </c>
      <c r="H12" t="n">
        <v>0.22</v>
      </c>
      <c r="I12" t="n">
        <v>67</v>
      </c>
      <c r="J12" t="n">
        <v>278.95</v>
      </c>
      <c r="K12" t="n">
        <v>60.56</v>
      </c>
      <c r="L12" t="n">
        <v>3.5</v>
      </c>
      <c r="M12" t="n">
        <v>65</v>
      </c>
      <c r="N12" t="n">
        <v>74.90000000000001</v>
      </c>
      <c r="O12" t="n">
        <v>34638.36</v>
      </c>
      <c r="P12" t="n">
        <v>319.89</v>
      </c>
      <c r="Q12" t="n">
        <v>1319.15</v>
      </c>
      <c r="R12" t="n">
        <v>121</v>
      </c>
      <c r="S12" t="n">
        <v>59.92</v>
      </c>
      <c r="T12" t="n">
        <v>30169.31</v>
      </c>
      <c r="U12" t="n">
        <v>0.5</v>
      </c>
      <c r="V12" t="n">
        <v>0.89</v>
      </c>
      <c r="W12" t="n">
        <v>0.27</v>
      </c>
      <c r="X12" t="n">
        <v>1.86</v>
      </c>
      <c r="Y12" t="n">
        <v>1</v>
      </c>
      <c r="Z12" t="n">
        <v>10</v>
      </c>
      <c r="AA12" t="n">
        <v>264.316750210513</v>
      </c>
      <c r="AB12" t="n">
        <v>361.649838470064</v>
      </c>
      <c r="AC12" t="n">
        <v>327.1344854652165</v>
      </c>
      <c r="AD12" t="n">
        <v>264316.750210513</v>
      </c>
      <c r="AE12" t="n">
        <v>361649.838470064</v>
      </c>
      <c r="AF12" t="n">
        <v>1.947009144662242e-06</v>
      </c>
      <c r="AG12" t="n">
        <v>0.2660416666666667</v>
      </c>
      <c r="AH12" t="n">
        <v>327134.4854652165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3.9813</v>
      </c>
      <c r="E13" t="n">
        <v>25.12</v>
      </c>
      <c r="F13" t="n">
        <v>18.98</v>
      </c>
      <c r="G13" t="n">
        <v>18.37</v>
      </c>
      <c r="H13" t="n">
        <v>0.24</v>
      </c>
      <c r="I13" t="n">
        <v>62</v>
      </c>
      <c r="J13" t="n">
        <v>279.44</v>
      </c>
      <c r="K13" t="n">
        <v>60.56</v>
      </c>
      <c r="L13" t="n">
        <v>3.75</v>
      </c>
      <c r="M13" t="n">
        <v>60</v>
      </c>
      <c r="N13" t="n">
        <v>75.14</v>
      </c>
      <c r="O13" t="n">
        <v>34698.9</v>
      </c>
      <c r="P13" t="n">
        <v>316.26</v>
      </c>
      <c r="Q13" t="n">
        <v>1319.24</v>
      </c>
      <c r="R13" t="n">
        <v>115.8</v>
      </c>
      <c r="S13" t="n">
        <v>59.92</v>
      </c>
      <c r="T13" t="n">
        <v>27595.89</v>
      </c>
      <c r="U13" t="n">
        <v>0.52</v>
      </c>
      <c r="V13" t="n">
        <v>0.9</v>
      </c>
      <c r="W13" t="n">
        <v>0.27</v>
      </c>
      <c r="X13" t="n">
        <v>1.7</v>
      </c>
      <c r="Y13" t="n">
        <v>1</v>
      </c>
      <c r="Z13" t="n">
        <v>10</v>
      </c>
      <c r="AA13" t="n">
        <v>257.2745988916515</v>
      </c>
      <c r="AB13" t="n">
        <v>352.0144563576417</v>
      </c>
      <c r="AC13" t="n">
        <v>318.4186906983659</v>
      </c>
      <c r="AD13" t="n">
        <v>257274.5988916515</v>
      </c>
      <c r="AE13" t="n">
        <v>352014.4563576417</v>
      </c>
      <c r="AF13" t="n">
        <v>1.979475870184828e-06</v>
      </c>
      <c r="AG13" t="n">
        <v>0.2616666666666667</v>
      </c>
      <c r="AH13" t="n">
        <v>318418.6906983659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4.0534</v>
      </c>
      <c r="E14" t="n">
        <v>24.67</v>
      </c>
      <c r="F14" t="n">
        <v>18.79</v>
      </c>
      <c r="G14" t="n">
        <v>19.78</v>
      </c>
      <c r="H14" t="n">
        <v>0.25</v>
      </c>
      <c r="I14" t="n">
        <v>57</v>
      </c>
      <c r="J14" t="n">
        <v>279.94</v>
      </c>
      <c r="K14" t="n">
        <v>60.56</v>
      </c>
      <c r="L14" t="n">
        <v>4</v>
      </c>
      <c r="M14" t="n">
        <v>55</v>
      </c>
      <c r="N14" t="n">
        <v>75.38</v>
      </c>
      <c r="O14" t="n">
        <v>34759.54</v>
      </c>
      <c r="P14" t="n">
        <v>312.35</v>
      </c>
      <c r="Q14" t="n">
        <v>1319.23</v>
      </c>
      <c r="R14" t="n">
        <v>109.69</v>
      </c>
      <c r="S14" t="n">
        <v>59.92</v>
      </c>
      <c r="T14" t="n">
        <v>24567.3</v>
      </c>
      <c r="U14" t="n">
        <v>0.55</v>
      </c>
      <c r="V14" t="n">
        <v>0.9</v>
      </c>
      <c r="W14" t="n">
        <v>0.26</v>
      </c>
      <c r="X14" t="n">
        <v>1.51</v>
      </c>
      <c r="Y14" t="n">
        <v>1</v>
      </c>
      <c r="Z14" t="n">
        <v>10</v>
      </c>
      <c r="AA14" t="n">
        <v>249.7778316476493</v>
      </c>
      <c r="AB14" t="n">
        <v>341.7570486803742</v>
      </c>
      <c r="AC14" t="n">
        <v>309.1402356134515</v>
      </c>
      <c r="AD14" t="n">
        <v>249777.8316476493</v>
      </c>
      <c r="AE14" t="n">
        <v>341757.0486803742</v>
      </c>
      <c r="AF14" t="n">
        <v>2.015323510463211e-06</v>
      </c>
      <c r="AG14" t="n">
        <v>0.2569791666666667</v>
      </c>
      <c r="AH14" t="n">
        <v>309140.2356134515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4.1356</v>
      </c>
      <c r="E15" t="n">
        <v>24.18</v>
      </c>
      <c r="F15" t="n">
        <v>18.51</v>
      </c>
      <c r="G15" t="n">
        <v>20.96</v>
      </c>
      <c r="H15" t="n">
        <v>0.27</v>
      </c>
      <c r="I15" t="n">
        <v>53</v>
      </c>
      <c r="J15" t="n">
        <v>280.43</v>
      </c>
      <c r="K15" t="n">
        <v>60.56</v>
      </c>
      <c r="L15" t="n">
        <v>4.25</v>
      </c>
      <c r="M15" t="n">
        <v>51</v>
      </c>
      <c r="N15" t="n">
        <v>75.62</v>
      </c>
      <c r="O15" t="n">
        <v>34820.27</v>
      </c>
      <c r="P15" t="n">
        <v>306.53</v>
      </c>
      <c r="Q15" t="n">
        <v>1319.23</v>
      </c>
      <c r="R15" t="n">
        <v>100.35</v>
      </c>
      <c r="S15" t="n">
        <v>59.92</v>
      </c>
      <c r="T15" t="n">
        <v>19913.99</v>
      </c>
      <c r="U15" t="n">
        <v>0.6</v>
      </c>
      <c r="V15" t="n">
        <v>0.92</v>
      </c>
      <c r="W15" t="n">
        <v>0.24</v>
      </c>
      <c r="X15" t="n">
        <v>1.23</v>
      </c>
      <c r="Y15" t="n">
        <v>1</v>
      </c>
      <c r="Z15" t="n">
        <v>10</v>
      </c>
      <c r="AA15" t="n">
        <v>240.5516763404294</v>
      </c>
      <c r="AB15" t="n">
        <v>329.1334159597968</v>
      </c>
      <c r="AC15" t="n">
        <v>297.7213846823422</v>
      </c>
      <c r="AD15" t="n">
        <v>240551.6763404294</v>
      </c>
      <c r="AE15" t="n">
        <v>329133.4159597968</v>
      </c>
      <c r="AF15" t="n">
        <v>2.056192803540646e-06</v>
      </c>
      <c r="AG15" t="n">
        <v>0.251875</v>
      </c>
      <c r="AH15" t="n">
        <v>297721.3846823422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4.0907</v>
      </c>
      <c r="E16" t="n">
        <v>24.45</v>
      </c>
      <c r="F16" t="n">
        <v>18.88</v>
      </c>
      <c r="G16" t="n">
        <v>22.21</v>
      </c>
      <c r="H16" t="n">
        <v>0.29</v>
      </c>
      <c r="I16" t="n">
        <v>51</v>
      </c>
      <c r="J16" t="n">
        <v>280.92</v>
      </c>
      <c r="K16" t="n">
        <v>60.56</v>
      </c>
      <c r="L16" t="n">
        <v>4.5</v>
      </c>
      <c r="M16" t="n">
        <v>49</v>
      </c>
      <c r="N16" t="n">
        <v>75.87</v>
      </c>
      <c r="O16" t="n">
        <v>34881.09</v>
      </c>
      <c r="P16" t="n">
        <v>312.33</v>
      </c>
      <c r="Q16" t="n">
        <v>1319.25</v>
      </c>
      <c r="R16" t="n">
        <v>114.64</v>
      </c>
      <c r="S16" t="n">
        <v>59.92</v>
      </c>
      <c r="T16" t="n">
        <v>27068.2</v>
      </c>
      <c r="U16" t="n">
        <v>0.52</v>
      </c>
      <c r="V16" t="n">
        <v>0.9</v>
      </c>
      <c r="W16" t="n">
        <v>0.21</v>
      </c>
      <c r="X16" t="n">
        <v>1.6</v>
      </c>
      <c r="Y16" t="n">
        <v>1</v>
      </c>
      <c r="Z16" t="n">
        <v>10</v>
      </c>
      <c r="AA16" t="n">
        <v>247.7928127186667</v>
      </c>
      <c r="AB16" t="n">
        <v>339.041058208887</v>
      </c>
      <c r="AC16" t="n">
        <v>306.6834554606456</v>
      </c>
      <c r="AD16" t="n">
        <v>247792.8127186667</v>
      </c>
      <c r="AE16" t="n">
        <v>339041.0582088869</v>
      </c>
      <c r="AF16" t="n">
        <v>2.033868822285453e-06</v>
      </c>
      <c r="AG16" t="n">
        <v>0.2546875</v>
      </c>
      <c r="AH16" t="n">
        <v>306683.4554606455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4.1462</v>
      </c>
      <c r="E17" t="n">
        <v>24.12</v>
      </c>
      <c r="F17" t="n">
        <v>18.71</v>
      </c>
      <c r="G17" t="n">
        <v>23.39</v>
      </c>
      <c r="H17" t="n">
        <v>0.3</v>
      </c>
      <c r="I17" t="n">
        <v>48</v>
      </c>
      <c r="J17" t="n">
        <v>281.41</v>
      </c>
      <c r="K17" t="n">
        <v>60.56</v>
      </c>
      <c r="L17" t="n">
        <v>4.75</v>
      </c>
      <c r="M17" t="n">
        <v>46</v>
      </c>
      <c r="N17" t="n">
        <v>76.11</v>
      </c>
      <c r="O17" t="n">
        <v>34942.02</v>
      </c>
      <c r="P17" t="n">
        <v>308.58</v>
      </c>
      <c r="Q17" t="n">
        <v>1319.13</v>
      </c>
      <c r="R17" t="n">
        <v>107.77</v>
      </c>
      <c r="S17" t="n">
        <v>59.92</v>
      </c>
      <c r="T17" t="n">
        <v>23647.82</v>
      </c>
      <c r="U17" t="n">
        <v>0.5600000000000001</v>
      </c>
      <c r="V17" t="n">
        <v>0.91</v>
      </c>
      <c r="W17" t="n">
        <v>0.24</v>
      </c>
      <c r="X17" t="n">
        <v>1.43</v>
      </c>
      <c r="Y17" t="n">
        <v>1</v>
      </c>
      <c r="Z17" t="n">
        <v>10</v>
      </c>
      <c r="AA17" t="n">
        <v>241.7710362620741</v>
      </c>
      <c r="AB17" t="n">
        <v>330.8017979989534</v>
      </c>
      <c r="AC17" t="n">
        <v>299.2305386812711</v>
      </c>
      <c r="AD17" t="n">
        <v>241771.0362620741</v>
      </c>
      <c r="AE17" t="n">
        <v>330801.7979989534</v>
      </c>
      <c r="AF17" t="n">
        <v>2.061463053012919e-06</v>
      </c>
      <c r="AG17" t="n">
        <v>0.25125</v>
      </c>
      <c r="AH17" t="n">
        <v>299230.5386812711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4.197</v>
      </c>
      <c r="E18" t="n">
        <v>23.83</v>
      </c>
      <c r="F18" t="n">
        <v>18.58</v>
      </c>
      <c r="G18" t="n">
        <v>24.77</v>
      </c>
      <c r="H18" t="n">
        <v>0.32</v>
      </c>
      <c r="I18" t="n">
        <v>45</v>
      </c>
      <c r="J18" t="n">
        <v>281.91</v>
      </c>
      <c r="K18" t="n">
        <v>60.56</v>
      </c>
      <c r="L18" t="n">
        <v>5</v>
      </c>
      <c r="M18" t="n">
        <v>43</v>
      </c>
      <c r="N18" t="n">
        <v>76.34999999999999</v>
      </c>
      <c r="O18" t="n">
        <v>35003.04</v>
      </c>
      <c r="P18" t="n">
        <v>305.34</v>
      </c>
      <c r="Q18" t="n">
        <v>1319.11</v>
      </c>
      <c r="R18" t="n">
        <v>103.06</v>
      </c>
      <c r="S18" t="n">
        <v>59.92</v>
      </c>
      <c r="T18" t="n">
        <v>21310.88</v>
      </c>
      <c r="U18" t="n">
        <v>0.58</v>
      </c>
      <c r="V18" t="n">
        <v>0.91</v>
      </c>
      <c r="W18" t="n">
        <v>0.24</v>
      </c>
      <c r="X18" t="n">
        <v>1.3</v>
      </c>
      <c r="Y18" t="n">
        <v>1</v>
      </c>
      <c r="Z18" t="n">
        <v>10</v>
      </c>
      <c r="AA18" t="n">
        <v>236.5900677342567</v>
      </c>
      <c r="AB18" t="n">
        <v>323.7129682909973</v>
      </c>
      <c r="AC18" t="n">
        <v>292.8182569314052</v>
      </c>
      <c r="AD18" t="n">
        <v>236590.0677342567</v>
      </c>
      <c r="AE18" t="n">
        <v>323712.9682909973</v>
      </c>
      <c r="AF18" t="n">
        <v>2.086720475012113e-06</v>
      </c>
      <c r="AG18" t="n">
        <v>0.2482291666666666</v>
      </c>
      <c r="AH18" t="n">
        <v>292818.2569314052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4.2265</v>
      </c>
      <c r="E19" t="n">
        <v>23.66</v>
      </c>
      <c r="F19" t="n">
        <v>18.51</v>
      </c>
      <c r="G19" t="n">
        <v>25.83</v>
      </c>
      <c r="H19" t="n">
        <v>0.33</v>
      </c>
      <c r="I19" t="n">
        <v>43</v>
      </c>
      <c r="J19" t="n">
        <v>282.4</v>
      </c>
      <c r="K19" t="n">
        <v>60.56</v>
      </c>
      <c r="L19" t="n">
        <v>5.25</v>
      </c>
      <c r="M19" t="n">
        <v>41</v>
      </c>
      <c r="N19" t="n">
        <v>76.59999999999999</v>
      </c>
      <c r="O19" t="n">
        <v>35064.15</v>
      </c>
      <c r="P19" t="n">
        <v>303.37</v>
      </c>
      <c r="Q19" t="n">
        <v>1319.18</v>
      </c>
      <c r="R19" t="n">
        <v>101.11</v>
      </c>
      <c r="S19" t="n">
        <v>59.92</v>
      </c>
      <c r="T19" t="n">
        <v>20346.1</v>
      </c>
      <c r="U19" t="n">
        <v>0.59</v>
      </c>
      <c r="V19" t="n">
        <v>0.92</v>
      </c>
      <c r="W19" t="n">
        <v>0.23</v>
      </c>
      <c r="X19" t="n">
        <v>1.24</v>
      </c>
      <c r="Y19" t="n">
        <v>1</v>
      </c>
      <c r="Z19" t="n">
        <v>10</v>
      </c>
      <c r="AA19" t="n">
        <v>233.6048770205548</v>
      </c>
      <c r="AB19" t="n">
        <v>319.6284986591928</v>
      </c>
      <c r="AC19" t="n">
        <v>289.1236033486696</v>
      </c>
      <c r="AD19" t="n">
        <v>233604.8770205548</v>
      </c>
      <c r="AE19" t="n">
        <v>319628.4986591928</v>
      </c>
      <c r="AF19" t="n">
        <v>2.101387678732116e-06</v>
      </c>
      <c r="AG19" t="n">
        <v>0.2464583333333333</v>
      </c>
      <c r="AH19" t="n">
        <v>289123.6033486697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18.46</v>
      </c>
      <c r="G20" t="n">
        <v>27.01</v>
      </c>
      <c r="H20" t="n">
        <v>0.35</v>
      </c>
      <c r="I20" t="n">
        <v>41</v>
      </c>
      <c r="J20" t="n">
        <v>282.9</v>
      </c>
      <c r="K20" t="n">
        <v>60.56</v>
      </c>
      <c r="L20" t="n">
        <v>5.5</v>
      </c>
      <c r="M20" t="n">
        <v>39</v>
      </c>
      <c r="N20" t="n">
        <v>76.84999999999999</v>
      </c>
      <c r="O20" t="n">
        <v>35125.37</v>
      </c>
      <c r="P20" t="n">
        <v>301.83</v>
      </c>
      <c r="Q20" t="n">
        <v>1319.19</v>
      </c>
      <c r="R20" t="n">
        <v>99.13</v>
      </c>
      <c r="S20" t="n">
        <v>59.92</v>
      </c>
      <c r="T20" t="n">
        <v>19364.15</v>
      </c>
      <c r="U20" t="n">
        <v>0.6</v>
      </c>
      <c r="V20" t="n">
        <v>0.92</v>
      </c>
      <c r="W20" t="n">
        <v>0.23</v>
      </c>
      <c r="X20" t="n">
        <v>1.18</v>
      </c>
      <c r="Y20" t="n">
        <v>1</v>
      </c>
      <c r="Z20" t="n">
        <v>10</v>
      </c>
      <c r="AA20" t="n">
        <v>230.9889597605143</v>
      </c>
      <c r="AB20" t="n">
        <v>316.0492852578826</v>
      </c>
      <c r="AC20" t="n">
        <v>285.8859850509219</v>
      </c>
      <c r="AD20" t="n">
        <v>230988.9597605143</v>
      </c>
      <c r="AE20" t="n">
        <v>316049.2852578826</v>
      </c>
      <c r="AF20" t="n">
        <v>2.115856005113545e-06</v>
      </c>
      <c r="AG20" t="n">
        <v>0.2447916666666667</v>
      </c>
      <c r="AH20" t="n">
        <v>285885.9850509219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4.2871</v>
      </c>
      <c r="E21" t="n">
        <v>23.33</v>
      </c>
      <c r="F21" t="n">
        <v>18.39</v>
      </c>
      <c r="G21" t="n">
        <v>28.29</v>
      </c>
      <c r="H21" t="n">
        <v>0.36</v>
      </c>
      <c r="I21" t="n">
        <v>39</v>
      </c>
      <c r="J21" t="n">
        <v>283.4</v>
      </c>
      <c r="K21" t="n">
        <v>60.56</v>
      </c>
      <c r="L21" t="n">
        <v>5.75</v>
      </c>
      <c r="M21" t="n">
        <v>37</v>
      </c>
      <c r="N21" t="n">
        <v>77.09</v>
      </c>
      <c r="O21" t="n">
        <v>35186.68</v>
      </c>
      <c r="P21" t="n">
        <v>299.25</v>
      </c>
      <c r="Q21" t="n">
        <v>1319.1</v>
      </c>
      <c r="R21" t="n">
        <v>96.77</v>
      </c>
      <c r="S21" t="n">
        <v>59.92</v>
      </c>
      <c r="T21" t="n">
        <v>18197.35</v>
      </c>
      <c r="U21" t="n">
        <v>0.62</v>
      </c>
      <c r="V21" t="n">
        <v>0.92</v>
      </c>
      <c r="W21" t="n">
        <v>0.23</v>
      </c>
      <c r="X21" t="n">
        <v>1.11</v>
      </c>
      <c r="Y21" t="n">
        <v>1</v>
      </c>
      <c r="Z21" t="n">
        <v>10</v>
      </c>
      <c r="AA21" t="n">
        <v>227.6335740607274</v>
      </c>
      <c r="AB21" t="n">
        <v>311.4582985142667</v>
      </c>
      <c r="AC21" t="n">
        <v>281.7331556386248</v>
      </c>
      <c r="AD21" t="n">
        <v>227633.5740607274</v>
      </c>
      <c r="AE21" t="n">
        <v>311458.2985142667</v>
      </c>
      <c r="AF21" t="n">
        <v>2.13151759552643e-06</v>
      </c>
      <c r="AG21" t="n">
        <v>0.2430208333333333</v>
      </c>
      <c r="AH21" t="n">
        <v>281733.1556386248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4.3199</v>
      </c>
      <c r="E22" t="n">
        <v>23.15</v>
      </c>
      <c r="F22" t="n">
        <v>18.32</v>
      </c>
      <c r="G22" t="n">
        <v>29.7</v>
      </c>
      <c r="H22" t="n">
        <v>0.38</v>
      </c>
      <c r="I22" t="n">
        <v>37</v>
      </c>
      <c r="J22" t="n">
        <v>283.9</v>
      </c>
      <c r="K22" t="n">
        <v>60.56</v>
      </c>
      <c r="L22" t="n">
        <v>6</v>
      </c>
      <c r="M22" t="n">
        <v>35</v>
      </c>
      <c r="N22" t="n">
        <v>77.34</v>
      </c>
      <c r="O22" t="n">
        <v>35248.1</v>
      </c>
      <c r="P22" t="n">
        <v>297.62</v>
      </c>
      <c r="Q22" t="n">
        <v>1319.15</v>
      </c>
      <c r="R22" t="n">
        <v>94.45</v>
      </c>
      <c r="S22" t="n">
        <v>59.92</v>
      </c>
      <c r="T22" t="n">
        <v>17046.66</v>
      </c>
      <c r="U22" t="n">
        <v>0.63</v>
      </c>
      <c r="V22" t="n">
        <v>0.93</v>
      </c>
      <c r="W22" t="n">
        <v>0.22</v>
      </c>
      <c r="X22" t="n">
        <v>1.04</v>
      </c>
      <c r="Y22" t="n">
        <v>1</v>
      </c>
      <c r="Z22" t="n">
        <v>10</v>
      </c>
      <c r="AA22" t="n">
        <v>224.7918300899062</v>
      </c>
      <c r="AB22" t="n">
        <v>307.5700990444952</v>
      </c>
      <c r="AC22" t="n">
        <v>278.2160404691248</v>
      </c>
      <c r="AD22" t="n">
        <v>224791.8300899062</v>
      </c>
      <c r="AE22" t="n">
        <v>307570.0990444952</v>
      </c>
      <c r="AF22" t="n">
        <v>2.147825537289689e-06</v>
      </c>
      <c r="AG22" t="n">
        <v>0.2411458333333333</v>
      </c>
      <c r="AH22" t="n">
        <v>278216.0404691248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4.3506</v>
      </c>
      <c r="E23" t="n">
        <v>22.99</v>
      </c>
      <c r="F23" t="n">
        <v>18.26</v>
      </c>
      <c r="G23" t="n">
        <v>31.3</v>
      </c>
      <c r="H23" t="n">
        <v>0.39</v>
      </c>
      <c r="I23" t="n">
        <v>35</v>
      </c>
      <c r="J23" t="n">
        <v>284.4</v>
      </c>
      <c r="K23" t="n">
        <v>60.56</v>
      </c>
      <c r="L23" t="n">
        <v>6.25</v>
      </c>
      <c r="M23" t="n">
        <v>33</v>
      </c>
      <c r="N23" t="n">
        <v>77.59</v>
      </c>
      <c r="O23" t="n">
        <v>35309.61</v>
      </c>
      <c r="P23" t="n">
        <v>295.87</v>
      </c>
      <c r="Q23" t="n">
        <v>1319.2</v>
      </c>
      <c r="R23" t="n">
        <v>92.53</v>
      </c>
      <c r="S23" t="n">
        <v>59.92</v>
      </c>
      <c r="T23" t="n">
        <v>16096.95</v>
      </c>
      <c r="U23" t="n">
        <v>0.65</v>
      </c>
      <c r="V23" t="n">
        <v>0.93</v>
      </c>
      <c r="W23" t="n">
        <v>0.22</v>
      </c>
      <c r="X23" t="n">
        <v>0.98</v>
      </c>
      <c r="Y23" t="n">
        <v>1</v>
      </c>
      <c r="Z23" t="n">
        <v>10</v>
      </c>
      <c r="AA23" t="n">
        <v>222.0629958819568</v>
      </c>
      <c r="AB23" t="n">
        <v>303.8363876935121</v>
      </c>
      <c r="AC23" t="n">
        <v>274.8386692891815</v>
      </c>
      <c r="AD23" t="n">
        <v>222062.9958819568</v>
      </c>
      <c r="AE23" t="n">
        <v>303836.3876935121</v>
      </c>
      <c r="AF23" t="n">
        <v>2.163089373025422e-06</v>
      </c>
      <c r="AG23" t="n">
        <v>0.2394791666666667</v>
      </c>
      <c r="AH23" t="n">
        <v>274838.6692891815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4.3672</v>
      </c>
      <c r="E24" t="n">
        <v>22.9</v>
      </c>
      <c r="F24" t="n">
        <v>18.22</v>
      </c>
      <c r="G24" t="n">
        <v>32.16</v>
      </c>
      <c r="H24" t="n">
        <v>0.41</v>
      </c>
      <c r="I24" t="n">
        <v>34</v>
      </c>
      <c r="J24" t="n">
        <v>284.89</v>
      </c>
      <c r="K24" t="n">
        <v>60.56</v>
      </c>
      <c r="L24" t="n">
        <v>6.5</v>
      </c>
      <c r="M24" t="n">
        <v>32</v>
      </c>
      <c r="N24" t="n">
        <v>77.84</v>
      </c>
      <c r="O24" t="n">
        <v>35371.22</v>
      </c>
      <c r="P24" t="n">
        <v>294.51</v>
      </c>
      <c r="Q24" t="n">
        <v>1319.18</v>
      </c>
      <c r="R24" t="n">
        <v>91.38</v>
      </c>
      <c r="S24" t="n">
        <v>59.92</v>
      </c>
      <c r="T24" t="n">
        <v>15526.79</v>
      </c>
      <c r="U24" t="n">
        <v>0.66</v>
      </c>
      <c r="V24" t="n">
        <v>0.93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220.3514109377092</v>
      </c>
      <c r="AB24" t="n">
        <v>301.4945216629952</v>
      </c>
      <c r="AC24" t="n">
        <v>272.7203076657868</v>
      </c>
      <c r="AD24" t="n">
        <v>220351.4109377092</v>
      </c>
      <c r="AE24" t="n">
        <v>301494.5216629952</v>
      </c>
      <c r="AF24" t="n">
        <v>2.17134278257634e-06</v>
      </c>
      <c r="AG24" t="n">
        <v>0.2385416666666667</v>
      </c>
      <c r="AH24" t="n">
        <v>272720.3076657868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4.3995</v>
      </c>
      <c r="E25" t="n">
        <v>22.73</v>
      </c>
      <c r="F25" t="n">
        <v>18.16</v>
      </c>
      <c r="G25" t="n">
        <v>34.05</v>
      </c>
      <c r="H25" t="n">
        <v>0.42</v>
      </c>
      <c r="I25" t="n">
        <v>32</v>
      </c>
      <c r="J25" t="n">
        <v>285.39</v>
      </c>
      <c r="K25" t="n">
        <v>60.56</v>
      </c>
      <c r="L25" t="n">
        <v>6.75</v>
      </c>
      <c r="M25" t="n">
        <v>30</v>
      </c>
      <c r="N25" t="n">
        <v>78.09</v>
      </c>
      <c r="O25" t="n">
        <v>35432.93</v>
      </c>
      <c r="P25" t="n">
        <v>292.14</v>
      </c>
      <c r="Q25" t="n">
        <v>1319.16</v>
      </c>
      <c r="R25" t="n">
        <v>89.22</v>
      </c>
      <c r="S25" t="n">
        <v>59.92</v>
      </c>
      <c r="T25" t="n">
        <v>14455.83</v>
      </c>
      <c r="U25" t="n">
        <v>0.67</v>
      </c>
      <c r="V25" t="n">
        <v>0.9399999999999999</v>
      </c>
      <c r="W25" t="n">
        <v>0.22</v>
      </c>
      <c r="X25" t="n">
        <v>0.88</v>
      </c>
      <c r="Y25" t="n">
        <v>1</v>
      </c>
      <c r="Z25" t="n">
        <v>10</v>
      </c>
      <c r="AA25" t="n">
        <v>217.2633302665554</v>
      </c>
      <c r="AB25" t="n">
        <v>297.2692734522205</v>
      </c>
      <c r="AC25" t="n">
        <v>268.898311214074</v>
      </c>
      <c r="AD25" t="n">
        <v>217263.3302665554</v>
      </c>
      <c r="AE25" t="n">
        <v>297269.2734522205</v>
      </c>
      <c r="AF25" t="n">
        <v>2.187402127666378e-06</v>
      </c>
      <c r="AG25" t="n">
        <v>0.2367708333333333</v>
      </c>
      <c r="AH25" t="n">
        <v>268898.311214074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4.4153</v>
      </c>
      <c r="E26" t="n">
        <v>22.65</v>
      </c>
      <c r="F26" t="n">
        <v>18.13</v>
      </c>
      <c r="G26" t="n">
        <v>35.09</v>
      </c>
      <c r="H26" t="n">
        <v>0.44</v>
      </c>
      <c r="I26" t="n">
        <v>31</v>
      </c>
      <c r="J26" t="n">
        <v>285.9</v>
      </c>
      <c r="K26" t="n">
        <v>60.56</v>
      </c>
      <c r="L26" t="n">
        <v>7</v>
      </c>
      <c r="M26" t="n">
        <v>29</v>
      </c>
      <c r="N26" t="n">
        <v>78.34</v>
      </c>
      <c r="O26" t="n">
        <v>35494.74</v>
      </c>
      <c r="P26" t="n">
        <v>291.1</v>
      </c>
      <c r="Q26" t="n">
        <v>1319.22</v>
      </c>
      <c r="R26" t="n">
        <v>88.29000000000001</v>
      </c>
      <c r="S26" t="n">
        <v>59.92</v>
      </c>
      <c r="T26" t="n">
        <v>13993.62</v>
      </c>
      <c r="U26" t="n">
        <v>0.68</v>
      </c>
      <c r="V26" t="n">
        <v>0.9399999999999999</v>
      </c>
      <c r="W26" t="n">
        <v>0.21</v>
      </c>
      <c r="X26" t="n">
        <v>0.85</v>
      </c>
      <c r="Y26" t="n">
        <v>1</v>
      </c>
      <c r="Z26" t="n">
        <v>10</v>
      </c>
      <c r="AA26" t="n">
        <v>215.8327078212286</v>
      </c>
      <c r="AB26" t="n">
        <v>295.3118327079175</v>
      </c>
      <c r="AC26" t="n">
        <v>267.1276858671213</v>
      </c>
      <c r="AD26" t="n">
        <v>215832.7078212286</v>
      </c>
      <c r="AE26" t="n">
        <v>295311.8327079175</v>
      </c>
      <c r="AF26" t="n">
        <v>2.195257782540143e-06</v>
      </c>
      <c r="AG26" t="n">
        <v>0.2359375</v>
      </c>
      <c r="AH26" t="n">
        <v>267127.6858671213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4.4327</v>
      </c>
      <c r="E27" t="n">
        <v>22.56</v>
      </c>
      <c r="F27" t="n">
        <v>18.09</v>
      </c>
      <c r="G27" t="n">
        <v>36.18</v>
      </c>
      <c r="H27" t="n">
        <v>0.45</v>
      </c>
      <c r="I27" t="n">
        <v>30</v>
      </c>
      <c r="J27" t="n">
        <v>286.4</v>
      </c>
      <c r="K27" t="n">
        <v>60.56</v>
      </c>
      <c r="L27" t="n">
        <v>7.25</v>
      </c>
      <c r="M27" t="n">
        <v>28</v>
      </c>
      <c r="N27" t="n">
        <v>78.59</v>
      </c>
      <c r="O27" t="n">
        <v>35556.78</v>
      </c>
      <c r="P27" t="n">
        <v>289.66</v>
      </c>
      <c r="Q27" t="n">
        <v>1319.23</v>
      </c>
      <c r="R27" t="n">
        <v>87.12</v>
      </c>
      <c r="S27" t="n">
        <v>59.92</v>
      </c>
      <c r="T27" t="n">
        <v>13415.95</v>
      </c>
      <c r="U27" t="n">
        <v>0.6899999999999999</v>
      </c>
      <c r="V27" t="n">
        <v>0.9399999999999999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214.0874858021874</v>
      </c>
      <c r="AB27" t="n">
        <v>292.923942947705</v>
      </c>
      <c r="AC27" t="n">
        <v>264.9676929541984</v>
      </c>
      <c r="AD27" t="n">
        <v>214087.4858021874</v>
      </c>
      <c r="AE27" t="n">
        <v>292923.942947705</v>
      </c>
      <c r="AF27" t="n">
        <v>2.203908946768213e-06</v>
      </c>
      <c r="AG27" t="n">
        <v>0.235</v>
      </c>
      <c r="AH27" t="n">
        <v>264967.6929541983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4.4501</v>
      </c>
      <c r="E28" t="n">
        <v>22.47</v>
      </c>
      <c r="F28" t="n">
        <v>18.06</v>
      </c>
      <c r="G28" t="n">
        <v>37.36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27</v>
      </c>
      <c r="N28" t="n">
        <v>78.84999999999999</v>
      </c>
      <c r="O28" t="n">
        <v>35618.8</v>
      </c>
      <c r="P28" t="n">
        <v>288.11</v>
      </c>
      <c r="Q28" t="n">
        <v>1319.09</v>
      </c>
      <c r="R28" t="n">
        <v>85.98</v>
      </c>
      <c r="S28" t="n">
        <v>59.92</v>
      </c>
      <c r="T28" t="n">
        <v>12850.32</v>
      </c>
      <c r="U28" t="n">
        <v>0.7</v>
      </c>
      <c r="V28" t="n">
        <v>0.9399999999999999</v>
      </c>
      <c r="W28" t="n">
        <v>0.21</v>
      </c>
      <c r="X28" t="n">
        <v>0.78</v>
      </c>
      <c r="Y28" t="n">
        <v>1</v>
      </c>
      <c r="Z28" t="n">
        <v>10</v>
      </c>
      <c r="AA28" t="n">
        <v>212.3256501596942</v>
      </c>
      <c r="AB28" t="n">
        <v>290.5133216949441</v>
      </c>
      <c r="AC28" t="n">
        <v>262.787138010472</v>
      </c>
      <c r="AD28" t="n">
        <v>212325.6501596942</v>
      </c>
      <c r="AE28" t="n">
        <v>290513.3216949441</v>
      </c>
      <c r="AF28" t="n">
        <v>2.212560110996284e-06</v>
      </c>
      <c r="AG28" t="n">
        <v>0.2340625</v>
      </c>
      <c r="AH28" t="n">
        <v>262787.138010472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4.4681</v>
      </c>
      <c r="E29" t="n">
        <v>22.38</v>
      </c>
      <c r="F29" t="n">
        <v>18.02</v>
      </c>
      <c r="G29" t="n">
        <v>38.61</v>
      </c>
      <c r="H29" t="n">
        <v>0.48</v>
      </c>
      <c r="I29" t="n">
        <v>28</v>
      </c>
      <c r="J29" t="n">
        <v>287.41</v>
      </c>
      <c r="K29" t="n">
        <v>60.56</v>
      </c>
      <c r="L29" t="n">
        <v>7.75</v>
      </c>
      <c r="M29" t="n">
        <v>26</v>
      </c>
      <c r="N29" t="n">
        <v>79.09999999999999</v>
      </c>
      <c r="O29" t="n">
        <v>35680.92</v>
      </c>
      <c r="P29" t="n">
        <v>286.4</v>
      </c>
      <c r="Q29" t="n">
        <v>1319.13</v>
      </c>
      <c r="R29" t="n">
        <v>84.55</v>
      </c>
      <c r="S29" t="n">
        <v>59.92</v>
      </c>
      <c r="T29" t="n">
        <v>12138.94</v>
      </c>
      <c r="U29" t="n">
        <v>0.71</v>
      </c>
      <c r="V29" t="n">
        <v>0.9399999999999999</v>
      </c>
      <c r="W29" t="n">
        <v>0.21</v>
      </c>
      <c r="X29" t="n">
        <v>0.74</v>
      </c>
      <c r="Y29" t="n">
        <v>1</v>
      </c>
      <c r="Z29" t="n">
        <v>10</v>
      </c>
      <c r="AA29" t="n">
        <v>210.4335176610551</v>
      </c>
      <c r="AB29" t="n">
        <v>287.9244225353129</v>
      </c>
      <c r="AC29" t="n">
        <v>260.4453197530924</v>
      </c>
      <c r="AD29" t="n">
        <v>210433.5176610551</v>
      </c>
      <c r="AE29" t="n">
        <v>287924.4225353129</v>
      </c>
      <c r="AF29" t="n">
        <v>2.221509591232218e-06</v>
      </c>
      <c r="AG29" t="n">
        <v>0.233125</v>
      </c>
      <c r="AH29" t="n">
        <v>260445.3197530924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4.5068</v>
      </c>
      <c r="E30" t="n">
        <v>22.19</v>
      </c>
      <c r="F30" t="n">
        <v>17.88</v>
      </c>
      <c r="G30" t="n">
        <v>39.73</v>
      </c>
      <c r="H30" t="n">
        <v>0.49</v>
      </c>
      <c r="I30" t="n">
        <v>27</v>
      </c>
      <c r="J30" t="n">
        <v>287.91</v>
      </c>
      <c r="K30" t="n">
        <v>60.56</v>
      </c>
      <c r="L30" t="n">
        <v>8</v>
      </c>
      <c r="M30" t="n">
        <v>25</v>
      </c>
      <c r="N30" t="n">
        <v>79.36</v>
      </c>
      <c r="O30" t="n">
        <v>35743.15</v>
      </c>
      <c r="P30" t="n">
        <v>282.91</v>
      </c>
      <c r="Q30" t="n">
        <v>1319.13</v>
      </c>
      <c r="R30" t="n">
        <v>79.93000000000001</v>
      </c>
      <c r="S30" t="n">
        <v>59.92</v>
      </c>
      <c r="T30" t="n">
        <v>9836.32</v>
      </c>
      <c r="U30" t="n">
        <v>0.75</v>
      </c>
      <c r="V30" t="n">
        <v>0.95</v>
      </c>
      <c r="W30" t="n">
        <v>0.2</v>
      </c>
      <c r="X30" t="n">
        <v>0.6</v>
      </c>
      <c r="Y30" t="n">
        <v>1</v>
      </c>
      <c r="Z30" t="n">
        <v>10</v>
      </c>
      <c r="AA30" t="n">
        <v>206.3591884839535</v>
      </c>
      <c r="AB30" t="n">
        <v>282.3497456084879</v>
      </c>
      <c r="AC30" t="n">
        <v>255.4026821680537</v>
      </c>
      <c r="AD30" t="n">
        <v>206359.1884839535</v>
      </c>
      <c r="AE30" t="n">
        <v>282349.7456084879</v>
      </c>
      <c r="AF30" t="n">
        <v>2.240750973739478e-06</v>
      </c>
      <c r="AG30" t="n">
        <v>0.2311458333333334</v>
      </c>
      <c r="AH30" t="n">
        <v>255402.6821680537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4.4747</v>
      </c>
      <c r="E31" t="n">
        <v>22.35</v>
      </c>
      <c r="F31" t="n">
        <v>18.09</v>
      </c>
      <c r="G31" t="n">
        <v>41.74</v>
      </c>
      <c r="H31" t="n">
        <v>0.51</v>
      </c>
      <c r="I31" t="n">
        <v>26</v>
      </c>
      <c r="J31" t="n">
        <v>288.42</v>
      </c>
      <c r="K31" t="n">
        <v>60.56</v>
      </c>
      <c r="L31" t="n">
        <v>8.25</v>
      </c>
      <c r="M31" t="n">
        <v>24</v>
      </c>
      <c r="N31" t="n">
        <v>79.61</v>
      </c>
      <c r="O31" t="n">
        <v>35805.48</v>
      </c>
      <c r="P31" t="n">
        <v>286.29</v>
      </c>
      <c r="Q31" t="n">
        <v>1319.1</v>
      </c>
      <c r="R31" t="n">
        <v>88.04000000000001</v>
      </c>
      <c r="S31" t="n">
        <v>59.92</v>
      </c>
      <c r="T31" t="n">
        <v>13894.24</v>
      </c>
      <c r="U31" t="n">
        <v>0.68</v>
      </c>
      <c r="V31" t="n">
        <v>0.9399999999999999</v>
      </c>
      <c r="W31" t="n">
        <v>0.19</v>
      </c>
      <c r="X31" t="n">
        <v>0.8100000000000001</v>
      </c>
      <c r="Y31" t="n">
        <v>1</v>
      </c>
      <c r="Z31" t="n">
        <v>10</v>
      </c>
      <c r="AA31" t="n">
        <v>210.2718819579622</v>
      </c>
      <c r="AB31" t="n">
        <v>287.7032654354774</v>
      </c>
      <c r="AC31" t="n">
        <v>260.2452695764692</v>
      </c>
      <c r="AD31" t="n">
        <v>210271.8819579622</v>
      </c>
      <c r="AE31" t="n">
        <v>287703.2654354774</v>
      </c>
      <c r="AF31" t="n">
        <v>2.224791067318728e-06</v>
      </c>
      <c r="AG31" t="n">
        <v>0.2328125</v>
      </c>
      <c r="AH31" t="n">
        <v>260245.2695764692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4.505</v>
      </c>
      <c r="E32" t="n">
        <v>22.2</v>
      </c>
      <c r="F32" t="n">
        <v>17.99</v>
      </c>
      <c r="G32" t="n">
        <v>43.18</v>
      </c>
      <c r="H32" t="n">
        <v>0.52</v>
      </c>
      <c r="I32" t="n">
        <v>25</v>
      </c>
      <c r="J32" t="n">
        <v>288.92</v>
      </c>
      <c r="K32" t="n">
        <v>60.56</v>
      </c>
      <c r="L32" t="n">
        <v>8.5</v>
      </c>
      <c r="M32" t="n">
        <v>23</v>
      </c>
      <c r="N32" t="n">
        <v>79.87</v>
      </c>
      <c r="O32" t="n">
        <v>35867.91</v>
      </c>
      <c r="P32" t="n">
        <v>283.65</v>
      </c>
      <c r="Q32" t="n">
        <v>1319.08</v>
      </c>
      <c r="R32" t="n">
        <v>83.98999999999999</v>
      </c>
      <c r="S32" t="n">
        <v>59.92</v>
      </c>
      <c r="T32" t="n">
        <v>11875.36</v>
      </c>
      <c r="U32" t="n">
        <v>0.71</v>
      </c>
      <c r="V32" t="n">
        <v>0.9399999999999999</v>
      </c>
      <c r="W32" t="n">
        <v>0.2</v>
      </c>
      <c r="X32" t="n">
        <v>0.71</v>
      </c>
      <c r="Y32" t="n">
        <v>1</v>
      </c>
      <c r="Z32" t="n">
        <v>10</v>
      </c>
      <c r="AA32" t="n">
        <v>207.1593772970752</v>
      </c>
      <c r="AB32" t="n">
        <v>283.4445992444395</v>
      </c>
      <c r="AC32" t="n">
        <v>256.3930445096271</v>
      </c>
      <c r="AD32" t="n">
        <v>207159.3772970752</v>
      </c>
      <c r="AE32" t="n">
        <v>283444.5992444395</v>
      </c>
      <c r="AF32" t="n">
        <v>2.239856025715884e-06</v>
      </c>
      <c r="AG32" t="n">
        <v>0.23125</v>
      </c>
      <c r="AH32" t="n">
        <v>256393.0445096271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4.5034</v>
      </c>
      <c r="E33" t="n">
        <v>22.21</v>
      </c>
      <c r="F33" t="n">
        <v>18</v>
      </c>
      <c r="G33" t="n">
        <v>43.2</v>
      </c>
      <c r="H33" t="n">
        <v>0.54</v>
      </c>
      <c r="I33" t="n">
        <v>25</v>
      </c>
      <c r="J33" t="n">
        <v>289.43</v>
      </c>
      <c r="K33" t="n">
        <v>60.56</v>
      </c>
      <c r="L33" t="n">
        <v>8.75</v>
      </c>
      <c r="M33" t="n">
        <v>23</v>
      </c>
      <c r="N33" t="n">
        <v>80.12</v>
      </c>
      <c r="O33" t="n">
        <v>35930.44</v>
      </c>
      <c r="P33" t="n">
        <v>282.53</v>
      </c>
      <c r="Q33" t="n">
        <v>1319.12</v>
      </c>
      <c r="R33" t="n">
        <v>84.20999999999999</v>
      </c>
      <c r="S33" t="n">
        <v>59.92</v>
      </c>
      <c r="T33" t="n">
        <v>11986.18</v>
      </c>
      <c r="U33" t="n">
        <v>0.71</v>
      </c>
      <c r="V33" t="n">
        <v>0.9399999999999999</v>
      </c>
      <c r="W33" t="n">
        <v>0.2</v>
      </c>
      <c r="X33" t="n">
        <v>0.72</v>
      </c>
      <c r="Y33" t="n">
        <v>1</v>
      </c>
      <c r="Z33" t="n">
        <v>10</v>
      </c>
      <c r="AA33" t="n">
        <v>206.6601453782024</v>
      </c>
      <c r="AB33" t="n">
        <v>282.76152810848</v>
      </c>
      <c r="AC33" t="n">
        <v>255.7751647241871</v>
      </c>
      <c r="AD33" t="n">
        <v>206660.1453782024</v>
      </c>
      <c r="AE33" t="n">
        <v>282761.52810848</v>
      </c>
      <c r="AF33" t="n">
        <v>2.239060516361579e-06</v>
      </c>
      <c r="AG33" t="n">
        <v>0.2313541666666667</v>
      </c>
      <c r="AH33" t="n">
        <v>255775.1647241871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4.5252</v>
      </c>
      <c r="E34" t="n">
        <v>22.1</v>
      </c>
      <c r="F34" t="n">
        <v>17.94</v>
      </c>
      <c r="G34" t="n">
        <v>44.86</v>
      </c>
      <c r="H34" t="n">
        <v>0.55</v>
      </c>
      <c r="I34" t="n">
        <v>24</v>
      </c>
      <c r="J34" t="n">
        <v>289.94</v>
      </c>
      <c r="K34" t="n">
        <v>60.56</v>
      </c>
      <c r="L34" t="n">
        <v>9</v>
      </c>
      <c r="M34" t="n">
        <v>22</v>
      </c>
      <c r="N34" t="n">
        <v>80.38</v>
      </c>
      <c r="O34" t="n">
        <v>35993.08</v>
      </c>
      <c r="P34" t="n">
        <v>281.46</v>
      </c>
      <c r="Q34" t="n">
        <v>1319.15</v>
      </c>
      <c r="R34" t="n">
        <v>82.44</v>
      </c>
      <c r="S34" t="n">
        <v>59.92</v>
      </c>
      <c r="T34" t="n">
        <v>11105.02</v>
      </c>
      <c r="U34" t="n">
        <v>0.73</v>
      </c>
      <c r="V34" t="n">
        <v>0.95</v>
      </c>
      <c r="W34" t="n">
        <v>0.2</v>
      </c>
      <c r="X34" t="n">
        <v>0.67</v>
      </c>
      <c r="Y34" t="n">
        <v>1</v>
      </c>
      <c r="Z34" t="n">
        <v>10</v>
      </c>
      <c r="AA34" t="n">
        <v>204.9260938950445</v>
      </c>
      <c r="AB34" t="n">
        <v>280.3889223682725</v>
      </c>
      <c r="AC34" t="n">
        <v>253.628997145851</v>
      </c>
      <c r="AD34" t="n">
        <v>204926.0938950445</v>
      </c>
      <c r="AE34" t="n">
        <v>280388.9223682724</v>
      </c>
      <c r="AF34" t="n">
        <v>2.249899331313989e-06</v>
      </c>
      <c r="AG34" t="n">
        <v>0.2302083333333333</v>
      </c>
      <c r="AH34" t="n">
        <v>253628.997145851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4.5433</v>
      </c>
      <c r="E35" t="n">
        <v>22.01</v>
      </c>
      <c r="F35" t="n">
        <v>17.91</v>
      </c>
      <c r="G35" t="n">
        <v>46.72</v>
      </c>
      <c r="H35" t="n">
        <v>0.57</v>
      </c>
      <c r="I35" t="n">
        <v>23</v>
      </c>
      <c r="J35" t="n">
        <v>290.45</v>
      </c>
      <c r="K35" t="n">
        <v>60.56</v>
      </c>
      <c r="L35" t="n">
        <v>9.25</v>
      </c>
      <c r="M35" t="n">
        <v>21</v>
      </c>
      <c r="N35" t="n">
        <v>80.64</v>
      </c>
      <c r="O35" t="n">
        <v>36055.83</v>
      </c>
      <c r="P35" t="n">
        <v>279.31</v>
      </c>
      <c r="Q35" t="n">
        <v>1319.14</v>
      </c>
      <c r="R35" t="n">
        <v>81.31</v>
      </c>
      <c r="S35" t="n">
        <v>59.92</v>
      </c>
      <c r="T35" t="n">
        <v>10543.86</v>
      </c>
      <c r="U35" t="n">
        <v>0.74</v>
      </c>
      <c r="V35" t="n">
        <v>0.95</v>
      </c>
      <c r="W35" t="n">
        <v>0.2</v>
      </c>
      <c r="X35" t="n">
        <v>0.63</v>
      </c>
      <c r="Y35" t="n">
        <v>1</v>
      </c>
      <c r="Z35" t="n">
        <v>10</v>
      </c>
      <c r="AA35" t="n">
        <v>202.884744822501</v>
      </c>
      <c r="AB35" t="n">
        <v>277.5958585092548</v>
      </c>
      <c r="AC35" t="n">
        <v>251.1024993814474</v>
      </c>
      <c r="AD35" t="n">
        <v>202884.744822501</v>
      </c>
      <c r="AE35" t="n">
        <v>277595.8585092548</v>
      </c>
      <c r="AF35" t="n">
        <v>2.258898530884568e-06</v>
      </c>
      <c r="AG35" t="n">
        <v>0.2292708333333333</v>
      </c>
      <c r="AH35" t="n">
        <v>251102.4993814474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4.5612</v>
      </c>
      <c r="E36" t="n">
        <v>21.92</v>
      </c>
      <c r="F36" t="n">
        <v>17.87</v>
      </c>
      <c r="G36" t="n">
        <v>48.75</v>
      </c>
      <c r="H36" t="n">
        <v>0.58</v>
      </c>
      <c r="I36" t="n">
        <v>22</v>
      </c>
      <c r="J36" t="n">
        <v>290.96</v>
      </c>
      <c r="K36" t="n">
        <v>60.56</v>
      </c>
      <c r="L36" t="n">
        <v>9.5</v>
      </c>
      <c r="M36" t="n">
        <v>20</v>
      </c>
      <c r="N36" t="n">
        <v>80.90000000000001</v>
      </c>
      <c r="O36" t="n">
        <v>36118.68</v>
      </c>
      <c r="P36" t="n">
        <v>277.93</v>
      </c>
      <c r="Q36" t="n">
        <v>1319.15</v>
      </c>
      <c r="R36" t="n">
        <v>80.16</v>
      </c>
      <c r="S36" t="n">
        <v>59.92</v>
      </c>
      <c r="T36" t="n">
        <v>9977.02</v>
      </c>
      <c r="U36" t="n">
        <v>0.75</v>
      </c>
      <c r="V36" t="n">
        <v>0.95</v>
      </c>
      <c r="W36" t="n">
        <v>0.2</v>
      </c>
      <c r="X36" t="n">
        <v>0.6</v>
      </c>
      <c r="Y36" t="n">
        <v>1</v>
      </c>
      <c r="Z36" t="n">
        <v>10</v>
      </c>
      <c r="AA36" t="n">
        <v>201.2477536723584</v>
      </c>
      <c r="AB36" t="n">
        <v>275.3560549986781</v>
      </c>
      <c r="AC36" t="n">
        <v>249.0764595743354</v>
      </c>
      <c r="AD36" t="n">
        <v>201247.7536723584</v>
      </c>
      <c r="AE36" t="n">
        <v>275356.0549986782</v>
      </c>
      <c r="AF36" t="n">
        <v>2.267798291785858e-06</v>
      </c>
      <c r="AG36" t="n">
        <v>0.2283333333333334</v>
      </c>
      <c r="AH36" t="n">
        <v>249076.4595743355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4.5597</v>
      </c>
      <c r="E37" t="n">
        <v>21.93</v>
      </c>
      <c r="F37" t="n">
        <v>17.88</v>
      </c>
      <c r="G37" t="n">
        <v>48.77</v>
      </c>
      <c r="H37" t="n">
        <v>0.6</v>
      </c>
      <c r="I37" t="n">
        <v>22</v>
      </c>
      <c r="J37" t="n">
        <v>291.47</v>
      </c>
      <c r="K37" t="n">
        <v>60.56</v>
      </c>
      <c r="L37" t="n">
        <v>9.75</v>
      </c>
      <c r="M37" t="n">
        <v>20</v>
      </c>
      <c r="N37" t="n">
        <v>81.16</v>
      </c>
      <c r="O37" t="n">
        <v>36181.64</v>
      </c>
      <c r="P37" t="n">
        <v>277.49</v>
      </c>
      <c r="Q37" t="n">
        <v>1319.15</v>
      </c>
      <c r="R37" t="n">
        <v>80.28</v>
      </c>
      <c r="S37" t="n">
        <v>59.92</v>
      </c>
      <c r="T37" t="n">
        <v>10035.67</v>
      </c>
      <c r="U37" t="n">
        <v>0.75</v>
      </c>
      <c r="V37" t="n">
        <v>0.95</v>
      </c>
      <c r="W37" t="n">
        <v>0.2</v>
      </c>
      <c r="X37" t="n">
        <v>0.6</v>
      </c>
      <c r="Y37" t="n">
        <v>1</v>
      </c>
      <c r="Z37" t="n">
        <v>10</v>
      </c>
      <c r="AA37" t="n">
        <v>201.1089562447357</v>
      </c>
      <c r="AB37" t="n">
        <v>275.1661462348945</v>
      </c>
      <c r="AC37" t="n">
        <v>248.9046754364286</v>
      </c>
      <c r="AD37" t="n">
        <v>201108.9562447357</v>
      </c>
      <c r="AE37" t="n">
        <v>275166.1462348945</v>
      </c>
      <c r="AF37" t="n">
        <v>2.267052501766197e-06</v>
      </c>
      <c r="AG37" t="n">
        <v>0.2284375</v>
      </c>
      <c r="AH37" t="n">
        <v>248904.6754364286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4.5782</v>
      </c>
      <c r="E38" t="n">
        <v>21.84</v>
      </c>
      <c r="F38" t="n">
        <v>17.84</v>
      </c>
      <c r="G38" t="n">
        <v>50.98</v>
      </c>
      <c r="H38" t="n">
        <v>0.61</v>
      </c>
      <c r="I38" t="n">
        <v>21</v>
      </c>
      <c r="J38" t="n">
        <v>291.98</v>
      </c>
      <c r="K38" t="n">
        <v>60.56</v>
      </c>
      <c r="L38" t="n">
        <v>10</v>
      </c>
      <c r="M38" t="n">
        <v>19</v>
      </c>
      <c r="N38" t="n">
        <v>81.42</v>
      </c>
      <c r="O38" t="n">
        <v>36244.71</v>
      </c>
      <c r="P38" t="n">
        <v>276.18</v>
      </c>
      <c r="Q38" t="n">
        <v>1319.12</v>
      </c>
      <c r="R38" t="n">
        <v>79.13</v>
      </c>
      <c r="S38" t="n">
        <v>59.92</v>
      </c>
      <c r="T38" t="n">
        <v>9467.219999999999</v>
      </c>
      <c r="U38" t="n">
        <v>0.76</v>
      </c>
      <c r="V38" t="n">
        <v>0.95</v>
      </c>
      <c r="W38" t="n">
        <v>0.2</v>
      </c>
      <c r="X38" t="n">
        <v>0.57</v>
      </c>
      <c r="Y38" t="n">
        <v>1</v>
      </c>
      <c r="Z38" t="n">
        <v>10</v>
      </c>
      <c r="AA38" t="n">
        <v>199.4958984182225</v>
      </c>
      <c r="AB38" t="n">
        <v>272.9590893535714</v>
      </c>
      <c r="AC38" t="n">
        <v>246.9082569662345</v>
      </c>
      <c r="AD38" t="n">
        <v>199495.8984182225</v>
      </c>
      <c r="AE38" t="n">
        <v>272959.0893535714</v>
      </c>
      <c r="AF38" t="n">
        <v>2.276250578675352e-06</v>
      </c>
      <c r="AG38" t="n">
        <v>0.2275</v>
      </c>
      <c r="AH38" t="n">
        <v>246908.2569662345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4.5771</v>
      </c>
      <c r="E39" t="n">
        <v>21.85</v>
      </c>
      <c r="F39" t="n">
        <v>17.85</v>
      </c>
      <c r="G39" t="n">
        <v>51</v>
      </c>
      <c r="H39" t="n">
        <v>0.62</v>
      </c>
      <c r="I39" t="n">
        <v>21</v>
      </c>
      <c r="J39" t="n">
        <v>292.49</v>
      </c>
      <c r="K39" t="n">
        <v>60.56</v>
      </c>
      <c r="L39" t="n">
        <v>10.25</v>
      </c>
      <c r="M39" t="n">
        <v>19</v>
      </c>
      <c r="N39" t="n">
        <v>81.68000000000001</v>
      </c>
      <c r="O39" t="n">
        <v>36307.88</v>
      </c>
      <c r="P39" t="n">
        <v>275.02</v>
      </c>
      <c r="Q39" t="n">
        <v>1319.11</v>
      </c>
      <c r="R39" t="n">
        <v>79.29000000000001</v>
      </c>
      <c r="S39" t="n">
        <v>59.92</v>
      </c>
      <c r="T39" t="n">
        <v>9545.83</v>
      </c>
      <c r="U39" t="n">
        <v>0.76</v>
      </c>
      <c r="V39" t="n">
        <v>0.95</v>
      </c>
      <c r="W39" t="n">
        <v>0.2</v>
      </c>
      <c r="X39" t="n">
        <v>0.57</v>
      </c>
      <c r="Y39" t="n">
        <v>1</v>
      </c>
      <c r="Z39" t="n">
        <v>10</v>
      </c>
      <c r="AA39" t="n">
        <v>198.9593629542697</v>
      </c>
      <c r="AB39" t="n">
        <v>272.2249778615175</v>
      </c>
      <c r="AC39" t="n">
        <v>246.2442080446501</v>
      </c>
      <c r="AD39" t="n">
        <v>198959.3629542697</v>
      </c>
      <c r="AE39" t="n">
        <v>272224.9778615175</v>
      </c>
      <c r="AF39" t="n">
        <v>2.275703665994267e-06</v>
      </c>
      <c r="AG39" t="n">
        <v>0.2276041666666667</v>
      </c>
      <c r="AH39" t="n">
        <v>246244.2080446501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4.5965</v>
      </c>
      <c r="E40" t="n">
        <v>21.76</v>
      </c>
      <c r="F40" t="n">
        <v>17.81</v>
      </c>
      <c r="G40" t="n">
        <v>53.43</v>
      </c>
      <c r="H40" t="n">
        <v>0.64</v>
      </c>
      <c r="I40" t="n">
        <v>20</v>
      </c>
      <c r="J40" t="n">
        <v>293</v>
      </c>
      <c r="K40" t="n">
        <v>60.56</v>
      </c>
      <c r="L40" t="n">
        <v>10.5</v>
      </c>
      <c r="M40" t="n">
        <v>18</v>
      </c>
      <c r="N40" t="n">
        <v>81.95</v>
      </c>
      <c r="O40" t="n">
        <v>36371.17</v>
      </c>
      <c r="P40" t="n">
        <v>273.01</v>
      </c>
      <c r="Q40" t="n">
        <v>1319.08</v>
      </c>
      <c r="R40" t="n">
        <v>77.95</v>
      </c>
      <c r="S40" t="n">
        <v>59.92</v>
      </c>
      <c r="T40" t="n">
        <v>8877.969999999999</v>
      </c>
      <c r="U40" t="n">
        <v>0.77</v>
      </c>
      <c r="V40" t="n">
        <v>0.95</v>
      </c>
      <c r="W40" t="n">
        <v>0.2</v>
      </c>
      <c r="X40" t="n">
        <v>0.53</v>
      </c>
      <c r="Y40" t="n">
        <v>1</v>
      </c>
      <c r="Z40" t="n">
        <v>10</v>
      </c>
      <c r="AA40" t="n">
        <v>196.9545253786004</v>
      </c>
      <c r="AB40" t="n">
        <v>269.4818706432965</v>
      </c>
      <c r="AC40" t="n">
        <v>243.7628991293601</v>
      </c>
      <c r="AD40" t="n">
        <v>196954.5253786004</v>
      </c>
      <c r="AE40" t="n">
        <v>269481.8706432965</v>
      </c>
      <c r="AF40" t="n">
        <v>2.285349216915219e-06</v>
      </c>
      <c r="AG40" t="n">
        <v>0.2266666666666667</v>
      </c>
      <c r="AH40" t="n">
        <v>243762.8991293601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4.5958</v>
      </c>
      <c r="E41" t="n">
        <v>21.76</v>
      </c>
      <c r="F41" t="n">
        <v>17.81</v>
      </c>
      <c r="G41" t="n">
        <v>53.44</v>
      </c>
      <c r="H41" t="n">
        <v>0.65</v>
      </c>
      <c r="I41" t="n">
        <v>20</v>
      </c>
      <c r="J41" t="n">
        <v>293.52</v>
      </c>
      <c r="K41" t="n">
        <v>60.56</v>
      </c>
      <c r="L41" t="n">
        <v>10.75</v>
      </c>
      <c r="M41" t="n">
        <v>18</v>
      </c>
      <c r="N41" t="n">
        <v>82.20999999999999</v>
      </c>
      <c r="O41" t="n">
        <v>36434.56</v>
      </c>
      <c r="P41" t="n">
        <v>271.75</v>
      </c>
      <c r="Q41" t="n">
        <v>1319.09</v>
      </c>
      <c r="R41" t="n">
        <v>78.06999999999999</v>
      </c>
      <c r="S41" t="n">
        <v>59.92</v>
      </c>
      <c r="T41" t="n">
        <v>8942.34</v>
      </c>
      <c r="U41" t="n">
        <v>0.77</v>
      </c>
      <c r="V41" t="n">
        <v>0.95</v>
      </c>
      <c r="W41" t="n">
        <v>0.2</v>
      </c>
      <c r="X41" t="n">
        <v>0.54</v>
      </c>
      <c r="Y41" t="n">
        <v>1</v>
      </c>
      <c r="Z41" t="n">
        <v>10</v>
      </c>
      <c r="AA41" t="n">
        <v>196.321061317524</v>
      </c>
      <c r="AB41" t="n">
        <v>268.6151371684703</v>
      </c>
      <c r="AC41" t="n">
        <v>242.9788854809029</v>
      </c>
      <c r="AD41" t="n">
        <v>196321.061317524</v>
      </c>
      <c r="AE41" t="n">
        <v>268615.1371684702</v>
      </c>
      <c r="AF41" t="n">
        <v>2.28500118157271e-06</v>
      </c>
      <c r="AG41" t="n">
        <v>0.2266666666666667</v>
      </c>
      <c r="AH41" t="n">
        <v>242978.8854809029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4.6127</v>
      </c>
      <c r="E42" t="n">
        <v>21.68</v>
      </c>
      <c r="F42" t="n">
        <v>17.79</v>
      </c>
      <c r="G42" t="n">
        <v>56.17</v>
      </c>
      <c r="H42" t="n">
        <v>0.67</v>
      </c>
      <c r="I42" t="n">
        <v>19</v>
      </c>
      <c r="J42" t="n">
        <v>294.03</v>
      </c>
      <c r="K42" t="n">
        <v>60.56</v>
      </c>
      <c r="L42" t="n">
        <v>11</v>
      </c>
      <c r="M42" t="n">
        <v>17</v>
      </c>
      <c r="N42" t="n">
        <v>82.48</v>
      </c>
      <c r="O42" t="n">
        <v>36498.06</v>
      </c>
      <c r="P42" t="n">
        <v>271</v>
      </c>
      <c r="Q42" t="n">
        <v>1319.08</v>
      </c>
      <c r="R42" t="n">
        <v>77.2</v>
      </c>
      <c r="S42" t="n">
        <v>59.92</v>
      </c>
      <c r="T42" t="n">
        <v>8509.65</v>
      </c>
      <c r="U42" t="n">
        <v>0.78</v>
      </c>
      <c r="V42" t="n">
        <v>0.96</v>
      </c>
      <c r="W42" t="n">
        <v>0.2</v>
      </c>
      <c r="X42" t="n">
        <v>0.51</v>
      </c>
      <c r="Y42" t="n">
        <v>1</v>
      </c>
      <c r="Z42" t="n">
        <v>10</v>
      </c>
      <c r="AA42" t="n">
        <v>195.157483188098</v>
      </c>
      <c r="AB42" t="n">
        <v>267.0230782383463</v>
      </c>
      <c r="AC42" t="n">
        <v>241.5387704206007</v>
      </c>
      <c r="AD42" t="n">
        <v>195157.483188098</v>
      </c>
      <c r="AE42" t="n">
        <v>267023.0782383463</v>
      </c>
      <c r="AF42" t="n">
        <v>2.29340374912756e-06</v>
      </c>
      <c r="AG42" t="n">
        <v>0.2258333333333333</v>
      </c>
      <c r="AH42" t="n">
        <v>241538.7704206007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4.626</v>
      </c>
      <c r="E43" t="n">
        <v>21.62</v>
      </c>
      <c r="F43" t="n">
        <v>17.72</v>
      </c>
      <c r="G43" t="n">
        <v>55.97</v>
      </c>
      <c r="H43" t="n">
        <v>0.68</v>
      </c>
      <c r="I43" t="n">
        <v>19</v>
      </c>
      <c r="J43" t="n">
        <v>294.55</v>
      </c>
      <c r="K43" t="n">
        <v>60.56</v>
      </c>
      <c r="L43" t="n">
        <v>11.25</v>
      </c>
      <c r="M43" t="n">
        <v>17</v>
      </c>
      <c r="N43" t="n">
        <v>82.73999999999999</v>
      </c>
      <c r="O43" t="n">
        <v>36561.67</v>
      </c>
      <c r="P43" t="n">
        <v>269.18</v>
      </c>
      <c r="Q43" t="n">
        <v>1319.08</v>
      </c>
      <c r="R43" t="n">
        <v>74.86</v>
      </c>
      <c r="S43" t="n">
        <v>59.92</v>
      </c>
      <c r="T43" t="n">
        <v>7341.28</v>
      </c>
      <c r="U43" t="n">
        <v>0.8</v>
      </c>
      <c r="V43" t="n">
        <v>0.96</v>
      </c>
      <c r="W43" t="n">
        <v>0.2</v>
      </c>
      <c r="X43" t="n">
        <v>0.45</v>
      </c>
      <c r="Y43" t="n">
        <v>1</v>
      </c>
      <c r="Z43" t="n">
        <v>10</v>
      </c>
      <c r="AA43" t="n">
        <v>193.4506343858759</v>
      </c>
      <c r="AB43" t="n">
        <v>264.6876924062925</v>
      </c>
      <c r="AC43" t="n">
        <v>239.4262705346227</v>
      </c>
      <c r="AD43" t="n">
        <v>193450.6343858759</v>
      </c>
      <c r="AE43" t="n">
        <v>264687.6924062925</v>
      </c>
      <c r="AF43" t="n">
        <v>2.300016420635223e-06</v>
      </c>
      <c r="AG43" t="n">
        <v>0.2252083333333333</v>
      </c>
      <c r="AH43" t="n">
        <v>239426.2705346227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4.641</v>
      </c>
      <c r="E44" t="n">
        <v>21.55</v>
      </c>
      <c r="F44" t="n">
        <v>17.71</v>
      </c>
      <c r="G44" t="n">
        <v>59.02</v>
      </c>
      <c r="H44" t="n">
        <v>0.6899999999999999</v>
      </c>
      <c r="I44" t="n">
        <v>18</v>
      </c>
      <c r="J44" t="n">
        <v>295.06</v>
      </c>
      <c r="K44" t="n">
        <v>60.56</v>
      </c>
      <c r="L44" t="n">
        <v>11.5</v>
      </c>
      <c r="M44" t="n">
        <v>16</v>
      </c>
      <c r="N44" t="n">
        <v>83.01000000000001</v>
      </c>
      <c r="O44" t="n">
        <v>36625.39</v>
      </c>
      <c r="P44" t="n">
        <v>267.9</v>
      </c>
      <c r="Q44" t="n">
        <v>1319.1</v>
      </c>
      <c r="R44" t="n">
        <v>74.75</v>
      </c>
      <c r="S44" t="n">
        <v>59.92</v>
      </c>
      <c r="T44" t="n">
        <v>7289.84</v>
      </c>
      <c r="U44" t="n">
        <v>0.8</v>
      </c>
      <c r="V44" t="n">
        <v>0.96</v>
      </c>
      <c r="W44" t="n">
        <v>0.18</v>
      </c>
      <c r="X44" t="n">
        <v>0.43</v>
      </c>
      <c r="Y44" t="n">
        <v>1</v>
      </c>
      <c r="Z44" t="n">
        <v>10</v>
      </c>
      <c r="AA44" t="n">
        <v>192.1352617195184</v>
      </c>
      <c r="AB44" t="n">
        <v>262.8879414940365</v>
      </c>
      <c r="AC44" t="n">
        <v>237.7982853234656</v>
      </c>
      <c r="AD44" t="n">
        <v>192135.2617195183</v>
      </c>
      <c r="AE44" t="n">
        <v>262887.9414940365</v>
      </c>
      <c r="AF44" t="n">
        <v>2.307474320831836e-06</v>
      </c>
      <c r="AG44" t="n">
        <v>0.2244791666666667</v>
      </c>
      <c r="AH44" t="n">
        <v>237798.2853234656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4.6249</v>
      </c>
      <c r="E45" t="n">
        <v>21.62</v>
      </c>
      <c r="F45" t="n">
        <v>17.78</v>
      </c>
      <c r="G45" t="n">
        <v>59.27</v>
      </c>
      <c r="H45" t="n">
        <v>0.71</v>
      </c>
      <c r="I45" t="n">
        <v>18</v>
      </c>
      <c r="J45" t="n">
        <v>295.58</v>
      </c>
      <c r="K45" t="n">
        <v>60.56</v>
      </c>
      <c r="L45" t="n">
        <v>11.75</v>
      </c>
      <c r="M45" t="n">
        <v>16</v>
      </c>
      <c r="N45" t="n">
        <v>83.28</v>
      </c>
      <c r="O45" t="n">
        <v>36689.22</v>
      </c>
      <c r="P45" t="n">
        <v>268.18</v>
      </c>
      <c r="Q45" t="n">
        <v>1319.12</v>
      </c>
      <c r="R45" t="n">
        <v>77.15000000000001</v>
      </c>
      <c r="S45" t="n">
        <v>59.92</v>
      </c>
      <c r="T45" t="n">
        <v>8488.469999999999</v>
      </c>
      <c r="U45" t="n">
        <v>0.78</v>
      </c>
      <c r="V45" t="n">
        <v>0.96</v>
      </c>
      <c r="W45" t="n">
        <v>0.19</v>
      </c>
      <c r="X45" t="n">
        <v>0.5</v>
      </c>
      <c r="Y45" t="n">
        <v>1</v>
      </c>
      <c r="Z45" t="n">
        <v>10</v>
      </c>
      <c r="AA45" t="n">
        <v>193.1437085059428</v>
      </c>
      <c r="AB45" t="n">
        <v>264.267742876754</v>
      </c>
      <c r="AC45" t="n">
        <v>239.0464003987803</v>
      </c>
      <c r="AD45" t="n">
        <v>193143.7085059427</v>
      </c>
      <c r="AE45" t="n">
        <v>264267.742876754</v>
      </c>
      <c r="AF45" t="n">
        <v>2.299469507954139e-06</v>
      </c>
      <c r="AG45" t="n">
        <v>0.2252083333333333</v>
      </c>
      <c r="AH45" t="n">
        <v>239046.4003987804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4.6437</v>
      </c>
      <c r="E46" t="n">
        <v>21.53</v>
      </c>
      <c r="F46" t="n">
        <v>17.75</v>
      </c>
      <c r="G46" t="n">
        <v>62.63</v>
      </c>
      <c r="H46" t="n">
        <v>0.72</v>
      </c>
      <c r="I46" t="n">
        <v>17</v>
      </c>
      <c r="J46" t="n">
        <v>296.1</v>
      </c>
      <c r="K46" t="n">
        <v>60.56</v>
      </c>
      <c r="L46" t="n">
        <v>12</v>
      </c>
      <c r="M46" t="n">
        <v>15</v>
      </c>
      <c r="N46" t="n">
        <v>83.54000000000001</v>
      </c>
      <c r="O46" t="n">
        <v>36753.16</v>
      </c>
      <c r="P46" t="n">
        <v>266.99</v>
      </c>
      <c r="Q46" t="n">
        <v>1319.08</v>
      </c>
      <c r="R46" t="n">
        <v>75.94</v>
      </c>
      <c r="S46" t="n">
        <v>59.92</v>
      </c>
      <c r="T46" t="n">
        <v>7892.05</v>
      </c>
      <c r="U46" t="n">
        <v>0.79</v>
      </c>
      <c r="V46" t="n">
        <v>0.96</v>
      </c>
      <c r="W46" t="n">
        <v>0.19</v>
      </c>
      <c r="X46" t="n">
        <v>0.47</v>
      </c>
      <c r="Y46" t="n">
        <v>1</v>
      </c>
      <c r="Z46" t="n">
        <v>10</v>
      </c>
      <c r="AA46" t="n">
        <v>191.6635438050838</v>
      </c>
      <c r="AB46" t="n">
        <v>262.2425162327818</v>
      </c>
      <c r="AC46" t="n">
        <v>237.2144585432849</v>
      </c>
      <c r="AD46" t="n">
        <v>191663.5438050838</v>
      </c>
      <c r="AE46" t="n">
        <v>262242.5162327818</v>
      </c>
      <c r="AF46" t="n">
        <v>2.308816742867226e-06</v>
      </c>
      <c r="AG46" t="n">
        <v>0.2242708333333333</v>
      </c>
      <c r="AH46" t="n">
        <v>237214.4585432849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4.6434</v>
      </c>
      <c r="E47" t="n">
        <v>21.54</v>
      </c>
      <c r="F47" t="n">
        <v>17.75</v>
      </c>
      <c r="G47" t="n">
        <v>62.64</v>
      </c>
      <c r="H47" t="n">
        <v>0.74</v>
      </c>
      <c r="I47" t="n">
        <v>17</v>
      </c>
      <c r="J47" t="n">
        <v>296.62</v>
      </c>
      <c r="K47" t="n">
        <v>60.56</v>
      </c>
      <c r="L47" t="n">
        <v>12.25</v>
      </c>
      <c r="M47" t="n">
        <v>15</v>
      </c>
      <c r="N47" t="n">
        <v>83.81</v>
      </c>
      <c r="O47" t="n">
        <v>36817.22</v>
      </c>
      <c r="P47" t="n">
        <v>265.92</v>
      </c>
      <c r="Q47" t="n">
        <v>1319.16</v>
      </c>
      <c r="R47" t="n">
        <v>75.97</v>
      </c>
      <c r="S47" t="n">
        <v>59.92</v>
      </c>
      <c r="T47" t="n">
        <v>7906.32</v>
      </c>
      <c r="U47" t="n">
        <v>0.79</v>
      </c>
      <c r="V47" t="n">
        <v>0.96</v>
      </c>
      <c r="W47" t="n">
        <v>0.19</v>
      </c>
      <c r="X47" t="n">
        <v>0.47</v>
      </c>
      <c r="Y47" t="n">
        <v>1</v>
      </c>
      <c r="Z47" t="n">
        <v>10</v>
      </c>
      <c r="AA47" t="n">
        <v>191.1187650753006</v>
      </c>
      <c r="AB47" t="n">
        <v>261.4971259407515</v>
      </c>
      <c r="AC47" t="n">
        <v>236.5402072545638</v>
      </c>
      <c r="AD47" t="n">
        <v>191118.7650753006</v>
      </c>
      <c r="AE47" t="n">
        <v>261497.1259407515</v>
      </c>
      <c r="AF47" t="n">
        <v>2.308667584863293e-06</v>
      </c>
      <c r="AG47" t="n">
        <v>0.224375</v>
      </c>
      <c r="AH47" t="n">
        <v>236540.2072545638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4.6446</v>
      </c>
      <c r="E48" t="n">
        <v>21.53</v>
      </c>
      <c r="F48" t="n">
        <v>17.74</v>
      </c>
      <c r="G48" t="n">
        <v>62.62</v>
      </c>
      <c r="H48" t="n">
        <v>0.75</v>
      </c>
      <c r="I48" t="n">
        <v>17</v>
      </c>
      <c r="J48" t="n">
        <v>297.14</v>
      </c>
      <c r="K48" t="n">
        <v>60.56</v>
      </c>
      <c r="L48" t="n">
        <v>12.5</v>
      </c>
      <c r="M48" t="n">
        <v>15</v>
      </c>
      <c r="N48" t="n">
        <v>84.08</v>
      </c>
      <c r="O48" t="n">
        <v>36881.39</v>
      </c>
      <c r="P48" t="n">
        <v>264.27</v>
      </c>
      <c r="Q48" t="n">
        <v>1319.11</v>
      </c>
      <c r="R48" t="n">
        <v>75.78</v>
      </c>
      <c r="S48" t="n">
        <v>59.92</v>
      </c>
      <c r="T48" t="n">
        <v>7808.47</v>
      </c>
      <c r="U48" t="n">
        <v>0.79</v>
      </c>
      <c r="V48" t="n">
        <v>0.96</v>
      </c>
      <c r="W48" t="n">
        <v>0.19</v>
      </c>
      <c r="X48" t="n">
        <v>0.46</v>
      </c>
      <c r="Y48" t="n">
        <v>1</v>
      </c>
      <c r="Z48" t="n">
        <v>10</v>
      </c>
      <c r="AA48" t="n">
        <v>190.1821244696714</v>
      </c>
      <c r="AB48" t="n">
        <v>260.215572942463</v>
      </c>
      <c r="AC48" t="n">
        <v>235.3809638757606</v>
      </c>
      <c r="AD48" t="n">
        <v>190182.1244696713</v>
      </c>
      <c r="AE48" t="n">
        <v>260215.572942463</v>
      </c>
      <c r="AF48" t="n">
        <v>2.309264216879022e-06</v>
      </c>
      <c r="AG48" t="n">
        <v>0.2242708333333333</v>
      </c>
      <c r="AH48" t="n">
        <v>235380.9638757606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4.6624</v>
      </c>
      <c r="E49" t="n">
        <v>21.45</v>
      </c>
      <c r="F49" t="n">
        <v>17.71</v>
      </c>
      <c r="G49" t="n">
        <v>66.42</v>
      </c>
      <c r="H49" t="n">
        <v>0.76</v>
      </c>
      <c r="I49" t="n">
        <v>16</v>
      </c>
      <c r="J49" t="n">
        <v>297.66</v>
      </c>
      <c r="K49" t="n">
        <v>60.56</v>
      </c>
      <c r="L49" t="n">
        <v>12.75</v>
      </c>
      <c r="M49" t="n">
        <v>14</v>
      </c>
      <c r="N49" t="n">
        <v>84.36</v>
      </c>
      <c r="O49" t="n">
        <v>36945.67</v>
      </c>
      <c r="P49" t="n">
        <v>263.67</v>
      </c>
      <c r="Q49" t="n">
        <v>1319.09</v>
      </c>
      <c r="R49" t="n">
        <v>74.84</v>
      </c>
      <c r="S49" t="n">
        <v>59.92</v>
      </c>
      <c r="T49" t="n">
        <v>7346.7</v>
      </c>
      <c r="U49" t="n">
        <v>0.8</v>
      </c>
      <c r="V49" t="n">
        <v>0.96</v>
      </c>
      <c r="W49" t="n">
        <v>0.19</v>
      </c>
      <c r="X49" t="n">
        <v>0.43</v>
      </c>
      <c r="Y49" t="n">
        <v>1</v>
      </c>
      <c r="Z49" t="n">
        <v>10</v>
      </c>
      <c r="AA49" t="n">
        <v>189.0664984603671</v>
      </c>
      <c r="AB49" t="n">
        <v>258.6891242185877</v>
      </c>
      <c r="AC49" t="n">
        <v>234.0001972757073</v>
      </c>
      <c r="AD49" t="n">
        <v>189066.4984603671</v>
      </c>
      <c r="AE49" t="n">
        <v>258689.1242185877</v>
      </c>
      <c r="AF49" t="n">
        <v>2.318114258445669e-06</v>
      </c>
      <c r="AG49" t="n">
        <v>0.2234375</v>
      </c>
      <c r="AH49" t="n">
        <v>234000.1972757073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4.6612</v>
      </c>
      <c r="E50" t="n">
        <v>21.45</v>
      </c>
      <c r="F50" t="n">
        <v>17.72</v>
      </c>
      <c r="G50" t="n">
        <v>66.44</v>
      </c>
      <c r="H50" t="n">
        <v>0.78</v>
      </c>
      <c r="I50" t="n">
        <v>16</v>
      </c>
      <c r="J50" t="n">
        <v>298.18</v>
      </c>
      <c r="K50" t="n">
        <v>60.56</v>
      </c>
      <c r="L50" t="n">
        <v>13</v>
      </c>
      <c r="M50" t="n">
        <v>14</v>
      </c>
      <c r="N50" t="n">
        <v>84.63</v>
      </c>
      <c r="O50" t="n">
        <v>37010.06</v>
      </c>
      <c r="P50" t="n">
        <v>262.26</v>
      </c>
      <c r="Q50" t="n">
        <v>1319.08</v>
      </c>
      <c r="R50" t="n">
        <v>74.93000000000001</v>
      </c>
      <c r="S50" t="n">
        <v>59.92</v>
      </c>
      <c r="T50" t="n">
        <v>7390.37</v>
      </c>
      <c r="U50" t="n">
        <v>0.8</v>
      </c>
      <c r="V50" t="n">
        <v>0.96</v>
      </c>
      <c r="W50" t="n">
        <v>0.19</v>
      </c>
      <c r="X50" t="n">
        <v>0.44</v>
      </c>
      <c r="Y50" t="n">
        <v>1</v>
      </c>
      <c r="Z50" t="n">
        <v>10</v>
      </c>
      <c r="AA50" t="n">
        <v>188.4111448608156</v>
      </c>
      <c r="AB50" t="n">
        <v>257.7924405115216</v>
      </c>
      <c r="AC50" t="n">
        <v>233.1890918031398</v>
      </c>
      <c r="AD50" t="n">
        <v>188411.1448608156</v>
      </c>
      <c r="AE50" t="n">
        <v>257792.4405115216</v>
      </c>
      <c r="AF50" t="n">
        <v>2.31751762642994e-06</v>
      </c>
      <c r="AG50" t="n">
        <v>0.2234375</v>
      </c>
      <c r="AH50" t="n">
        <v>233189.0918031398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4.6633</v>
      </c>
      <c r="E51" t="n">
        <v>21.44</v>
      </c>
      <c r="F51" t="n">
        <v>17.71</v>
      </c>
      <c r="G51" t="n">
        <v>66.40000000000001</v>
      </c>
      <c r="H51" t="n">
        <v>0.79</v>
      </c>
      <c r="I51" t="n">
        <v>16</v>
      </c>
      <c r="J51" t="n">
        <v>298.71</v>
      </c>
      <c r="K51" t="n">
        <v>60.56</v>
      </c>
      <c r="L51" t="n">
        <v>13.25</v>
      </c>
      <c r="M51" t="n">
        <v>14</v>
      </c>
      <c r="N51" t="n">
        <v>84.90000000000001</v>
      </c>
      <c r="O51" t="n">
        <v>37074.57</v>
      </c>
      <c r="P51" t="n">
        <v>261.02</v>
      </c>
      <c r="Q51" t="n">
        <v>1319.13</v>
      </c>
      <c r="R51" t="n">
        <v>74.67</v>
      </c>
      <c r="S51" t="n">
        <v>59.92</v>
      </c>
      <c r="T51" t="n">
        <v>7258.38</v>
      </c>
      <c r="U51" t="n">
        <v>0.8</v>
      </c>
      <c r="V51" t="n">
        <v>0.96</v>
      </c>
      <c r="W51" t="n">
        <v>0.19</v>
      </c>
      <c r="X51" t="n">
        <v>0.43</v>
      </c>
      <c r="Y51" t="n">
        <v>1</v>
      </c>
      <c r="Z51" t="n">
        <v>10</v>
      </c>
      <c r="AA51" t="n">
        <v>187.6556928522616</v>
      </c>
      <c r="AB51" t="n">
        <v>256.758797745228</v>
      </c>
      <c r="AC51" t="n">
        <v>232.2540984517342</v>
      </c>
      <c r="AD51" t="n">
        <v>187655.6928522616</v>
      </c>
      <c r="AE51" t="n">
        <v>256758.797745228</v>
      </c>
      <c r="AF51" t="n">
        <v>2.318561732457465e-06</v>
      </c>
      <c r="AG51" t="n">
        <v>0.2233333333333334</v>
      </c>
      <c r="AH51" t="n">
        <v>232254.0984517342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4.6838</v>
      </c>
      <c r="E52" t="n">
        <v>21.35</v>
      </c>
      <c r="F52" t="n">
        <v>17.67</v>
      </c>
      <c r="G52" t="n">
        <v>70.66</v>
      </c>
      <c r="H52" t="n">
        <v>0.8</v>
      </c>
      <c r="I52" t="n">
        <v>15</v>
      </c>
      <c r="J52" t="n">
        <v>299.23</v>
      </c>
      <c r="K52" t="n">
        <v>60.56</v>
      </c>
      <c r="L52" t="n">
        <v>13.5</v>
      </c>
      <c r="M52" t="n">
        <v>13</v>
      </c>
      <c r="N52" t="n">
        <v>85.18000000000001</v>
      </c>
      <c r="O52" t="n">
        <v>37139.2</v>
      </c>
      <c r="P52" t="n">
        <v>259.86</v>
      </c>
      <c r="Q52" t="n">
        <v>1319.08</v>
      </c>
      <c r="R52" t="n">
        <v>73.26000000000001</v>
      </c>
      <c r="S52" t="n">
        <v>59.92</v>
      </c>
      <c r="T52" t="n">
        <v>6562.36</v>
      </c>
      <c r="U52" t="n">
        <v>0.82</v>
      </c>
      <c r="V52" t="n">
        <v>0.96</v>
      </c>
      <c r="W52" t="n">
        <v>0.19</v>
      </c>
      <c r="X52" t="n">
        <v>0.39</v>
      </c>
      <c r="Y52" t="n">
        <v>1</v>
      </c>
      <c r="Z52" t="n">
        <v>10</v>
      </c>
      <c r="AA52" t="n">
        <v>186.1303368538387</v>
      </c>
      <c r="AB52" t="n">
        <v>254.6717383742297</v>
      </c>
      <c r="AC52" t="n">
        <v>230.3662250978971</v>
      </c>
      <c r="AD52" t="n">
        <v>186130.3368538387</v>
      </c>
      <c r="AE52" t="n">
        <v>254671.7383742297</v>
      </c>
      <c r="AF52" t="n">
        <v>2.328754196059503e-06</v>
      </c>
      <c r="AG52" t="n">
        <v>0.2223958333333333</v>
      </c>
      <c r="AH52" t="n">
        <v>230366.2250978971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4.6797</v>
      </c>
      <c r="E53" t="n">
        <v>21.37</v>
      </c>
      <c r="F53" t="n">
        <v>17.68</v>
      </c>
      <c r="G53" t="n">
        <v>70.73999999999999</v>
      </c>
      <c r="H53" t="n">
        <v>0.82</v>
      </c>
      <c r="I53" t="n">
        <v>15</v>
      </c>
      <c r="J53" t="n">
        <v>299.76</v>
      </c>
      <c r="K53" t="n">
        <v>60.56</v>
      </c>
      <c r="L53" t="n">
        <v>13.75</v>
      </c>
      <c r="M53" t="n">
        <v>13</v>
      </c>
      <c r="N53" t="n">
        <v>85.45</v>
      </c>
      <c r="O53" t="n">
        <v>37204.07</v>
      </c>
      <c r="P53" t="n">
        <v>259.45</v>
      </c>
      <c r="Q53" t="n">
        <v>1319.1</v>
      </c>
      <c r="R53" t="n">
        <v>73.89</v>
      </c>
      <c r="S53" t="n">
        <v>59.92</v>
      </c>
      <c r="T53" t="n">
        <v>6875.91</v>
      </c>
      <c r="U53" t="n">
        <v>0.8100000000000001</v>
      </c>
      <c r="V53" t="n">
        <v>0.96</v>
      </c>
      <c r="W53" t="n">
        <v>0.19</v>
      </c>
      <c r="X53" t="n">
        <v>0.41</v>
      </c>
      <c r="Y53" t="n">
        <v>1</v>
      </c>
      <c r="Z53" t="n">
        <v>10</v>
      </c>
      <c r="AA53" t="n">
        <v>186.1082163328226</v>
      </c>
      <c r="AB53" t="n">
        <v>254.6414721014868</v>
      </c>
      <c r="AC53" t="n">
        <v>230.3388473957459</v>
      </c>
      <c r="AD53" t="n">
        <v>186108.2163328226</v>
      </c>
      <c r="AE53" t="n">
        <v>254641.4721014868</v>
      </c>
      <c r="AF53" t="n">
        <v>2.326715703339095e-06</v>
      </c>
      <c r="AG53" t="n">
        <v>0.2226041666666667</v>
      </c>
      <c r="AH53" t="n">
        <v>230338.8473957459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4.6833</v>
      </c>
      <c r="E54" t="n">
        <v>21.35</v>
      </c>
      <c r="F54" t="n">
        <v>17.67</v>
      </c>
      <c r="G54" t="n">
        <v>70.67</v>
      </c>
      <c r="H54" t="n">
        <v>0.83</v>
      </c>
      <c r="I54" t="n">
        <v>15</v>
      </c>
      <c r="J54" t="n">
        <v>300.28</v>
      </c>
      <c r="K54" t="n">
        <v>60.56</v>
      </c>
      <c r="L54" t="n">
        <v>14</v>
      </c>
      <c r="M54" t="n">
        <v>13</v>
      </c>
      <c r="N54" t="n">
        <v>85.73</v>
      </c>
      <c r="O54" t="n">
        <v>37268.93</v>
      </c>
      <c r="P54" t="n">
        <v>256.36</v>
      </c>
      <c r="Q54" t="n">
        <v>1319.08</v>
      </c>
      <c r="R54" t="n">
        <v>73.28</v>
      </c>
      <c r="S54" t="n">
        <v>59.92</v>
      </c>
      <c r="T54" t="n">
        <v>6568.15</v>
      </c>
      <c r="U54" t="n">
        <v>0.82</v>
      </c>
      <c r="V54" t="n">
        <v>0.96</v>
      </c>
      <c r="W54" t="n">
        <v>0.19</v>
      </c>
      <c r="X54" t="n">
        <v>0.39</v>
      </c>
      <c r="Y54" t="n">
        <v>1</v>
      </c>
      <c r="Z54" t="n">
        <v>10</v>
      </c>
      <c r="AA54" t="n">
        <v>184.3424154503769</v>
      </c>
      <c r="AB54" t="n">
        <v>252.225425432489</v>
      </c>
      <c r="AC54" t="n">
        <v>228.1533848298936</v>
      </c>
      <c r="AD54" t="n">
        <v>184342.4154503769</v>
      </c>
      <c r="AE54" t="n">
        <v>252225.425432489</v>
      </c>
      <c r="AF54" t="n">
        <v>2.328505599386283e-06</v>
      </c>
      <c r="AG54" t="n">
        <v>0.2223958333333333</v>
      </c>
      <c r="AH54" t="n">
        <v>228153.3848298936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4.7132</v>
      </c>
      <c r="E55" t="n">
        <v>21.22</v>
      </c>
      <c r="F55" t="n">
        <v>17.59</v>
      </c>
      <c r="G55" t="n">
        <v>75.36</v>
      </c>
      <c r="H55" t="n">
        <v>0.84</v>
      </c>
      <c r="I55" t="n">
        <v>14</v>
      </c>
      <c r="J55" t="n">
        <v>300.81</v>
      </c>
      <c r="K55" t="n">
        <v>60.56</v>
      </c>
      <c r="L55" t="n">
        <v>14.25</v>
      </c>
      <c r="M55" t="n">
        <v>12</v>
      </c>
      <c r="N55" t="n">
        <v>86</v>
      </c>
      <c r="O55" t="n">
        <v>37333.9</v>
      </c>
      <c r="P55" t="n">
        <v>254.57</v>
      </c>
      <c r="Q55" t="n">
        <v>1319.08</v>
      </c>
      <c r="R55" t="n">
        <v>70.37</v>
      </c>
      <c r="S55" t="n">
        <v>59.92</v>
      </c>
      <c r="T55" t="n">
        <v>5118.31</v>
      </c>
      <c r="U55" t="n">
        <v>0.85</v>
      </c>
      <c r="V55" t="n">
        <v>0.97</v>
      </c>
      <c r="W55" t="n">
        <v>0.19</v>
      </c>
      <c r="X55" t="n">
        <v>0.31</v>
      </c>
      <c r="Y55" t="n">
        <v>1</v>
      </c>
      <c r="Z55" t="n">
        <v>10</v>
      </c>
      <c r="AA55" t="n">
        <v>182.0417576501931</v>
      </c>
      <c r="AB55" t="n">
        <v>249.0775639324203</v>
      </c>
      <c r="AC55" t="n">
        <v>225.3059508133391</v>
      </c>
      <c r="AD55" t="n">
        <v>182041.7576501931</v>
      </c>
      <c r="AE55" t="n">
        <v>249077.5639324203</v>
      </c>
      <c r="AF55" t="n">
        <v>2.343371680444863e-06</v>
      </c>
      <c r="AG55" t="n">
        <v>0.2210416666666667</v>
      </c>
      <c r="AH55" t="n">
        <v>225305.9508133391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4.709</v>
      </c>
      <c r="E56" t="n">
        <v>21.24</v>
      </c>
      <c r="F56" t="n">
        <v>17.6</v>
      </c>
      <c r="G56" t="n">
        <v>75.44</v>
      </c>
      <c r="H56" t="n">
        <v>0.86</v>
      </c>
      <c r="I56" t="n">
        <v>14</v>
      </c>
      <c r="J56" t="n">
        <v>301.34</v>
      </c>
      <c r="K56" t="n">
        <v>60.56</v>
      </c>
      <c r="L56" t="n">
        <v>14.5</v>
      </c>
      <c r="M56" t="n">
        <v>12</v>
      </c>
      <c r="N56" t="n">
        <v>86.28</v>
      </c>
      <c r="O56" t="n">
        <v>37399</v>
      </c>
      <c r="P56" t="n">
        <v>254.53</v>
      </c>
      <c r="Q56" t="n">
        <v>1319.08</v>
      </c>
      <c r="R56" t="n">
        <v>71.38</v>
      </c>
      <c r="S56" t="n">
        <v>59.92</v>
      </c>
      <c r="T56" t="n">
        <v>5623.73</v>
      </c>
      <c r="U56" t="n">
        <v>0.84</v>
      </c>
      <c r="V56" t="n">
        <v>0.97</v>
      </c>
      <c r="W56" t="n">
        <v>0.18</v>
      </c>
      <c r="X56" t="n">
        <v>0.33</v>
      </c>
      <c r="Y56" t="n">
        <v>1</v>
      </c>
      <c r="Z56" t="n">
        <v>10</v>
      </c>
      <c r="AA56" t="n">
        <v>182.2100793915318</v>
      </c>
      <c r="AB56" t="n">
        <v>249.3078691647509</v>
      </c>
      <c r="AC56" t="n">
        <v>225.5142760375316</v>
      </c>
      <c r="AD56" t="n">
        <v>182210.0793915318</v>
      </c>
      <c r="AE56" t="n">
        <v>249307.8691647509</v>
      </c>
      <c r="AF56" t="n">
        <v>2.341283468389811e-06</v>
      </c>
      <c r="AG56" t="n">
        <v>0.22125</v>
      </c>
      <c r="AH56" t="n">
        <v>225514.2760375316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4.6994</v>
      </c>
      <c r="E57" t="n">
        <v>21.28</v>
      </c>
      <c r="F57" t="n">
        <v>17.65</v>
      </c>
      <c r="G57" t="n">
        <v>75.63</v>
      </c>
      <c r="H57" t="n">
        <v>0.87</v>
      </c>
      <c r="I57" t="n">
        <v>14</v>
      </c>
      <c r="J57" t="n">
        <v>301.86</v>
      </c>
      <c r="K57" t="n">
        <v>60.56</v>
      </c>
      <c r="L57" t="n">
        <v>14.75</v>
      </c>
      <c r="M57" t="n">
        <v>12</v>
      </c>
      <c r="N57" t="n">
        <v>86.56</v>
      </c>
      <c r="O57" t="n">
        <v>37464.21</v>
      </c>
      <c r="P57" t="n">
        <v>253.65</v>
      </c>
      <c r="Q57" t="n">
        <v>1319.08</v>
      </c>
      <c r="R57" t="n">
        <v>72.67</v>
      </c>
      <c r="S57" t="n">
        <v>59.92</v>
      </c>
      <c r="T57" t="n">
        <v>6271.41</v>
      </c>
      <c r="U57" t="n">
        <v>0.82</v>
      </c>
      <c r="V57" t="n">
        <v>0.96</v>
      </c>
      <c r="W57" t="n">
        <v>0.19</v>
      </c>
      <c r="X57" t="n">
        <v>0.37</v>
      </c>
      <c r="Y57" t="n">
        <v>1</v>
      </c>
      <c r="Z57" t="n">
        <v>10</v>
      </c>
      <c r="AA57" t="n">
        <v>182.2658416060724</v>
      </c>
      <c r="AB57" t="n">
        <v>249.3841654867407</v>
      </c>
      <c r="AC57" t="n">
        <v>225.5832907456331</v>
      </c>
      <c r="AD57" t="n">
        <v>182265.8416060724</v>
      </c>
      <c r="AE57" t="n">
        <v>249384.1654867407</v>
      </c>
      <c r="AF57" t="n">
        <v>2.336510412263979e-06</v>
      </c>
      <c r="AG57" t="n">
        <v>0.2216666666666667</v>
      </c>
      <c r="AH57" t="n">
        <v>225583.2907456332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4.7153</v>
      </c>
      <c r="E58" t="n">
        <v>21.21</v>
      </c>
      <c r="F58" t="n">
        <v>17.63</v>
      </c>
      <c r="G58" t="n">
        <v>81.36</v>
      </c>
      <c r="H58" t="n">
        <v>0.88</v>
      </c>
      <c r="I58" t="n">
        <v>13</v>
      </c>
      <c r="J58" t="n">
        <v>302.39</v>
      </c>
      <c r="K58" t="n">
        <v>60.56</v>
      </c>
      <c r="L58" t="n">
        <v>15</v>
      </c>
      <c r="M58" t="n">
        <v>11</v>
      </c>
      <c r="N58" t="n">
        <v>86.84</v>
      </c>
      <c r="O58" t="n">
        <v>37529.55</v>
      </c>
      <c r="P58" t="n">
        <v>251.28</v>
      </c>
      <c r="Q58" t="n">
        <v>1319.08</v>
      </c>
      <c r="R58" t="n">
        <v>72.09</v>
      </c>
      <c r="S58" t="n">
        <v>59.92</v>
      </c>
      <c r="T58" t="n">
        <v>5986.16</v>
      </c>
      <c r="U58" t="n">
        <v>0.83</v>
      </c>
      <c r="V58" t="n">
        <v>0.96</v>
      </c>
      <c r="W58" t="n">
        <v>0.18</v>
      </c>
      <c r="X58" t="n">
        <v>0.35</v>
      </c>
      <c r="Y58" t="n">
        <v>1</v>
      </c>
      <c r="Z58" t="n">
        <v>10</v>
      </c>
      <c r="AA58" t="n">
        <v>180.3853747027156</v>
      </c>
      <c r="AB58" t="n">
        <v>246.8112277092245</v>
      </c>
      <c r="AC58" t="n">
        <v>223.2559105384614</v>
      </c>
      <c r="AD58" t="n">
        <v>180385.3747027156</v>
      </c>
      <c r="AE58" t="n">
        <v>246811.2277092244</v>
      </c>
      <c r="AF58" t="n">
        <v>2.344415786472388e-06</v>
      </c>
      <c r="AG58" t="n">
        <v>0.2209375</v>
      </c>
      <c r="AH58" t="n">
        <v>223255.9105384614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4.7153</v>
      </c>
      <c r="E59" t="n">
        <v>21.21</v>
      </c>
      <c r="F59" t="n">
        <v>17.63</v>
      </c>
      <c r="G59" t="n">
        <v>81.36</v>
      </c>
      <c r="H59" t="n">
        <v>0.9</v>
      </c>
      <c r="I59" t="n">
        <v>13</v>
      </c>
      <c r="J59" t="n">
        <v>302.92</v>
      </c>
      <c r="K59" t="n">
        <v>60.56</v>
      </c>
      <c r="L59" t="n">
        <v>15.25</v>
      </c>
      <c r="M59" t="n">
        <v>11</v>
      </c>
      <c r="N59" t="n">
        <v>87.12</v>
      </c>
      <c r="O59" t="n">
        <v>37595</v>
      </c>
      <c r="P59" t="n">
        <v>252.35</v>
      </c>
      <c r="Q59" t="n">
        <v>1319.09</v>
      </c>
      <c r="R59" t="n">
        <v>72.06999999999999</v>
      </c>
      <c r="S59" t="n">
        <v>59.92</v>
      </c>
      <c r="T59" t="n">
        <v>5977.07</v>
      </c>
      <c r="U59" t="n">
        <v>0.83</v>
      </c>
      <c r="V59" t="n">
        <v>0.96</v>
      </c>
      <c r="W59" t="n">
        <v>0.18</v>
      </c>
      <c r="X59" t="n">
        <v>0.35</v>
      </c>
      <c r="Y59" t="n">
        <v>1</v>
      </c>
      <c r="Z59" t="n">
        <v>10</v>
      </c>
      <c r="AA59" t="n">
        <v>180.9342164794043</v>
      </c>
      <c r="AB59" t="n">
        <v>247.5621772412799</v>
      </c>
      <c r="AC59" t="n">
        <v>223.9351905011421</v>
      </c>
      <c r="AD59" t="n">
        <v>180934.2164794043</v>
      </c>
      <c r="AE59" t="n">
        <v>247562.1772412799</v>
      </c>
      <c r="AF59" t="n">
        <v>2.344415786472388e-06</v>
      </c>
      <c r="AG59" t="n">
        <v>0.2209375</v>
      </c>
      <c r="AH59" t="n">
        <v>223935.1905011421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4.7153</v>
      </c>
      <c r="E60" t="n">
        <v>21.21</v>
      </c>
      <c r="F60" t="n">
        <v>17.63</v>
      </c>
      <c r="G60" t="n">
        <v>81.36</v>
      </c>
      <c r="H60" t="n">
        <v>0.91</v>
      </c>
      <c r="I60" t="n">
        <v>13</v>
      </c>
      <c r="J60" t="n">
        <v>303.46</v>
      </c>
      <c r="K60" t="n">
        <v>60.56</v>
      </c>
      <c r="L60" t="n">
        <v>15.5</v>
      </c>
      <c r="M60" t="n">
        <v>11</v>
      </c>
      <c r="N60" t="n">
        <v>87.40000000000001</v>
      </c>
      <c r="O60" t="n">
        <v>37660.57</v>
      </c>
      <c r="P60" t="n">
        <v>251.28</v>
      </c>
      <c r="Q60" t="n">
        <v>1319.08</v>
      </c>
      <c r="R60" t="n">
        <v>72.08</v>
      </c>
      <c r="S60" t="n">
        <v>59.92</v>
      </c>
      <c r="T60" t="n">
        <v>5981.8</v>
      </c>
      <c r="U60" t="n">
        <v>0.83</v>
      </c>
      <c r="V60" t="n">
        <v>0.96</v>
      </c>
      <c r="W60" t="n">
        <v>0.18</v>
      </c>
      <c r="X60" t="n">
        <v>0.35</v>
      </c>
      <c r="Y60" t="n">
        <v>1</v>
      </c>
      <c r="Z60" t="n">
        <v>10</v>
      </c>
      <c r="AA60" t="n">
        <v>180.3853747027156</v>
      </c>
      <c r="AB60" t="n">
        <v>246.8112277092245</v>
      </c>
      <c r="AC60" t="n">
        <v>223.2559105384614</v>
      </c>
      <c r="AD60" t="n">
        <v>180385.3747027156</v>
      </c>
      <c r="AE60" t="n">
        <v>246811.2277092244</v>
      </c>
      <c r="AF60" t="n">
        <v>2.344415786472388e-06</v>
      </c>
      <c r="AG60" t="n">
        <v>0.2209375</v>
      </c>
      <c r="AH60" t="n">
        <v>223255.9105384614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4.717</v>
      </c>
      <c r="E61" t="n">
        <v>21.2</v>
      </c>
      <c r="F61" t="n">
        <v>17.62</v>
      </c>
      <c r="G61" t="n">
        <v>81.31999999999999</v>
      </c>
      <c r="H61" t="n">
        <v>0.92</v>
      </c>
      <c r="I61" t="n">
        <v>13</v>
      </c>
      <c r="J61" t="n">
        <v>303.99</v>
      </c>
      <c r="K61" t="n">
        <v>60.56</v>
      </c>
      <c r="L61" t="n">
        <v>15.75</v>
      </c>
      <c r="M61" t="n">
        <v>11</v>
      </c>
      <c r="N61" t="n">
        <v>87.68000000000001</v>
      </c>
      <c r="O61" t="n">
        <v>37726.27</v>
      </c>
      <c r="P61" t="n">
        <v>249.9</v>
      </c>
      <c r="Q61" t="n">
        <v>1319.08</v>
      </c>
      <c r="R61" t="n">
        <v>71.81999999999999</v>
      </c>
      <c r="S61" t="n">
        <v>59.92</v>
      </c>
      <c r="T61" t="n">
        <v>5848.39</v>
      </c>
      <c r="U61" t="n">
        <v>0.83</v>
      </c>
      <c r="V61" t="n">
        <v>0.96</v>
      </c>
      <c r="W61" t="n">
        <v>0.18</v>
      </c>
      <c r="X61" t="n">
        <v>0.34</v>
      </c>
      <c r="Y61" t="n">
        <v>1</v>
      </c>
      <c r="Z61" t="n">
        <v>10</v>
      </c>
      <c r="AA61" t="n">
        <v>179.585402429459</v>
      </c>
      <c r="AB61" t="n">
        <v>245.7166703526694</v>
      </c>
      <c r="AC61" t="n">
        <v>222.2658161997947</v>
      </c>
      <c r="AD61" t="n">
        <v>179585.4024294589</v>
      </c>
      <c r="AE61" t="n">
        <v>245716.6703526693</v>
      </c>
      <c r="AF61" t="n">
        <v>2.345261015161338e-06</v>
      </c>
      <c r="AG61" t="n">
        <v>0.2208333333333333</v>
      </c>
      <c r="AH61" t="n">
        <v>222265.8161997947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4.7183</v>
      </c>
      <c r="E62" t="n">
        <v>21.19</v>
      </c>
      <c r="F62" t="n">
        <v>17.61</v>
      </c>
      <c r="G62" t="n">
        <v>81.29000000000001</v>
      </c>
      <c r="H62" t="n">
        <v>0.9399999999999999</v>
      </c>
      <c r="I62" t="n">
        <v>13</v>
      </c>
      <c r="J62" t="n">
        <v>304.52</v>
      </c>
      <c r="K62" t="n">
        <v>60.56</v>
      </c>
      <c r="L62" t="n">
        <v>16</v>
      </c>
      <c r="M62" t="n">
        <v>11</v>
      </c>
      <c r="N62" t="n">
        <v>87.97</v>
      </c>
      <c r="O62" t="n">
        <v>37792.08</v>
      </c>
      <c r="P62" t="n">
        <v>247.65</v>
      </c>
      <c r="Q62" t="n">
        <v>1319.09</v>
      </c>
      <c r="R62" t="n">
        <v>71.53</v>
      </c>
      <c r="S62" t="n">
        <v>59.92</v>
      </c>
      <c r="T62" t="n">
        <v>5707.13</v>
      </c>
      <c r="U62" t="n">
        <v>0.84</v>
      </c>
      <c r="V62" t="n">
        <v>0.96</v>
      </c>
      <c r="W62" t="n">
        <v>0.19</v>
      </c>
      <c r="X62" t="n">
        <v>0.34</v>
      </c>
      <c r="Y62" t="n">
        <v>1</v>
      </c>
      <c r="Z62" t="n">
        <v>10</v>
      </c>
      <c r="AA62" t="n">
        <v>178.3549946629247</v>
      </c>
      <c r="AB62" t="n">
        <v>244.0331721647384</v>
      </c>
      <c r="AC62" t="n">
        <v>220.7429887161148</v>
      </c>
      <c r="AD62" t="n">
        <v>178354.9946629247</v>
      </c>
      <c r="AE62" t="n">
        <v>244033.1721647384</v>
      </c>
      <c r="AF62" t="n">
        <v>2.345907366511711e-06</v>
      </c>
      <c r="AG62" t="n">
        <v>0.2207291666666667</v>
      </c>
      <c r="AH62" t="n">
        <v>220742.9887161148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4.7358</v>
      </c>
      <c r="E63" t="n">
        <v>21.12</v>
      </c>
      <c r="F63" t="n">
        <v>17.59</v>
      </c>
      <c r="G63" t="n">
        <v>87.94</v>
      </c>
      <c r="H63" t="n">
        <v>0.95</v>
      </c>
      <c r="I63" t="n">
        <v>12</v>
      </c>
      <c r="J63" t="n">
        <v>305.06</v>
      </c>
      <c r="K63" t="n">
        <v>60.56</v>
      </c>
      <c r="L63" t="n">
        <v>16.25</v>
      </c>
      <c r="M63" t="n">
        <v>10</v>
      </c>
      <c r="N63" t="n">
        <v>88.25</v>
      </c>
      <c r="O63" t="n">
        <v>37858.02</v>
      </c>
      <c r="P63" t="n">
        <v>246.6</v>
      </c>
      <c r="Q63" t="n">
        <v>1319.11</v>
      </c>
      <c r="R63" t="n">
        <v>70.73999999999999</v>
      </c>
      <c r="S63" t="n">
        <v>59.92</v>
      </c>
      <c r="T63" t="n">
        <v>5313.74</v>
      </c>
      <c r="U63" t="n">
        <v>0.85</v>
      </c>
      <c r="V63" t="n">
        <v>0.97</v>
      </c>
      <c r="W63" t="n">
        <v>0.18</v>
      </c>
      <c r="X63" t="n">
        <v>0.31</v>
      </c>
      <c r="Y63" t="n">
        <v>1</v>
      </c>
      <c r="Z63" t="n">
        <v>10</v>
      </c>
      <c r="AA63" t="n">
        <v>177.1104533144957</v>
      </c>
      <c r="AB63" t="n">
        <v>242.3303357865295</v>
      </c>
      <c r="AC63" t="n">
        <v>219.2026686518957</v>
      </c>
      <c r="AD63" t="n">
        <v>177110.4533144957</v>
      </c>
      <c r="AE63" t="n">
        <v>242330.3357865295</v>
      </c>
      <c r="AF63" t="n">
        <v>2.354608250074425e-06</v>
      </c>
      <c r="AG63" t="n">
        <v>0.22</v>
      </c>
      <c r="AH63" t="n">
        <v>219202.6686518957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4.7358</v>
      </c>
      <c r="E64" t="n">
        <v>21.12</v>
      </c>
      <c r="F64" t="n">
        <v>17.59</v>
      </c>
      <c r="G64" t="n">
        <v>87.94</v>
      </c>
      <c r="H64" t="n">
        <v>0.96</v>
      </c>
      <c r="I64" t="n">
        <v>12</v>
      </c>
      <c r="J64" t="n">
        <v>305.59</v>
      </c>
      <c r="K64" t="n">
        <v>60.56</v>
      </c>
      <c r="L64" t="n">
        <v>16.5</v>
      </c>
      <c r="M64" t="n">
        <v>10</v>
      </c>
      <c r="N64" t="n">
        <v>88.54000000000001</v>
      </c>
      <c r="O64" t="n">
        <v>37924.08</v>
      </c>
      <c r="P64" t="n">
        <v>246.2</v>
      </c>
      <c r="Q64" t="n">
        <v>1319.08</v>
      </c>
      <c r="R64" t="n">
        <v>70.70999999999999</v>
      </c>
      <c r="S64" t="n">
        <v>59.92</v>
      </c>
      <c r="T64" t="n">
        <v>5300.53</v>
      </c>
      <c r="U64" t="n">
        <v>0.85</v>
      </c>
      <c r="V64" t="n">
        <v>0.97</v>
      </c>
      <c r="W64" t="n">
        <v>0.18</v>
      </c>
      <c r="X64" t="n">
        <v>0.31</v>
      </c>
      <c r="Y64" t="n">
        <v>1</v>
      </c>
      <c r="Z64" t="n">
        <v>10</v>
      </c>
      <c r="AA64" t="n">
        <v>176.9061669635534</v>
      </c>
      <c r="AB64" t="n">
        <v>242.0508221886926</v>
      </c>
      <c r="AC64" t="n">
        <v>218.9498314395365</v>
      </c>
      <c r="AD64" t="n">
        <v>176906.1669635534</v>
      </c>
      <c r="AE64" t="n">
        <v>242050.8221886926</v>
      </c>
      <c r="AF64" t="n">
        <v>2.354608250074425e-06</v>
      </c>
      <c r="AG64" t="n">
        <v>0.22</v>
      </c>
      <c r="AH64" t="n">
        <v>218949.8314395365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4.7349</v>
      </c>
      <c r="E65" t="n">
        <v>21.12</v>
      </c>
      <c r="F65" t="n">
        <v>17.59</v>
      </c>
      <c r="G65" t="n">
        <v>87.95999999999999</v>
      </c>
      <c r="H65" t="n">
        <v>0.97</v>
      </c>
      <c r="I65" t="n">
        <v>12</v>
      </c>
      <c r="J65" t="n">
        <v>306.13</v>
      </c>
      <c r="K65" t="n">
        <v>60.56</v>
      </c>
      <c r="L65" t="n">
        <v>16.75</v>
      </c>
      <c r="M65" t="n">
        <v>10</v>
      </c>
      <c r="N65" t="n">
        <v>88.83</v>
      </c>
      <c r="O65" t="n">
        <v>37990.27</v>
      </c>
      <c r="P65" t="n">
        <v>245.01</v>
      </c>
      <c r="Q65" t="n">
        <v>1319.1</v>
      </c>
      <c r="R65" t="n">
        <v>70.84999999999999</v>
      </c>
      <c r="S65" t="n">
        <v>59.92</v>
      </c>
      <c r="T65" t="n">
        <v>5369.47</v>
      </c>
      <c r="U65" t="n">
        <v>0.85</v>
      </c>
      <c r="V65" t="n">
        <v>0.97</v>
      </c>
      <c r="W65" t="n">
        <v>0.18</v>
      </c>
      <c r="X65" t="n">
        <v>0.31</v>
      </c>
      <c r="Y65" t="n">
        <v>1</v>
      </c>
      <c r="Z65" t="n">
        <v>10</v>
      </c>
      <c r="AA65" t="n">
        <v>176.3314827016204</v>
      </c>
      <c r="AB65" t="n">
        <v>241.2645138282359</v>
      </c>
      <c r="AC65" t="n">
        <v>218.2385672454109</v>
      </c>
      <c r="AD65" t="n">
        <v>176331.4827016204</v>
      </c>
      <c r="AE65" t="n">
        <v>241264.5138282359</v>
      </c>
      <c r="AF65" t="n">
        <v>2.354160776062628e-06</v>
      </c>
      <c r="AG65" t="n">
        <v>0.22</v>
      </c>
      <c r="AH65" t="n">
        <v>218238.5672454109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4.7414</v>
      </c>
      <c r="E66" t="n">
        <v>21.09</v>
      </c>
      <c r="F66" t="n">
        <v>17.56</v>
      </c>
      <c r="G66" t="n">
        <v>87.81999999999999</v>
      </c>
      <c r="H66" t="n">
        <v>0.99</v>
      </c>
      <c r="I66" t="n">
        <v>12</v>
      </c>
      <c r="J66" t="n">
        <v>306.67</v>
      </c>
      <c r="K66" t="n">
        <v>60.56</v>
      </c>
      <c r="L66" t="n">
        <v>17</v>
      </c>
      <c r="M66" t="n">
        <v>10</v>
      </c>
      <c r="N66" t="n">
        <v>89.11</v>
      </c>
      <c r="O66" t="n">
        <v>38056.58</v>
      </c>
      <c r="P66" t="n">
        <v>242.14</v>
      </c>
      <c r="Q66" t="n">
        <v>1319.09</v>
      </c>
      <c r="R66" t="n">
        <v>69.73</v>
      </c>
      <c r="S66" t="n">
        <v>59.92</v>
      </c>
      <c r="T66" t="n">
        <v>4808.21</v>
      </c>
      <c r="U66" t="n">
        <v>0.86</v>
      </c>
      <c r="V66" t="n">
        <v>0.97</v>
      </c>
      <c r="W66" t="n">
        <v>0.19</v>
      </c>
      <c r="X66" t="n">
        <v>0.29</v>
      </c>
      <c r="Y66" t="n">
        <v>1</v>
      </c>
      <c r="Z66" t="n">
        <v>10</v>
      </c>
      <c r="AA66" t="n">
        <v>174.5447337592339</v>
      </c>
      <c r="AB66" t="n">
        <v>238.8198050994639</v>
      </c>
      <c r="AC66" t="n">
        <v>216.0271780865417</v>
      </c>
      <c r="AD66" t="n">
        <v>174544.7337592339</v>
      </c>
      <c r="AE66" t="n">
        <v>238819.8050994639</v>
      </c>
      <c r="AF66" t="n">
        <v>2.357392532814493e-06</v>
      </c>
      <c r="AG66" t="n">
        <v>0.2196875</v>
      </c>
      <c r="AH66" t="n">
        <v>216027.1780865417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4.7609</v>
      </c>
      <c r="E67" t="n">
        <v>21</v>
      </c>
      <c r="F67" t="n">
        <v>17.53</v>
      </c>
      <c r="G67" t="n">
        <v>95.61</v>
      </c>
      <c r="H67" t="n">
        <v>1</v>
      </c>
      <c r="I67" t="n">
        <v>11</v>
      </c>
      <c r="J67" t="n">
        <v>307.21</v>
      </c>
      <c r="K67" t="n">
        <v>60.56</v>
      </c>
      <c r="L67" t="n">
        <v>17.25</v>
      </c>
      <c r="M67" t="n">
        <v>9</v>
      </c>
      <c r="N67" t="n">
        <v>89.40000000000001</v>
      </c>
      <c r="O67" t="n">
        <v>38123.01</v>
      </c>
      <c r="P67" t="n">
        <v>239.99</v>
      </c>
      <c r="Q67" t="n">
        <v>1319.16</v>
      </c>
      <c r="R67" t="n">
        <v>68.90000000000001</v>
      </c>
      <c r="S67" t="n">
        <v>59.92</v>
      </c>
      <c r="T67" t="n">
        <v>4401.99</v>
      </c>
      <c r="U67" t="n">
        <v>0.87</v>
      </c>
      <c r="V67" t="n">
        <v>0.97</v>
      </c>
      <c r="W67" t="n">
        <v>0.18</v>
      </c>
      <c r="X67" t="n">
        <v>0.25</v>
      </c>
      <c r="Y67" t="n">
        <v>1</v>
      </c>
      <c r="Z67" t="n">
        <v>10</v>
      </c>
      <c r="AA67" t="n">
        <v>172.6612851602207</v>
      </c>
      <c r="AB67" t="n">
        <v>236.2427876344074</v>
      </c>
      <c r="AC67" t="n">
        <v>213.6961075514828</v>
      </c>
      <c r="AD67" t="n">
        <v>172661.2851602207</v>
      </c>
      <c r="AE67" t="n">
        <v>236242.7876344074</v>
      </c>
      <c r="AF67" t="n">
        <v>2.36708780307009e-06</v>
      </c>
      <c r="AG67" t="n">
        <v>0.21875</v>
      </c>
      <c r="AH67" t="n">
        <v>213696.1075514828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4.7549</v>
      </c>
      <c r="E68" t="n">
        <v>21.03</v>
      </c>
      <c r="F68" t="n">
        <v>17.56</v>
      </c>
      <c r="G68" t="n">
        <v>95.76000000000001</v>
      </c>
      <c r="H68" t="n">
        <v>1.01</v>
      </c>
      <c r="I68" t="n">
        <v>11</v>
      </c>
      <c r="J68" t="n">
        <v>307.75</v>
      </c>
      <c r="K68" t="n">
        <v>60.56</v>
      </c>
      <c r="L68" t="n">
        <v>17.5</v>
      </c>
      <c r="M68" t="n">
        <v>9</v>
      </c>
      <c r="N68" t="n">
        <v>89.69</v>
      </c>
      <c r="O68" t="n">
        <v>38189.58</v>
      </c>
      <c r="P68" t="n">
        <v>240.51</v>
      </c>
      <c r="Q68" t="n">
        <v>1319.08</v>
      </c>
      <c r="R68" t="n">
        <v>69.73999999999999</v>
      </c>
      <c r="S68" t="n">
        <v>59.92</v>
      </c>
      <c r="T68" t="n">
        <v>4819.57</v>
      </c>
      <c r="U68" t="n">
        <v>0.86</v>
      </c>
      <c r="V68" t="n">
        <v>0.97</v>
      </c>
      <c r="W68" t="n">
        <v>0.18</v>
      </c>
      <c r="X68" t="n">
        <v>0.28</v>
      </c>
      <c r="Y68" t="n">
        <v>1</v>
      </c>
      <c r="Z68" t="n">
        <v>10</v>
      </c>
      <c r="AA68" t="n">
        <v>173.2246793502011</v>
      </c>
      <c r="AB68" t="n">
        <v>237.0136484203357</v>
      </c>
      <c r="AC68" t="n">
        <v>214.3933984659122</v>
      </c>
      <c r="AD68" t="n">
        <v>173224.6793502011</v>
      </c>
      <c r="AE68" t="n">
        <v>237013.6484203357</v>
      </c>
      <c r="AF68" t="n">
        <v>2.364104642991445e-06</v>
      </c>
      <c r="AG68" t="n">
        <v>0.2190625</v>
      </c>
      <c r="AH68" t="n">
        <v>214393.3984659122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4.7473</v>
      </c>
      <c r="E69" t="n">
        <v>21.06</v>
      </c>
      <c r="F69" t="n">
        <v>17.59</v>
      </c>
      <c r="G69" t="n">
        <v>95.94</v>
      </c>
      <c r="H69" t="n">
        <v>1.03</v>
      </c>
      <c r="I69" t="n">
        <v>11</v>
      </c>
      <c r="J69" t="n">
        <v>308.29</v>
      </c>
      <c r="K69" t="n">
        <v>60.56</v>
      </c>
      <c r="L69" t="n">
        <v>17.75</v>
      </c>
      <c r="M69" t="n">
        <v>6</v>
      </c>
      <c r="N69" t="n">
        <v>89.98</v>
      </c>
      <c r="O69" t="n">
        <v>38256.26</v>
      </c>
      <c r="P69" t="n">
        <v>240.72</v>
      </c>
      <c r="Q69" t="n">
        <v>1319.17</v>
      </c>
      <c r="R69" t="n">
        <v>70.7</v>
      </c>
      <c r="S69" t="n">
        <v>59.92</v>
      </c>
      <c r="T69" t="n">
        <v>5299.22</v>
      </c>
      <c r="U69" t="n">
        <v>0.85</v>
      </c>
      <c r="V69" t="n">
        <v>0.97</v>
      </c>
      <c r="W69" t="n">
        <v>0.19</v>
      </c>
      <c r="X69" t="n">
        <v>0.31</v>
      </c>
      <c r="Y69" t="n">
        <v>1</v>
      </c>
      <c r="Z69" t="n">
        <v>10</v>
      </c>
      <c r="AA69" t="n">
        <v>173.6893447082059</v>
      </c>
      <c r="AB69" t="n">
        <v>237.6494240627464</v>
      </c>
      <c r="AC69" t="n">
        <v>214.9684965733281</v>
      </c>
      <c r="AD69" t="n">
        <v>173689.3447082059</v>
      </c>
      <c r="AE69" t="n">
        <v>237649.4240627464</v>
      </c>
      <c r="AF69" t="n">
        <v>2.360325973558495e-06</v>
      </c>
      <c r="AG69" t="n">
        <v>0.219375</v>
      </c>
      <c r="AH69" t="n">
        <v>214968.4965733281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4.7525</v>
      </c>
      <c r="E70" t="n">
        <v>21.04</v>
      </c>
      <c r="F70" t="n">
        <v>17.57</v>
      </c>
      <c r="G70" t="n">
        <v>95.81</v>
      </c>
      <c r="H70" t="n">
        <v>1.04</v>
      </c>
      <c r="I70" t="n">
        <v>11</v>
      </c>
      <c r="J70" t="n">
        <v>308.83</v>
      </c>
      <c r="K70" t="n">
        <v>60.56</v>
      </c>
      <c r="L70" t="n">
        <v>18</v>
      </c>
      <c r="M70" t="n">
        <v>4</v>
      </c>
      <c r="N70" t="n">
        <v>90.27</v>
      </c>
      <c r="O70" t="n">
        <v>38323.08</v>
      </c>
      <c r="P70" t="n">
        <v>240.4</v>
      </c>
      <c r="Q70" t="n">
        <v>1319.08</v>
      </c>
      <c r="R70" t="n">
        <v>69.90000000000001</v>
      </c>
      <c r="S70" t="n">
        <v>59.92</v>
      </c>
      <c r="T70" t="n">
        <v>4899.58</v>
      </c>
      <c r="U70" t="n">
        <v>0.86</v>
      </c>
      <c r="V70" t="n">
        <v>0.97</v>
      </c>
      <c r="W70" t="n">
        <v>0.19</v>
      </c>
      <c r="X70" t="n">
        <v>0.29</v>
      </c>
      <c r="Y70" t="n">
        <v>1</v>
      </c>
      <c r="Z70" t="n">
        <v>10</v>
      </c>
      <c r="AA70" t="n">
        <v>173.2829982508697</v>
      </c>
      <c r="AB70" t="n">
        <v>237.0934429130787</v>
      </c>
      <c r="AC70" t="n">
        <v>214.4655774842601</v>
      </c>
      <c r="AD70" t="n">
        <v>173282.9982508697</v>
      </c>
      <c r="AE70" t="n">
        <v>237093.4429130787</v>
      </c>
      <c r="AF70" t="n">
        <v>2.362911378959987e-06</v>
      </c>
      <c r="AG70" t="n">
        <v>0.2191666666666666</v>
      </c>
      <c r="AH70" t="n">
        <v>214465.5774842601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4.7499</v>
      </c>
      <c r="E71" t="n">
        <v>21.05</v>
      </c>
      <c r="F71" t="n">
        <v>17.58</v>
      </c>
      <c r="G71" t="n">
        <v>95.88</v>
      </c>
      <c r="H71" t="n">
        <v>1.05</v>
      </c>
      <c r="I71" t="n">
        <v>11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240.71</v>
      </c>
      <c r="Q71" t="n">
        <v>1319.14</v>
      </c>
      <c r="R71" t="n">
        <v>70.25</v>
      </c>
      <c r="S71" t="n">
        <v>59.92</v>
      </c>
      <c r="T71" t="n">
        <v>5075.53</v>
      </c>
      <c r="U71" t="n">
        <v>0.85</v>
      </c>
      <c r="V71" t="n">
        <v>0.97</v>
      </c>
      <c r="W71" t="n">
        <v>0.19</v>
      </c>
      <c r="X71" t="n">
        <v>0.3</v>
      </c>
      <c r="Y71" t="n">
        <v>1</v>
      </c>
      <c r="Z71" t="n">
        <v>10</v>
      </c>
      <c r="AA71" t="n">
        <v>173.5624404210303</v>
      </c>
      <c r="AB71" t="n">
        <v>237.4757880184107</v>
      </c>
      <c r="AC71" t="n">
        <v>214.8114321093641</v>
      </c>
      <c r="AD71" t="n">
        <v>173562.4404210303</v>
      </c>
      <c r="AE71" t="n">
        <v>237475.7880184107</v>
      </c>
      <c r="AF71" t="n">
        <v>2.361618676259241e-06</v>
      </c>
      <c r="AG71" t="n">
        <v>0.2192708333333333</v>
      </c>
      <c r="AH71" t="n">
        <v>214811.4321093641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4.747</v>
      </c>
      <c r="E72" t="n">
        <v>21.07</v>
      </c>
      <c r="F72" t="n">
        <v>17.59</v>
      </c>
      <c r="G72" t="n">
        <v>95.95</v>
      </c>
      <c r="H72" t="n">
        <v>1.06</v>
      </c>
      <c r="I72" t="n">
        <v>11</v>
      </c>
      <c r="J72" t="n">
        <v>309.91</v>
      </c>
      <c r="K72" t="n">
        <v>60.56</v>
      </c>
      <c r="L72" t="n">
        <v>18.5</v>
      </c>
      <c r="M72" t="n">
        <v>1</v>
      </c>
      <c r="N72" t="n">
        <v>90.86</v>
      </c>
      <c r="O72" t="n">
        <v>38457.09</v>
      </c>
      <c r="P72" t="n">
        <v>240.96</v>
      </c>
      <c r="Q72" t="n">
        <v>1319.08</v>
      </c>
      <c r="R72" t="n">
        <v>70.54000000000001</v>
      </c>
      <c r="S72" t="n">
        <v>59.92</v>
      </c>
      <c r="T72" t="n">
        <v>5218.43</v>
      </c>
      <c r="U72" t="n">
        <v>0.85</v>
      </c>
      <c r="V72" t="n">
        <v>0.97</v>
      </c>
      <c r="W72" t="n">
        <v>0.19</v>
      </c>
      <c r="X72" t="n">
        <v>0.31</v>
      </c>
      <c r="Y72" t="n">
        <v>1</v>
      </c>
      <c r="Z72" t="n">
        <v>10</v>
      </c>
      <c r="AA72" t="n">
        <v>173.8227869302612</v>
      </c>
      <c r="AB72" t="n">
        <v>237.8320055980176</v>
      </c>
      <c r="AC72" t="n">
        <v>215.133652783128</v>
      </c>
      <c r="AD72" t="n">
        <v>173822.7869302612</v>
      </c>
      <c r="AE72" t="n">
        <v>237832.0055980177</v>
      </c>
      <c r="AF72" t="n">
        <v>2.360176815554562e-06</v>
      </c>
      <c r="AG72" t="n">
        <v>0.2194791666666667</v>
      </c>
      <c r="AH72" t="n">
        <v>215133.652783128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4.7479</v>
      </c>
      <c r="E73" t="n">
        <v>21.06</v>
      </c>
      <c r="F73" t="n">
        <v>17.59</v>
      </c>
      <c r="G73" t="n">
        <v>95.93000000000001</v>
      </c>
      <c r="H73" t="n">
        <v>1.08</v>
      </c>
      <c r="I73" t="n">
        <v>11</v>
      </c>
      <c r="J73" t="n">
        <v>310.46</v>
      </c>
      <c r="K73" t="n">
        <v>60.56</v>
      </c>
      <c r="L73" t="n">
        <v>18.75</v>
      </c>
      <c r="M73" t="n">
        <v>0</v>
      </c>
      <c r="N73" t="n">
        <v>91.16</v>
      </c>
      <c r="O73" t="n">
        <v>38524.29</v>
      </c>
      <c r="P73" t="n">
        <v>241.28</v>
      </c>
      <c r="Q73" t="n">
        <v>1319.08</v>
      </c>
      <c r="R73" t="n">
        <v>70.28</v>
      </c>
      <c r="S73" t="n">
        <v>59.92</v>
      </c>
      <c r="T73" t="n">
        <v>5090.42</v>
      </c>
      <c r="U73" t="n">
        <v>0.85</v>
      </c>
      <c r="V73" t="n">
        <v>0.97</v>
      </c>
      <c r="W73" t="n">
        <v>0.2</v>
      </c>
      <c r="X73" t="n">
        <v>0.31</v>
      </c>
      <c r="Y73" t="n">
        <v>1</v>
      </c>
      <c r="Z73" t="n">
        <v>10</v>
      </c>
      <c r="AA73" t="n">
        <v>173.9529614625737</v>
      </c>
      <c r="AB73" t="n">
        <v>238.0101161360226</v>
      </c>
      <c r="AC73" t="n">
        <v>215.2947647013654</v>
      </c>
      <c r="AD73" t="n">
        <v>173952.9614625737</v>
      </c>
      <c r="AE73" t="n">
        <v>238010.1161360226</v>
      </c>
      <c r="AF73" t="n">
        <v>2.360624289566359e-06</v>
      </c>
      <c r="AG73" t="n">
        <v>0.219375</v>
      </c>
      <c r="AH73" t="n">
        <v>215294.7647013654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4.4595</v>
      </c>
      <c r="E2" t="n">
        <v>22.42</v>
      </c>
      <c r="F2" t="n">
        <v>19.52</v>
      </c>
      <c r="G2" t="n">
        <v>14.64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109.23</v>
      </c>
      <c r="Q2" t="n">
        <v>1319.14</v>
      </c>
      <c r="R2" t="n">
        <v>133.7</v>
      </c>
      <c r="S2" t="n">
        <v>59.92</v>
      </c>
      <c r="T2" t="n">
        <v>36452.83</v>
      </c>
      <c r="U2" t="n">
        <v>0.45</v>
      </c>
      <c r="V2" t="n">
        <v>0.87</v>
      </c>
      <c r="W2" t="n">
        <v>0.29</v>
      </c>
      <c r="X2" t="n">
        <v>2.24</v>
      </c>
      <c r="Y2" t="n">
        <v>1</v>
      </c>
      <c r="Z2" t="n">
        <v>10</v>
      </c>
      <c r="AA2" t="n">
        <v>90.17302801495714</v>
      </c>
      <c r="AB2" t="n">
        <v>123.3787150832457</v>
      </c>
      <c r="AC2" t="n">
        <v>111.6036236788473</v>
      </c>
      <c r="AD2" t="n">
        <v>90173.02801495713</v>
      </c>
      <c r="AE2" t="n">
        <v>123378.7150832457</v>
      </c>
      <c r="AF2" t="n">
        <v>2.80783390094038e-06</v>
      </c>
      <c r="AG2" t="n">
        <v>0.2335416666666667</v>
      </c>
      <c r="AH2" t="n">
        <v>111603.6236788473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4.6462</v>
      </c>
      <c r="E3" t="n">
        <v>21.52</v>
      </c>
      <c r="F3" t="n">
        <v>18.91</v>
      </c>
      <c r="G3" t="n">
        <v>19.23</v>
      </c>
      <c r="H3" t="n">
        <v>0.35</v>
      </c>
      <c r="I3" t="n">
        <v>59</v>
      </c>
      <c r="J3" t="n">
        <v>62.05</v>
      </c>
      <c r="K3" t="n">
        <v>28.92</v>
      </c>
      <c r="L3" t="n">
        <v>1.25</v>
      </c>
      <c r="M3" t="n">
        <v>42</v>
      </c>
      <c r="N3" t="n">
        <v>6.88</v>
      </c>
      <c r="O3" t="n">
        <v>7887.12</v>
      </c>
      <c r="P3" t="n">
        <v>100.06</v>
      </c>
      <c r="Q3" t="n">
        <v>1319.26</v>
      </c>
      <c r="R3" t="n">
        <v>113.02</v>
      </c>
      <c r="S3" t="n">
        <v>59.92</v>
      </c>
      <c r="T3" t="n">
        <v>26221.66</v>
      </c>
      <c r="U3" t="n">
        <v>0.53</v>
      </c>
      <c r="V3" t="n">
        <v>0.9</v>
      </c>
      <c r="W3" t="n">
        <v>0.28</v>
      </c>
      <c r="X3" t="n">
        <v>1.63</v>
      </c>
      <c r="Y3" t="n">
        <v>1</v>
      </c>
      <c r="Z3" t="n">
        <v>10</v>
      </c>
      <c r="AA3" t="n">
        <v>80.97998875381683</v>
      </c>
      <c r="AB3" t="n">
        <v>110.8003931978913</v>
      </c>
      <c r="AC3" t="n">
        <v>100.2257591804414</v>
      </c>
      <c r="AD3" t="n">
        <v>80979.98875381683</v>
      </c>
      <c r="AE3" t="n">
        <v>110800.3931978913</v>
      </c>
      <c r="AF3" t="n">
        <v>2.925385776555487e-06</v>
      </c>
      <c r="AG3" t="n">
        <v>0.2241666666666667</v>
      </c>
      <c r="AH3" t="n">
        <v>100225.7591804414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4.6821</v>
      </c>
      <c r="E4" t="n">
        <v>21.36</v>
      </c>
      <c r="F4" t="n">
        <v>18.81</v>
      </c>
      <c r="G4" t="n">
        <v>20.9</v>
      </c>
      <c r="H4" t="n">
        <v>0.42</v>
      </c>
      <c r="I4" t="n">
        <v>54</v>
      </c>
      <c r="J4" t="n">
        <v>62.34</v>
      </c>
      <c r="K4" t="n">
        <v>28.92</v>
      </c>
      <c r="L4" t="n">
        <v>1.5</v>
      </c>
      <c r="M4" t="n">
        <v>2</v>
      </c>
      <c r="N4" t="n">
        <v>6.92</v>
      </c>
      <c r="O4" t="n">
        <v>7922.85</v>
      </c>
      <c r="P4" t="n">
        <v>97.45999999999999</v>
      </c>
      <c r="Q4" t="n">
        <v>1319.19</v>
      </c>
      <c r="R4" t="n">
        <v>108.25</v>
      </c>
      <c r="S4" t="n">
        <v>59.92</v>
      </c>
      <c r="T4" t="n">
        <v>23861.87</v>
      </c>
      <c r="U4" t="n">
        <v>0.55</v>
      </c>
      <c r="V4" t="n">
        <v>0.9</v>
      </c>
      <c r="W4" t="n">
        <v>0.32</v>
      </c>
      <c r="X4" t="n">
        <v>1.53</v>
      </c>
      <c r="Y4" t="n">
        <v>1</v>
      </c>
      <c r="Z4" t="n">
        <v>10</v>
      </c>
      <c r="AA4" t="n">
        <v>78.88846195776192</v>
      </c>
      <c r="AB4" t="n">
        <v>107.9386739638803</v>
      </c>
      <c r="AC4" t="n">
        <v>97.63715841367541</v>
      </c>
      <c r="AD4" t="n">
        <v>78888.46195776192</v>
      </c>
      <c r="AE4" t="n">
        <v>107938.6739638803</v>
      </c>
      <c r="AF4" t="n">
        <v>2.947989484828558e-06</v>
      </c>
      <c r="AG4" t="n">
        <v>0.2225</v>
      </c>
      <c r="AH4" t="n">
        <v>97637.15841367541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4.6801</v>
      </c>
      <c r="E5" t="n">
        <v>21.37</v>
      </c>
      <c r="F5" t="n">
        <v>18.82</v>
      </c>
      <c r="G5" t="n">
        <v>20.91</v>
      </c>
      <c r="H5" t="n">
        <v>0.49</v>
      </c>
      <c r="I5" t="n">
        <v>54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98.05</v>
      </c>
      <c r="Q5" t="n">
        <v>1319.28</v>
      </c>
      <c r="R5" t="n">
        <v>108.42</v>
      </c>
      <c r="S5" t="n">
        <v>59.92</v>
      </c>
      <c r="T5" t="n">
        <v>23943.72</v>
      </c>
      <c r="U5" t="n">
        <v>0.55</v>
      </c>
      <c r="V5" t="n">
        <v>0.9</v>
      </c>
      <c r="W5" t="n">
        <v>0.32</v>
      </c>
      <c r="X5" t="n">
        <v>1.54</v>
      </c>
      <c r="Y5" t="n">
        <v>1</v>
      </c>
      <c r="Z5" t="n">
        <v>10</v>
      </c>
      <c r="AA5" t="n">
        <v>79.2404301656306</v>
      </c>
      <c r="AB5" t="n">
        <v>108.4202523936274</v>
      </c>
      <c r="AC5" t="n">
        <v>98.07277567398721</v>
      </c>
      <c r="AD5" t="n">
        <v>79240.43016563061</v>
      </c>
      <c r="AE5" t="n">
        <v>108420.2523936274</v>
      </c>
      <c r="AF5" t="n">
        <v>2.946730225314737e-06</v>
      </c>
      <c r="AG5" t="n">
        <v>0.2226041666666667</v>
      </c>
      <c r="AH5" t="n">
        <v>98072.77567398721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3.0167</v>
      </c>
      <c r="E2" t="n">
        <v>33.15</v>
      </c>
      <c r="F2" t="n">
        <v>23.56</v>
      </c>
      <c r="G2" t="n">
        <v>6.64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293.36</v>
      </c>
      <c r="Q2" t="n">
        <v>1319.43</v>
      </c>
      <c r="R2" t="n">
        <v>265.69</v>
      </c>
      <c r="S2" t="n">
        <v>59.92</v>
      </c>
      <c r="T2" t="n">
        <v>101787.46</v>
      </c>
      <c r="U2" t="n">
        <v>0.23</v>
      </c>
      <c r="V2" t="n">
        <v>0.72</v>
      </c>
      <c r="W2" t="n">
        <v>0.51</v>
      </c>
      <c r="X2" t="n">
        <v>6.28</v>
      </c>
      <c r="Y2" t="n">
        <v>1</v>
      </c>
      <c r="Z2" t="n">
        <v>10</v>
      </c>
      <c r="AA2" t="n">
        <v>321.8070833857755</v>
      </c>
      <c r="AB2" t="n">
        <v>440.3106486149551</v>
      </c>
      <c r="AC2" t="n">
        <v>398.2880182910196</v>
      </c>
      <c r="AD2" t="n">
        <v>321807.0833857754</v>
      </c>
      <c r="AE2" t="n">
        <v>440310.6486149551</v>
      </c>
      <c r="AF2" t="n">
        <v>1.624236691073073e-06</v>
      </c>
      <c r="AG2" t="n">
        <v>0.3453125</v>
      </c>
      <c r="AH2" t="n">
        <v>398288.0182910196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3.3838</v>
      </c>
      <c r="E3" t="n">
        <v>29.55</v>
      </c>
      <c r="F3" t="n">
        <v>21.86</v>
      </c>
      <c r="G3" t="n">
        <v>8.35</v>
      </c>
      <c r="H3" t="n">
        <v>0.13</v>
      </c>
      <c r="I3" t="n">
        <v>157</v>
      </c>
      <c r="J3" t="n">
        <v>168.25</v>
      </c>
      <c r="K3" t="n">
        <v>51.39</v>
      </c>
      <c r="L3" t="n">
        <v>1.25</v>
      </c>
      <c r="M3" t="n">
        <v>155</v>
      </c>
      <c r="N3" t="n">
        <v>30.6</v>
      </c>
      <c r="O3" t="n">
        <v>20984.25</v>
      </c>
      <c r="P3" t="n">
        <v>270.23</v>
      </c>
      <c r="Q3" t="n">
        <v>1319.31</v>
      </c>
      <c r="R3" t="n">
        <v>209.91</v>
      </c>
      <c r="S3" t="n">
        <v>59.92</v>
      </c>
      <c r="T3" t="n">
        <v>74175.7</v>
      </c>
      <c r="U3" t="n">
        <v>0.29</v>
      </c>
      <c r="V3" t="n">
        <v>0.78</v>
      </c>
      <c r="W3" t="n">
        <v>0.42</v>
      </c>
      <c r="X3" t="n">
        <v>4.58</v>
      </c>
      <c r="Y3" t="n">
        <v>1</v>
      </c>
      <c r="Z3" t="n">
        <v>10</v>
      </c>
      <c r="AA3" t="n">
        <v>265.1378156559227</v>
      </c>
      <c r="AB3" t="n">
        <v>362.7732564353245</v>
      </c>
      <c r="AC3" t="n">
        <v>328.1506859965996</v>
      </c>
      <c r="AD3" t="n">
        <v>265137.8156559228</v>
      </c>
      <c r="AE3" t="n">
        <v>362773.2564353246</v>
      </c>
      <c r="AF3" t="n">
        <v>1.821888857113092e-06</v>
      </c>
      <c r="AG3" t="n">
        <v>0.3078125</v>
      </c>
      <c r="AH3" t="n">
        <v>328150.6859965996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3.6466</v>
      </c>
      <c r="E4" t="n">
        <v>27.42</v>
      </c>
      <c r="F4" t="n">
        <v>20.85</v>
      </c>
      <c r="G4" t="n">
        <v>10.09</v>
      </c>
      <c r="H4" t="n">
        <v>0.16</v>
      </c>
      <c r="I4" t="n">
        <v>124</v>
      </c>
      <c r="J4" t="n">
        <v>168.61</v>
      </c>
      <c r="K4" t="n">
        <v>51.39</v>
      </c>
      <c r="L4" t="n">
        <v>1.5</v>
      </c>
      <c r="M4" t="n">
        <v>122</v>
      </c>
      <c r="N4" t="n">
        <v>30.71</v>
      </c>
      <c r="O4" t="n">
        <v>21028.94</v>
      </c>
      <c r="P4" t="n">
        <v>255.86</v>
      </c>
      <c r="Q4" t="n">
        <v>1319.23</v>
      </c>
      <c r="R4" t="n">
        <v>177.03</v>
      </c>
      <c r="S4" t="n">
        <v>59.92</v>
      </c>
      <c r="T4" t="n">
        <v>57900.29</v>
      </c>
      <c r="U4" t="n">
        <v>0.34</v>
      </c>
      <c r="V4" t="n">
        <v>0.82</v>
      </c>
      <c r="W4" t="n">
        <v>0.36</v>
      </c>
      <c r="X4" t="n">
        <v>3.57</v>
      </c>
      <c r="Y4" t="n">
        <v>1</v>
      </c>
      <c r="Z4" t="n">
        <v>10</v>
      </c>
      <c r="AA4" t="n">
        <v>233.6388051403476</v>
      </c>
      <c r="AB4" t="n">
        <v>319.6749206094963</v>
      </c>
      <c r="AC4" t="n">
        <v>289.1655948531898</v>
      </c>
      <c r="AD4" t="n">
        <v>233638.8051403476</v>
      </c>
      <c r="AE4" t="n">
        <v>319674.9206094962</v>
      </c>
      <c r="AF4" t="n">
        <v>1.963384333101425e-06</v>
      </c>
      <c r="AG4" t="n">
        <v>0.285625</v>
      </c>
      <c r="AH4" t="n">
        <v>289165.5948531898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3.8466</v>
      </c>
      <c r="E5" t="n">
        <v>26</v>
      </c>
      <c r="F5" t="n">
        <v>20.17</v>
      </c>
      <c r="G5" t="n">
        <v>11.86</v>
      </c>
      <c r="H5" t="n">
        <v>0.18</v>
      </c>
      <c r="I5" t="n">
        <v>102</v>
      </c>
      <c r="J5" t="n">
        <v>168.97</v>
      </c>
      <c r="K5" t="n">
        <v>51.39</v>
      </c>
      <c r="L5" t="n">
        <v>1.75</v>
      </c>
      <c r="M5" t="n">
        <v>100</v>
      </c>
      <c r="N5" t="n">
        <v>30.83</v>
      </c>
      <c r="O5" t="n">
        <v>21073.68</v>
      </c>
      <c r="P5" t="n">
        <v>245.69</v>
      </c>
      <c r="Q5" t="n">
        <v>1319.34</v>
      </c>
      <c r="R5" t="n">
        <v>154.72</v>
      </c>
      <c r="S5" t="n">
        <v>59.92</v>
      </c>
      <c r="T5" t="n">
        <v>46854.73</v>
      </c>
      <c r="U5" t="n">
        <v>0.39</v>
      </c>
      <c r="V5" t="n">
        <v>0.84</v>
      </c>
      <c r="W5" t="n">
        <v>0.33</v>
      </c>
      <c r="X5" t="n">
        <v>2.89</v>
      </c>
      <c r="Y5" t="n">
        <v>1</v>
      </c>
      <c r="Z5" t="n">
        <v>10</v>
      </c>
      <c r="AA5" t="n">
        <v>213.2807472842416</v>
      </c>
      <c r="AB5" t="n">
        <v>291.8201277166606</v>
      </c>
      <c r="AC5" t="n">
        <v>263.9692242995901</v>
      </c>
      <c r="AD5" t="n">
        <v>213280.7472842416</v>
      </c>
      <c r="AE5" t="n">
        <v>291820.1277166606</v>
      </c>
      <c r="AF5" t="n">
        <v>2.071067343747036e-06</v>
      </c>
      <c r="AG5" t="n">
        <v>0.2708333333333333</v>
      </c>
      <c r="AH5" t="n">
        <v>263969.22429959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3.9896</v>
      </c>
      <c r="E6" t="n">
        <v>25.06</v>
      </c>
      <c r="F6" t="n">
        <v>19.74</v>
      </c>
      <c r="G6" t="n">
        <v>13.62</v>
      </c>
      <c r="H6" t="n">
        <v>0.21</v>
      </c>
      <c r="I6" t="n">
        <v>87</v>
      </c>
      <c r="J6" t="n">
        <v>169.33</v>
      </c>
      <c r="K6" t="n">
        <v>51.39</v>
      </c>
      <c r="L6" t="n">
        <v>2</v>
      </c>
      <c r="M6" t="n">
        <v>85</v>
      </c>
      <c r="N6" t="n">
        <v>30.94</v>
      </c>
      <c r="O6" t="n">
        <v>21118.46</v>
      </c>
      <c r="P6" t="n">
        <v>238.85</v>
      </c>
      <c r="Q6" t="n">
        <v>1319.43</v>
      </c>
      <c r="R6" t="n">
        <v>140.99</v>
      </c>
      <c r="S6" t="n">
        <v>59.92</v>
      </c>
      <c r="T6" t="n">
        <v>40066.12</v>
      </c>
      <c r="U6" t="n">
        <v>0.42</v>
      </c>
      <c r="V6" t="n">
        <v>0.86</v>
      </c>
      <c r="W6" t="n">
        <v>0.3</v>
      </c>
      <c r="X6" t="n">
        <v>2.46</v>
      </c>
      <c r="Y6" t="n">
        <v>1</v>
      </c>
      <c r="Z6" t="n">
        <v>10</v>
      </c>
      <c r="AA6" t="n">
        <v>200.3888812242384</v>
      </c>
      <c r="AB6" t="n">
        <v>274.1809078243826</v>
      </c>
      <c r="AC6" t="n">
        <v>248.0134667970249</v>
      </c>
      <c r="AD6" t="n">
        <v>200388.8812242384</v>
      </c>
      <c r="AE6" t="n">
        <v>274180.9078243827</v>
      </c>
      <c r="AF6" t="n">
        <v>2.148060696358647e-06</v>
      </c>
      <c r="AG6" t="n">
        <v>0.2610416666666667</v>
      </c>
      <c r="AH6" t="n">
        <v>248013.4667970249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4.1053</v>
      </c>
      <c r="E7" t="n">
        <v>24.36</v>
      </c>
      <c r="F7" t="n">
        <v>19.41</v>
      </c>
      <c r="G7" t="n">
        <v>15.32</v>
      </c>
      <c r="H7" t="n">
        <v>0.24</v>
      </c>
      <c r="I7" t="n">
        <v>76</v>
      </c>
      <c r="J7" t="n">
        <v>169.7</v>
      </c>
      <c r="K7" t="n">
        <v>51.39</v>
      </c>
      <c r="L7" t="n">
        <v>2.25</v>
      </c>
      <c r="M7" t="n">
        <v>74</v>
      </c>
      <c r="N7" t="n">
        <v>31.05</v>
      </c>
      <c r="O7" t="n">
        <v>21163.27</v>
      </c>
      <c r="P7" t="n">
        <v>233.14</v>
      </c>
      <c r="Q7" t="n">
        <v>1319.25</v>
      </c>
      <c r="R7" t="n">
        <v>129.79</v>
      </c>
      <c r="S7" t="n">
        <v>59.92</v>
      </c>
      <c r="T7" t="n">
        <v>34520.74</v>
      </c>
      <c r="U7" t="n">
        <v>0.46</v>
      </c>
      <c r="V7" t="n">
        <v>0.88</v>
      </c>
      <c r="W7" t="n">
        <v>0.29</v>
      </c>
      <c r="X7" t="n">
        <v>2.13</v>
      </c>
      <c r="Y7" t="n">
        <v>1</v>
      </c>
      <c r="Z7" t="n">
        <v>10</v>
      </c>
      <c r="AA7" t="n">
        <v>190.5591925514728</v>
      </c>
      <c r="AB7" t="n">
        <v>260.7314941270532</v>
      </c>
      <c r="AC7" t="n">
        <v>235.8476462665937</v>
      </c>
      <c r="AD7" t="n">
        <v>190559.1925514728</v>
      </c>
      <c r="AE7" t="n">
        <v>260731.4941270532</v>
      </c>
      <c r="AF7" t="n">
        <v>2.210355318017133e-06</v>
      </c>
      <c r="AG7" t="n">
        <v>0.25375</v>
      </c>
      <c r="AH7" t="n">
        <v>235847.6462665937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4.2048</v>
      </c>
      <c r="E8" t="n">
        <v>23.78</v>
      </c>
      <c r="F8" t="n">
        <v>19.14</v>
      </c>
      <c r="G8" t="n">
        <v>17.14</v>
      </c>
      <c r="H8" t="n">
        <v>0.26</v>
      </c>
      <c r="I8" t="n">
        <v>67</v>
      </c>
      <c r="J8" t="n">
        <v>170.06</v>
      </c>
      <c r="K8" t="n">
        <v>51.39</v>
      </c>
      <c r="L8" t="n">
        <v>2.5</v>
      </c>
      <c r="M8" t="n">
        <v>65</v>
      </c>
      <c r="N8" t="n">
        <v>31.17</v>
      </c>
      <c r="O8" t="n">
        <v>21208.12</v>
      </c>
      <c r="P8" t="n">
        <v>227.98</v>
      </c>
      <c r="Q8" t="n">
        <v>1319.19</v>
      </c>
      <c r="R8" t="n">
        <v>121.14</v>
      </c>
      <c r="S8" t="n">
        <v>59.92</v>
      </c>
      <c r="T8" t="n">
        <v>30241.74</v>
      </c>
      <c r="U8" t="n">
        <v>0.49</v>
      </c>
      <c r="V8" t="n">
        <v>0.89</v>
      </c>
      <c r="W8" t="n">
        <v>0.27</v>
      </c>
      <c r="X8" t="n">
        <v>1.86</v>
      </c>
      <c r="Y8" t="n">
        <v>1</v>
      </c>
      <c r="Z8" t="n">
        <v>10</v>
      </c>
      <c r="AA8" t="n">
        <v>182.4299604152728</v>
      </c>
      <c r="AB8" t="n">
        <v>249.6087200818993</v>
      </c>
      <c r="AC8" t="n">
        <v>225.7864141653943</v>
      </c>
      <c r="AD8" t="n">
        <v>182429.9604152728</v>
      </c>
      <c r="AE8" t="n">
        <v>249608.7200818993</v>
      </c>
      <c r="AF8" t="n">
        <v>2.263927615813324e-06</v>
      </c>
      <c r="AG8" t="n">
        <v>0.2477083333333333</v>
      </c>
      <c r="AH8" t="n">
        <v>225786.4141653944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4.2901</v>
      </c>
      <c r="E9" t="n">
        <v>23.31</v>
      </c>
      <c r="F9" t="n">
        <v>18.9</v>
      </c>
      <c r="G9" t="n">
        <v>18.9</v>
      </c>
      <c r="H9" t="n">
        <v>0.29</v>
      </c>
      <c r="I9" t="n">
        <v>60</v>
      </c>
      <c r="J9" t="n">
        <v>170.42</v>
      </c>
      <c r="K9" t="n">
        <v>51.39</v>
      </c>
      <c r="L9" t="n">
        <v>2.75</v>
      </c>
      <c r="M9" t="n">
        <v>58</v>
      </c>
      <c r="N9" t="n">
        <v>31.28</v>
      </c>
      <c r="O9" t="n">
        <v>21253.01</v>
      </c>
      <c r="P9" t="n">
        <v>223.48</v>
      </c>
      <c r="Q9" t="n">
        <v>1319.23</v>
      </c>
      <c r="R9" t="n">
        <v>113.45</v>
      </c>
      <c r="S9" t="n">
        <v>59.92</v>
      </c>
      <c r="T9" t="n">
        <v>26428.15</v>
      </c>
      <c r="U9" t="n">
        <v>0.53</v>
      </c>
      <c r="V9" t="n">
        <v>0.9</v>
      </c>
      <c r="W9" t="n">
        <v>0.26</v>
      </c>
      <c r="X9" t="n">
        <v>1.63</v>
      </c>
      <c r="Y9" t="n">
        <v>1</v>
      </c>
      <c r="Z9" t="n">
        <v>10</v>
      </c>
      <c r="AA9" t="n">
        <v>175.6967976691533</v>
      </c>
      <c r="AB9" t="n">
        <v>240.3961097664875</v>
      </c>
      <c r="AC9" t="n">
        <v>217.4530424485027</v>
      </c>
      <c r="AD9" t="n">
        <v>175696.7976691533</v>
      </c>
      <c r="AE9" t="n">
        <v>240396.1097664875</v>
      </c>
      <c r="AF9" t="n">
        <v>2.309854419853678e-06</v>
      </c>
      <c r="AG9" t="n">
        <v>0.2428125</v>
      </c>
      <c r="AH9" t="n">
        <v>217453.0424485026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4.4085</v>
      </c>
      <c r="E10" t="n">
        <v>22.68</v>
      </c>
      <c r="F10" t="n">
        <v>18.51</v>
      </c>
      <c r="G10" t="n">
        <v>20.96</v>
      </c>
      <c r="H10" t="n">
        <v>0.31</v>
      </c>
      <c r="I10" t="n">
        <v>53</v>
      </c>
      <c r="J10" t="n">
        <v>170.79</v>
      </c>
      <c r="K10" t="n">
        <v>51.39</v>
      </c>
      <c r="L10" t="n">
        <v>3</v>
      </c>
      <c r="M10" t="n">
        <v>51</v>
      </c>
      <c r="N10" t="n">
        <v>31.4</v>
      </c>
      <c r="O10" t="n">
        <v>21297.94</v>
      </c>
      <c r="P10" t="n">
        <v>216.81</v>
      </c>
      <c r="Q10" t="n">
        <v>1319.13</v>
      </c>
      <c r="R10" t="n">
        <v>100.46</v>
      </c>
      <c r="S10" t="n">
        <v>59.92</v>
      </c>
      <c r="T10" t="n">
        <v>19967.84</v>
      </c>
      <c r="U10" t="n">
        <v>0.6</v>
      </c>
      <c r="V10" t="n">
        <v>0.92</v>
      </c>
      <c r="W10" t="n">
        <v>0.24</v>
      </c>
      <c r="X10" t="n">
        <v>1.24</v>
      </c>
      <c r="Y10" t="n">
        <v>1</v>
      </c>
      <c r="Z10" t="n">
        <v>10</v>
      </c>
      <c r="AA10" t="n">
        <v>166.4112748999819</v>
      </c>
      <c r="AB10" t="n">
        <v>227.6912478653604</v>
      </c>
      <c r="AC10" t="n">
        <v>205.9607147358294</v>
      </c>
      <c r="AD10" t="n">
        <v>166411.2748999819</v>
      </c>
      <c r="AE10" t="n">
        <v>227691.2478653604</v>
      </c>
      <c r="AF10" t="n">
        <v>2.37360276215588e-06</v>
      </c>
      <c r="AG10" t="n">
        <v>0.23625</v>
      </c>
      <c r="AH10" t="n">
        <v>205960.7147358294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4.3542</v>
      </c>
      <c r="E11" t="n">
        <v>22.97</v>
      </c>
      <c r="F11" t="n">
        <v>18.9</v>
      </c>
      <c r="G11" t="n">
        <v>22.68</v>
      </c>
      <c r="H11" t="n">
        <v>0.34</v>
      </c>
      <c r="I11" t="n">
        <v>50</v>
      </c>
      <c r="J11" t="n">
        <v>171.15</v>
      </c>
      <c r="K11" t="n">
        <v>51.39</v>
      </c>
      <c r="L11" t="n">
        <v>3.25</v>
      </c>
      <c r="M11" t="n">
        <v>48</v>
      </c>
      <c r="N11" t="n">
        <v>31.51</v>
      </c>
      <c r="O11" t="n">
        <v>21342.91</v>
      </c>
      <c r="P11" t="n">
        <v>220.33</v>
      </c>
      <c r="Q11" t="n">
        <v>1319.1</v>
      </c>
      <c r="R11" t="n">
        <v>114.71</v>
      </c>
      <c r="S11" t="n">
        <v>59.92</v>
      </c>
      <c r="T11" t="n">
        <v>27109.53</v>
      </c>
      <c r="U11" t="n">
        <v>0.52</v>
      </c>
      <c r="V11" t="n">
        <v>0.9</v>
      </c>
      <c r="W11" t="n">
        <v>0.23</v>
      </c>
      <c r="X11" t="n">
        <v>1.62</v>
      </c>
      <c r="Y11" t="n">
        <v>1</v>
      </c>
      <c r="Z11" t="n">
        <v>10</v>
      </c>
      <c r="AA11" t="n">
        <v>171.3846788819876</v>
      </c>
      <c r="AB11" t="n">
        <v>234.4960786046356</v>
      </c>
      <c r="AC11" t="n">
        <v>212.1161019799903</v>
      </c>
      <c r="AD11" t="n">
        <v>171384.6788819876</v>
      </c>
      <c r="AE11" t="n">
        <v>234496.0786046356</v>
      </c>
      <c r="AF11" t="n">
        <v>2.344366824765596e-06</v>
      </c>
      <c r="AG11" t="n">
        <v>0.2392708333333333</v>
      </c>
      <c r="AH11" t="n">
        <v>212116.1019799903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4.4482</v>
      </c>
      <c r="E12" t="n">
        <v>22.48</v>
      </c>
      <c r="F12" t="n">
        <v>18.58</v>
      </c>
      <c r="G12" t="n">
        <v>24.78</v>
      </c>
      <c r="H12" t="n">
        <v>0.36</v>
      </c>
      <c r="I12" t="n">
        <v>45</v>
      </c>
      <c r="J12" t="n">
        <v>171.52</v>
      </c>
      <c r="K12" t="n">
        <v>51.39</v>
      </c>
      <c r="L12" t="n">
        <v>3.5</v>
      </c>
      <c r="M12" t="n">
        <v>43</v>
      </c>
      <c r="N12" t="n">
        <v>31.63</v>
      </c>
      <c r="O12" t="n">
        <v>21387.92</v>
      </c>
      <c r="P12" t="n">
        <v>214.66</v>
      </c>
      <c r="Q12" t="n">
        <v>1319.22</v>
      </c>
      <c r="R12" t="n">
        <v>103.31</v>
      </c>
      <c r="S12" t="n">
        <v>59.92</v>
      </c>
      <c r="T12" t="n">
        <v>21437.38</v>
      </c>
      <c r="U12" t="n">
        <v>0.58</v>
      </c>
      <c r="V12" t="n">
        <v>0.91</v>
      </c>
      <c r="W12" t="n">
        <v>0.24</v>
      </c>
      <c r="X12" t="n">
        <v>1.3</v>
      </c>
      <c r="Y12" t="n">
        <v>1</v>
      </c>
      <c r="Z12" t="n">
        <v>10</v>
      </c>
      <c r="AA12" t="n">
        <v>163.9408692250688</v>
      </c>
      <c r="AB12" t="n">
        <v>224.3111298343395</v>
      </c>
      <c r="AC12" t="n">
        <v>202.9031904256626</v>
      </c>
      <c r="AD12" t="n">
        <v>163940.8692250688</v>
      </c>
      <c r="AE12" t="n">
        <v>224311.1298343395</v>
      </c>
      <c r="AF12" t="n">
        <v>2.394977839769033e-06</v>
      </c>
      <c r="AG12" t="n">
        <v>0.2341666666666667</v>
      </c>
      <c r="AH12" t="n">
        <v>202903.1904256626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4.4898</v>
      </c>
      <c r="E13" t="n">
        <v>22.27</v>
      </c>
      <c r="F13" t="n">
        <v>18.48</v>
      </c>
      <c r="G13" t="n">
        <v>26.4</v>
      </c>
      <c r="H13" t="n">
        <v>0.39</v>
      </c>
      <c r="I13" t="n">
        <v>42</v>
      </c>
      <c r="J13" t="n">
        <v>171.88</v>
      </c>
      <c r="K13" t="n">
        <v>51.39</v>
      </c>
      <c r="L13" t="n">
        <v>3.75</v>
      </c>
      <c r="M13" t="n">
        <v>40</v>
      </c>
      <c r="N13" t="n">
        <v>31.74</v>
      </c>
      <c r="O13" t="n">
        <v>21432.96</v>
      </c>
      <c r="P13" t="n">
        <v>211.9</v>
      </c>
      <c r="Q13" t="n">
        <v>1319.13</v>
      </c>
      <c r="R13" t="n">
        <v>99.84999999999999</v>
      </c>
      <c r="S13" t="n">
        <v>59.92</v>
      </c>
      <c r="T13" t="n">
        <v>19721.06</v>
      </c>
      <c r="U13" t="n">
        <v>0.6</v>
      </c>
      <c r="V13" t="n">
        <v>0.92</v>
      </c>
      <c r="W13" t="n">
        <v>0.23</v>
      </c>
      <c r="X13" t="n">
        <v>1.2</v>
      </c>
      <c r="Y13" t="n">
        <v>1</v>
      </c>
      <c r="Z13" t="n">
        <v>10</v>
      </c>
      <c r="AA13" t="n">
        <v>160.710685028718</v>
      </c>
      <c r="AB13" t="n">
        <v>219.8914493112254</v>
      </c>
      <c r="AC13" t="n">
        <v>198.9053180086126</v>
      </c>
      <c r="AD13" t="n">
        <v>160710.685028718</v>
      </c>
      <c r="AE13" t="n">
        <v>219891.4493112254</v>
      </c>
      <c r="AF13" t="n">
        <v>2.41737590598332e-06</v>
      </c>
      <c r="AG13" t="n">
        <v>0.2319791666666667</v>
      </c>
      <c r="AH13" t="n">
        <v>198905.3180086126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4.5298</v>
      </c>
      <c r="E14" t="n">
        <v>22.08</v>
      </c>
      <c r="F14" t="n">
        <v>18.38</v>
      </c>
      <c r="G14" t="n">
        <v>28.28</v>
      </c>
      <c r="H14" t="n">
        <v>0.41</v>
      </c>
      <c r="I14" t="n">
        <v>39</v>
      </c>
      <c r="J14" t="n">
        <v>172.25</v>
      </c>
      <c r="K14" t="n">
        <v>51.39</v>
      </c>
      <c r="L14" t="n">
        <v>4</v>
      </c>
      <c r="M14" t="n">
        <v>37</v>
      </c>
      <c r="N14" t="n">
        <v>31.86</v>
      </c>
      <c r="O14" t="n">
        <v>21478.05</v>
      </c>
      <c r="P14" t="n">
        <v>208.12</v>
      </c>
      <c r="Q14" t="n">
        <v>1319.13</v>
      </c>
      <c r="R14" t="n">
        <v>96.56999999999999</v>
      </c>
      <c r="S14" t="n">
        <v>59.92</v>
      </c>
      <c r="T14" t="n">
        <v>18095.95</v>
      </c>
      <c r="U14" t="n">
        <v>0.62</v>
      </c>
      <c r="V14" t="n">
        <v>0.92</v>
      </c>
      <c r="W14" t="n">
        <v>0.23</v>
      </c>
      <c r="X14" t="n">
        <v>1.1</v>
      </c>
      <c r="Y14" t="n">
        <v>1</v>
      </c>
      <c r="Z14" t="n">
        <v>10</v>
      </c>
      <c r="AA14" t="n">
        <v>157.0505108155377</v>
      </c>
      <c r="AB14" t="n">
        <v>214.8834374772647</v>
      </c>
      <c r="AC14" t="n">
        <v>194.3752637952947</v>
      </c>
      <c r="AD14" t="n">
        <v>157050.5108155377</v>
      </c>
      <c r="AE14" t="n">
        <v>214883.4374772647</v>
      </c>
      <c r="AF14" t="n">
        <v>2.438912508112442e-06</v>
      </c>
      <c r="AG14" t="n">
        <v>0.23</v>
      </c>
      <c r="AH14" t="n">
        <v>194375.2637952947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4.5733</v>
      </c>
      <c r="E15" t="n">
        <v>21.87</v>
      </c>
      <c r="F15" t="n">
        <v>18.27</v>
      </c>
      <c r="G15" t="n">
        <v>30.46</v>
      </c>
      <c r="H15" t="n">
        <v>0.44</v>
      </c>
      <c r="I15" t="n">
        <v>36</v>
      </c>
      <c r="J15" t="n">
        <v>172.61</v>
      </c>
      <c r="K15" t="n">
        <v>51.39</v>
      </c>
      <c r="L15" t="n">
        <v>4.25</v>
      </c>
      <c r="M15" t="n">
        <v>34</v>
      </c>
      <c r="N15" t="n">
        <v>31.97</v>
      </c>
      <c r="O15" t="n">
        <v>21523.17</v>
      </c>
      <c r="P15" t="n">
        <v>205.94</v>
      </c>
      <c r="Q15" t="n">
        <v>1319.15</v>
      </c>
      <c r="R15" t="n">
        <v>93.22</v>
      </c>
      <c r="S15" t="n">
        <v>59.92</v>
      </c>
      <c r="T15" t="n">
        <v>16435.1</v>
      </c>
      <c r="U15" t="n">
        <v>0.64</v>
      </c>
      <c r="V15" t="n">
        <v>0.93</v>
      </c>
      <c r="W15" t="n">
        <v>0.22</v>
      </c>
      <c r="X15" t="n">
        <v>1</v>
      </c>
      <c r="Y15" t="n">
        <v>1</v>
      </c>
      <c r="Z15" t="n">
        <v>10</v>
      </c>
      <c r="AA15" t="n">
        <v>154.1606936666746</v>
      </c>
      <c r="AB15" t="n">
        <v>210.9294621644574</v>
      </c>
      <c r="AC15" t="n">
        <v>190.7986503369013</v>
      </c>
      <c r="AD15" t="n">
        <v>154160.6936666746</v>
      </c>
      <c r="AE15" t="n">
        <v>210929.4621644574</v>
      </c>
      <c r="AF15" t="n">
        <v>2.462333562927863e-06</v>
      </c>
      <c r="AG15" t="n">
        <v>0.2278125</v>
      </c>
      <c r="AH15" t="n">
        <v>190798.6503369012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4.5968</v>
      </c>
      <c r="E16" t="n">
        <v>21.75</v>
      </c>
      <c r="F16" t="n">
        <v>18.23</v>
      </c>
      <c r="G16" t="n">
        <v>32.17</v>
      </c>
      <c r="H16" t="n">
        <v>0.46</v>
      </c>
      <c r="I16" t="n">
        <v>34</v>
      </c>
      <c r="J16" t="n">
        <v>172.98</v>
      </c>
      <c r="K16" t="n">
        <v>51.39</v>
      </c>
      <c r="L16" t="n">
        <v>4.5</v>
      </c>
      <c r="M16" t="n">
        <v>32</v>
      </c>
      <c r="N16" t="n">
        <v>32.09</v>
      </c>
      <c r="O16" t="n">
        <v>21568.34</v>
      </c>
      <c r="P16" t="n">
        <v>203.22</v>
      </c>
      <c r="Q16" t="n">
        <v>1319.11</v>
      </c>
      <c r="R16" t="n">
        <v>91.75</v>
      </c>
      <c r="S16" t="n">
        <v>59.92</v>
      </c>
      <c r="T16" t="n">
        <v>15708.06</v>
      </c>
      <c r="U16" t="n">
        <v>0.65</v>
      </c>
      <c r="V16" t="n">
        <v>0.93</v>
      </c>
      <c r="W16" t="n">
        <v>0.22</v>
      </c>
      <c r="X16" t="n">
        <v>0.95</v>
      </c>
      <c r="Y16" t="n">
        <v>1</v>
      </c>
      <c r="Z16" t="n">
        <v>10</v>
      </c>
      <c r="AA16" t="n">
        <v>151.8559742752704</v>
      </c>
      <c r="AB16" t="n">
        <v>207.7760434160962</v>
      </c>
      <c r="AC16" t="n">
        <v>187.9461894480316</v>
      </c>
      <c r="AD16" t="n">
        <v>151855.9742752704</v>
      </c>
      <c r="AE16" t="n">
        <v>207776.0434160962</v>
      </c>
      <c r="AF16" t="n">
        <v>2.474986316678722e-06</v>
      </c>
      <c r="AG16" t="n">
        <v>0.2265625</v>
      </c>
      <c r="AH16" t="n">
        <v>187946.1894480316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4.6252</v>
      </c>
      <c r="E17" t="n">
        <v>21.62</v>
      </c>
      <c r="F17" t="n">
        <v>18.16</v>
      </c>
      <c r="G17" t="n">
        <v>34.06</v>
      </c>
      <c r="H17" t="n">
        <v>0.49</v>
      </c>
      <c r="I17" t="n">
        <v>32</v>
      </c>
      <c r="J17" t="n">
        <v>173.35</v>
      </c>
      <c r="K17" t="n">
        <v>51.39</v>
      </c>
      <c r="L17" t="n">
        <v>4.75</v>
      </c>
      <c r="M17" t="n">
        <v>30</v>
      </c>
      <c r="N17" t="n">
        <v>32.2</v>
      </c>
      <c r="O17" t="n">
        <v>21613.54</v>
      </c>
      <c r="P17" t="n">
        <v>201.09</v>
      </c>
      <c r="Q17" t="n">
        <v>1319.11</v>
      </c>
      <c r="R17" t="n">
        <v>89.61</v>
      </c>
      <c r="S17" t="n">
        <v>59.92</v>
      </c>
      <c r="T17" t="n">
        <v>14647.67</v>
      </c>
      <c r="U17" t="n">
        <v>0.67</v>
      </c>
      <c r="V17" t="n">
        <v>0.9399999999999999</v>
      </c>
      <c r="W17" t="n">
        <v>0.21</v>
      </c>
      <c r="X17" t="n">
        <v>0.89</v>
      </c>
      <c r="Y17" t="n">
        <v>1</v>
      </c>
      <c r="Z17" t="n">
        <v>10</v>
      </c>
      <c r="AA17" t="n">
        <v>149.6571123274001</v>
      </c>
      <c r="AB17" t="n">
        <v>204.7674634920787</v>
      </c>
      <c r="AC17" t="n">
        <v>185.224744169393</v>
      </c>
      <c r="AD17" t="n">
        <v>149657.1123274001</v>
      </c>
      <c r="AE17" t="n">
        <v>204767.4634920787</v>
      </c>
      <c r="AF17" t="n">
        <v>2.490277304190399e-06</v>
      </c>
      <c r="AG17" t="n">
        <v>0.2252083333333333</v>
      </c>
      <c r="AH17" t="n">
        <v>185224.744169393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4.6557</v>
      </c>
      <c r="E18" t="n">
        <v>21.48</v>
      </c>
      <c r="F18" t="n">
        <v>18.09</v>
      </c>
      <c r="G18" t="n">
        <v>36.18</v>
      </c>
      <c r="H18" t="n">
        <v>0.51</v>
      </c>
      <c r="I18" t="n">
        <v>30</v>
      </c>
      <c r="J18" t="n">
        <v>173.71</v>
      </c>
      <c r="K18" t="n">
        <v>51.39</v>
      </c>
      <c r="L18" t="n">
        <v>5</v>
      </c>
      <c r="M18" t="n">
        <v>28</v>
      </c>
      <c r="N18" t="n">
        <v>32.32</v>
      </c>
      <c r="O18" t="n">
        <v>21658.78</v>
      </c>
      <c r="P18" t="n">
        <v>198.25</v>
      </c>
      <c r="Q18" t="n">
        <v>1319.1</v>
      </c>
      <c r="R18" t="n">
        <v>87.01000000000001</v>
      </c>
      <c r="S18" t="n">
        <v>59.92</v>
      </c>
      <c r="T18" t="n">
        <v>13360.5</v>
      </c>
      <c r="U18" t="n">
        <v>0.6899999999999999</v>
      </c>
      <c r="V18" t="n">
        <v>0.9399999999999999</v>
      </c>
      <c r="W18" t="n">
        <v>0.21</v>
      </c>
      <c r="X18" t="n">
        <v>0.8100000000000001</v>
      </c>
      <c r="Y18" t="n">
        <v>1</v>
      </c>
      <c r="Z18" t="n">
        <v>10</v>
      </c>
      <c r="AA18" t="n">
        <v>147.0503965647778</v>
      </c>
      <c r="AB18" t="n">
        <v>201.2008399854776</v>
      </c>
      <c r="AC18" t="n">
        <v>181.9985142044732</v>
      </c>
      <c r="AD18" t="n">
        <v>147050.3965647778</v>
      </c>
      <c r="AE18" t="n">
        <v>201200.8399854776</v>
      </c>
      <c r="AF18" t="n">
        <v>2.506698963313855e-06</v>
      </c>
      <c r="AG18" t="n">
        <v>0.22375</v>
      </c>
      <c r="AH18" t="n">
        <v>181998.5142044732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4.6868</v>
      </c>
      <c r="E19" t="n">
        <v>21.34</v>
      </c>
      <c r="F19" t="n">
        <v>18.02</v>
      </c>
      <c r="G19" t="n">
        <v>38.6</v>
      </c>
      <c r="H19" t="n">
        <v>0.53</v>
      </c>
      <c r="I19" t="n">
        <v>28</v>
      </c>
      <c r="J19" t="n">
        <v>174.08</v>
      </c>
      <c r="K19" t="n">
        <v>51.39</v>
      </c>
      <c r="L19" t="n">
        <v>5.25</v>
      </c>
      <c r="M19" t="n">
        <v>26</v>
      </c>
      <c r="N19" t="n">
        <v>32.44</v>
      </c>
      <c r="O19" t="n">
        <v>21704.07</v>
      </c>
      <c r="P19" t="n">
        <v>194.33</v>
      </c>
      <c r="Q19" t="n">
        <v>1319.1</v>
      </c>
      <c r="R19" t="n">
        <v>84.59</v>
      </c>
      <c r="S19" t="n">
        <v>59.92</v>
      </c>
      <c r="T19" t="n">
        <v>12162.48</v>
      </c>
      <c r="U19" t="n">
        <v>0.71</v>
      </c>
      <c r="V19" t="n">
        <v>0.9399999999999999</v>
      </c>
      <c r="W19" t="n">
        <v>0.21</v>
      </c>
      <c r="X19" t="n">
        <v>0.74</v>
      </c>
      <c r="Y19" t="n">
        <v>1</v>
      </c>
      <c r="Z19" t="n">
        <v>10</v>
      </c>
      <c r="AA19" t="n">
        <v>143.9020131550112</v>
      </c>
      <c r="AB19" t="n">
        <v>196.893082907364</v>
      </c>
      <c r="AC19" t="n">
        <v>178.1018834159184</v>
      </c>
      <c r="AD19" t="n">
        <v>143902.0131550113</v>
      </c>
      <c r="AE19" t="n">
        <v>196893.082907364</v>
      </c>
      <c r="AF19" t="n">
        <v>2.523443671469247e-06</v>
      </c>
      <c r="AG19" t="n">
        <v>0.2222916666666667</v>
      </c>
      <c r="AH19" t="n">
        <v>178101.8834159184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4.719</v>
      </c>
      <c r="E20" t="n">
        <v>21.19</v>
      </c>
      <c r="F20" t="n">
        <v>17.94</v>
      </c>
      <c r="G20" t="n">
        <v>41.39</v>
      </c>
      <c r="H20" t="n">
        <v>0.5600000000000001</v>
      </c>
      <c r="I20" t="n">
        <v>26</v>
      </c>
      <c r="J20" t="n">
        <v>174.45</v>
      </c>
      <c r="K20" t="n">
        <v>51.39</v>
      </c>
      <c r="L20" t="n">
        <v>5.5</v>
      </c>
      <c r="M20" t="n">
        <v>24</v>
      </c>
      <c r="N20" t="n">
        <v>32.56</v>
      </c>
      <c r="O20" t="n">
        <v>21749.39</v>
      </c>
      <c r="P20" t="n">
        <v>191.9</v>
      </c>
      <c r="Q20" t="n">
        <v>1319.15</v>
      </c>
      <c r="R20" t="n">
        <v>82.51000000000001</v>
      </c>
      <c r="S20" t="n">
        <v>59.92</v>
      </c>
      <c r="T20" t="n">
        <v>11131.48</v>
      </c>
      <c r="U20" t="n">
        <v>0.73</v>
      </c>
      <c r="V20" t="n">
        <v>0.95</v>
      </c>
      <c r="W20" t="n">
        <v>0.19</v>
      </c>
      <c r="X20" t="n">
        <v>0.66</v>
      </c>
      <c r="Y20" t="n">
        <v>1</v>
      </c>
      <c r="Z20" t="n">
        <v>10</v>
      </c>
      <c r="AA20" t="n">
        <v>141.503381838564</v>
      </c>
      <c r="AB20" t="n">
        <v>193.6111697200572</v>
      </c>
      <c r="AC20" t="n">
        <v>175.133191417013</v>
      </c>
      <c r="AD20" t="n">
        <v>141503.381838564</v>
      </c>
      <c r="AE20" t="n">
        <v>193611.1697200572</v>
      </c>
      <c r="AF20" t="n">
        <v>2.540780636183191e-06</v>
      </c>
      <c r="AG20" t="n">
        <v>0.2207291666666667</v>
      </c>
      <c r="AH20" t="n">
        <v>175133.191417013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4.7162</v>
      </c>
      <c r="E21" t="n">
        <v>21.2</v>
      </c>
      <c r="F21" t="n">
        <v>17.98</v>
      </c>
      <c r="G21" t="n">
        <v>43.16</v>
      </c>
      <c r="H21" t="n">
        <v>0.58</v>
      </c>
      <c r="I21" t="n">
        <v>25</v>
      </c>
      <c r="J21" t="n">
        <v>174.82</v>
      </c>
      <c r="K21" t="n">
        <v>51.39</v>
      </c>
      <c r="L21" t="n">
        <v>5.75</v>
      </c>
      <c r="M21" t="n">
        <v>23</v>
      </c>
      <c r="N21" t="n">
        <v>32.67</v>
      </c>
      <c r="O21" t="n">
        <v>21794.75</v>
      </c>
      <c r="P21" t="n">
        <v>191.21</v>
      </c>
      <c r="Q21" t="n">
        <v>1319.08</v>
      </c>
      <c r="R21" t="n">
        <v>83.81999999999999</v>
      </c>
      <c r="S21" t="n">
        <v>59.92</v>
      </c>
      <c r="T21" t="n">
        <v>11792.44</v>
      </c>
      <c r="U21" t="n">
        <v>0.71</v>
      </c>
      <c r="V21" t="n">
        <v>0.9399999999999999</v>
      </c>
      <c r="W21" t="n">
        <v>0.2</v>
      </c>
      <c r="X21" t="n">
        <v>0.71</v>
      </c>
      <c r="Y21" t="n">
        <v>1</v>
      </c>
      <c r="Z21" t="n">
        <v>10</v>
      </c>
      <c r="AA21" t="n">
        <v>141.3236751997325</v>
      </c>
      <c r="AB21" t="n">
        <v>193.3652871687107</v>
      </c>
      <c r="AC21" t="n">
        <v>174.9107755512687</v>
      </c>
      <c r="AD21" t="n">
        <v>141323.6751997325</v>
      </c>
      <c r="AE21" t="n">
        <v>193365.2871687107</v>
      </c>
      <c r="AF21" t="n">
        <v>2.539273074034152e-06</v>
      </c>
      <c r="AG21" t="n">
        <v>0.2208333333333333</v>
      </c>
      <c r="AH21" t="n">
        <v>174910.7755512687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4.7307</v>
      </c>
      <c r="E22" t="n">
        <v>21.14</v>
      </c>
      <c r="F22" t="n">
        <v>17.95</v>
      </c>
      <c r="G22" t="n">
        <v>44.88</v>
      </c>
      <c r="H22" t="n">
        <v>0.61</v>
      </c>
      <c r="I22" t="n">
        <v>24</v>
      </c>
      <c r="J22" t="n">
        <v>175.18</v>
      </c>
      <c r="K22" t="n">
        <v>51.39</v>
      </c>
      <c r="L22" t="n">
        <v>6</v>
      </c>
      <c r="M22" t="n">
        <v>22</v>
      </c>
      <c r="N22" t="n">
        <v>32.79</v>
      </c>
      <c r="O22" t="n">
        <v>21840.16</v>
      </c>
      <c r="P22" t="n">
        <v>188.7</v>
      </c>
      <c r="Q22" t="n">
        <v>1319.08</v>
      </c>
      <c r="R22" t="n">
        <v>82.65000000000001</v>
      </c>
      <c r="S22" t="n">
        <v>59.92</v>
      </c>
      <c r="T22" t="n">
        <v>11208.34</v>
      </c>
      <c r="U22" t="n">
        <v>0.73</v>
      </c>
      <c r="V22" t="n">
        <v>0.95</v>
      </c>
      <c r="W22" t="n">
        <v>0.2</v>
      </c>
      <c r="X22" t="n">
        <v>0.68</v>
      </c>
      <c r="Y22" t="n">
        <v>1</v>
      </c>
      <c r="Z22" t="n">
        <v>10</v>
      </c>
      <c r="AA22" t="n">
        <v>139.5442005219136</v>
      </c>
      <c r="AB22" t="n">
        <v>190.9305314096379</v>
      </c>
      <c r="AC22" t="n">
        <v>172.7083894646398</v>
      </c>
      <c r="AD22" t="n">
        <v>139544.2005219136</v>
      </c>
      <c r="AE22" t="n">
        <v>190930.5314096379</v>
      </c>
      <c r="AF22" t="n">
        <v>2.547080092305958e-06</v>
      </c>
      <c r="AG22" t="n">
        <v>0.2202083333333333</v>
      </c>
      <c r="AH22" t="n">
        <v>172708.3894646398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4.7451</v>
      </c>
      <c r="E23" t="n">
        <v>21.07</v>
      </c>
      <c r="F23" t="n">
        <v>17.92</v>
      </c>
      <c r="G23" t="n">
        <v>46.75</v>
      </c>
      <c r="H23" t="n">
        <v>0.63</v>
      </c>
      <c r="I23" t="n">
        <v>23</v>
      </c>
      <c r="J23" t="n">
        <v>175.55</v>
      </c>
      <c r="K23" t="n">
        <v>51.39</v>
      </c>
      <c r="L23" t="n">
        <v>6.25</v>
      </c>
      <c r="M23" t="n">
        <v>21</v>
      </c>
      <c r="N23" t="n">
        <v>32.91</v>
      </c>
      <c r="O23" t="n">
        <v>21885.6</v>
      </c>
      <c r="P23" t="n">
        <v>185.83</v>
      </c>
      <c r="Q23" t="n">
        <v>1319.13</v>
      </c>
      <c r="R23" t="n">
        <v>81.67</v>
      </c>
      <c r="S23" t="n">
        <v>59.92</v>
      </c>
      <c r="T23" t="n">
        <v>10726.62</v>
      </c>
      <c r="U23" t="n">
        <v>0.73</v>
      </c>
      <c r="V23" t="n">
        <v>0.95</v>
      </c>
      <c r="W23" t="n">
        <v>0.2</v>
      </c>
      <c r="X23" t="n">
        <v>0.65</v>
      </c>
      <c r="Y23" t="n">
        <v>1</v>
      </c>
      <c r="Z23" t="n">
        <v>10</v>
      </c>
      <c r="AA23" t="n">
        <v>137.5946455709625</v>
      </c>
      <c r="AB23" t="n">
        <v>188.2630643174537</v>
      </c>
      <c r="AC23" t="n">
        <v>170.2955016879192</v>
      </c>
      <c r="AD23" t="n">
        <v>137594.6455709625</v>
      </c>
      <c r="AE23" t="n">
        <v>188263.0643174537</v>
      </c>
      <c r="AF23" t="n">
        <v>2.554833269072443e-06</v>
      </c>
      <c r="AG23" t="n">
        <v>0.2194791666666667</v>
      </c>
      <c r="AH23" t="n">
        <v>170295.5016879192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4.7585</v>
      </c>
      <c r="E24" t="n">
        <v>21.02</v>
      </c>
      <c r="F24" t="n">
        <v>17.9</v>
      </c>
      <c r="G24" t="n">
        <v>48.81</v>
      </c>
      <c r="H24" t="n">
        <v>0.66</v>
      </c>
      <c r="I24" t="n">
        <v>22</v>
      </c>
      <c r="J24" t="n">
        <v>175.92</v>
      </c>
      <c r="K24" t="n">
        <v>51.39</v>
      </c>
      <c r="L24" t="n">
        <v>6.5</v>
      </c>
      <c r="M24" t="n">
        <v>20</v>
      </c>
      <c r="N24" t="n">
        <v>33.03</v>
      </c>
      <c r="O24" t="n">
        <v>21931.08</v>
      </c>
      <c r="P24" t="n">
        <v>183.93</v>
      </c>
      <c r="Q24" t="n">
        <v>1319.12</v>
      </c>
      <c r="R24" t="n">
        <v>80.95</v>
      </c>
      <c r="S24" t="n">
        <v>59.92</v>
      </c>
      <c r="T24" t="n">
        <v>10368.38</v>
      </c>
      <c r="U24" t="n">
        <v>0.74</v>
      </c>
      <c r="V24" t="n">
        <v>0.95</v>
      </c>
      <c r="W24" t="n">
        <v>0.2</v>
      </c>
      <c r="X24" t="n">
        <v>0.62</v>
      </c>
      <c r="Y24" t="n">
        <v>1</v>
      </c>
      <c r="Z24" t="n">
        <v>10</v>
      </c>
      <c r="AA24" t="n">
        <v>136.201137334713</v>
      </c>
      <c r="AB24" t="n">
        <v>186.3564048713735</v>
      </c>
      <c r="AC24" t="n">
        <v>168.570811143359</v>
      </c>
      <c r="AD24" t="n">
        <v>136201.137334713</v>
      </c>
      <c r="AE24" t="n">
        <v>186356.4048713736</v>
      </c>
      <c r="AF24" t="n">
        <v>2.562048030785699e-06</v>
      </c>
      <c r="AG24" t="n">
        <v>0.2189583333333333</v>
      </c>
      <c r="AH24" t="n">
        <v>168570.811143359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4.779</v>
      </c>
      <c r="E25" t="n">
        <v>20.92</v>
      </c>
      <c r="F25" t="n">
        <v>17.84</v>
      </c>
      <c r="G25" t="n">
        <v>50.97</v>
      </c>
      <c r="H25" t="n">
        <v>0.68</v>
      </c>
      <c r="I25" t="n">
        <v>21</v>
      </c>
      <c r="J25" t="n">
        <v>176.29</v>
      </c>
      <c r="K25" t="n">
        <v>51.39</v>
      </c>
      <c r="L25" t="n">
        <v>6.75</v>
      </c>
      <c r="M25" t="n">
        <v>19</v>
      </c>
      <c r="N25" t="n">
        <v>33.15</v>
      </c>
      <c r="O25" t="n">
        <v>21976.61</v>
      </c>
      <c r="P25" t="n">
        <v>180.25</v>
      </c>
      <c r="Q25" t="n">
        <v>1319.08</v>
      </c>
      <c r="R25" t="n">
        <v>78.84999999999999</v>
      </c>
      <c r="S25" t="n">
        <v>59.92</v>
      </c>
      <c r="T25" t="n">
        <v>9324.83</v>
      </c>
      <c r="U25" t="n">
        <v>0.76</v>
      </c>
      <c r="V25" t="n">
        <v>0.95</v>
      </c>
      <c r="W25" t="n">
        <v>0.2</v>
      </c>
      <c r="X25" t="n">
        <v>0.5600000000000001</v>
      </c>
      <c r="Y25" t="n">
        <v>1</v>
      </c>
      <c r="Z25" t="n">
        <v>10</v>
      </c>
      <c r="AA25" t="n">
        <v>133.6261641875234</v>
      </c>
      <c r="AB25" t="n">
        <v>182.8332130115928</v>
      </c>
      <c r="AC25" t="n">
        <v>165.3838677698439</v>
      </c>
      <c r="AD25" t="n">
        <v>133626.1641875234</v>
      </c>
      <c r="AE25" t="n">
        <v>182833.2130115928</v>
      </c>
      <c r="AF25" t="n">
        <v>2.573085539376874e-06</v>
      </c>
      <c r="AG25" t="n">
        <v>0.2179166666666667</v>
      </c>
      <c r="AH25" t="n">
        <v>165383.8677698439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4.8079</v>
      </c>
      <c r="E26" t="n">
        <v>20.8</v>
      </c>
      <c r="F26" t="n">
        <v>17.78</v>
      </c>
      <c r="G26" t="n">
        <v>56.16</v>
      </c>
      <c r="H26" t="n">
        <v>0.7</v>
      </c>
      <c r="I26" t="n">
        <v>19</v>
      </c>
      <c r="J26" t="n">
        <v>176.66</v>
      </c>
      <c r="K26" t="n">
        <v>51.39</v>
      </c>
      <c r="L26" t="n">
        <v>7</v>
      </c>
      <c r="M26" t="n">
        <v>17</v>
      </c>
      <c r="N26" t="n">
        <v>33.27</v>
      </c>
      <c r="O26" t="n">
        <v>22022.17</v>
      </c>
      <c r="P26" t="n">
        <v>176.02</v>
      </c>
      <c r="Q26" t="n">
        <v>1319.08</v>
      </c>
      <c r="R26" t="n">
        <v>77.03</v>
      </c>
      <c r="S26" t="n">
        <v>59.92</v>
      </c>
      <c r="T26" t="n">
        <v>8424.719999999999</v>
      </c>
      <c r="U26" t="n">
        <v>0.78</v>
      </c>
      <c r="V26" t="n">
        <v>0.96</v>
      </c>
      <c r="W26" t="n">
        <v>0.2</v>
      </c>
      <c r="X26" t="n">
        <v>0.51</v>
      </c>
      <c r="Y26" t="n">
        <v>1</v>
      </c>
      <c r="Z26" t="n">
        <v>10</v>
      </c>
      <c r="AA26" t="n">
        <v>130.5708277919838</v>
      </c>
      <c r="AB26" t="n">
        <v>178.652766963289</v>
      </c>
      <c r="AC26" t="n">
        <v>161.6023976250959</v>
      </c>
      <c r="AD26" t="n">
        <v>130570.8277919839</v>
      </c>
      <c r="AE26" t="n">
        <v>178652.766963289</v>
      </c>
      <c r="AF26" t="n">
        <v>2.588645734415165e-06</v>
      </c>
      <c r="AG26" t="n">
        <v>0.2166666666666667</v>
      </c>
      <c r="AH26" t="n">
        <v>161602.3976250959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4.8119</v>
      </c>
      <c r="E27" t="n">
        <v>20.78</v>
      </c>
      <c r="F27" t="n">
        <v>17.77</v>
      </c>
      <c r="G27" t="n">
        <v>56.1</v>
      </c>
      <c r="H27" t="n">
        <v>0.73</v>
      </c>
      <c r="I27" t="n">
        <v>19</v>
      </c>
      <c r="J27" t="n">
        <v>177.03</v>
      </c>
      <c r="K27" t="n">
        <v>51.39</v>
      </c>
      <c r="L27" t="n">
        <v>7.25</v>
      </c>
      <c r="M27" t="n">
        <v>17</v>
      </c>
      <c r="N27" t="n">
        <v>33.39</v>
      </c>
      <c r="O27" t="n">
        <v>22067.77</v>
      </c>
      <c r="P27" t="n">
        <v>175.45</v>
      </c>
      <c r="Q27" t="n">
        <v>1319.13</v>
      </c>
      <c r="R27" t="n">
        <v>76.31</v>
      </c>
      <c r="S27" t="n">
        <v>59.92</v>
      </c>
      <c r="T27" t="n">
        <v>8063.25</v>
      </c>
      <c r="U27" t="n">
        <v>0.79</v>
      </c>
      <c r="V27" t="n">
        <v>0.96</v>
      </c>
      <c r="W27" t="n">
        <v>0.2</v>
      </c>
      <c r="X27" t="n">
        <v>0.49</v>
      </c>
      <c r="Y27" t="n">
        <v>1</v>
      </c>
      <c r="Z27" t="n">
        <v>10</v>
      </c>
      <c r="AA27" t="n">
        <v>130.1547151264749</v>
      </c>
      <c r="AB27" t="n">
        <v>178.0834232567447</v>
      </c>
      <c r="AC27" t="n">
        <v>161.0873912828251</v>
      </c>
      <c r="AD27" t="n">
        <v>130154.7151264749</v>
      </c>
      <c r="AE27" t="n">
        <v>178083.4232567447</v>
      </c>
      <c r="AF27" t="n">
        <v>2.590799394628077e-06</v>
      </c>
      <c r="AG27" t="n">
        <v>0.2164583333333333</v>
      </c>
      <c r="AH27" t="n">
        <v>161087.3912828251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4.8024</v>
      </c>
      <c r="E28" t="n">
        <v>20.82</v>
      </c>
      <c r="F28" t="n">
        <v>17.84</v>
      </c>
      <c r="G28" t="n">
        <v>59.47</v>
      </c>
      <c r="H28" t="n">
        <v>0.75</v>
      </c>
      <c r="I28" t="n">
        <v>18</v>
      </c>
      <c r="J28" t="n">
        <v>177.4</v>
      </c>
      <c r="K28" t="n">
        <v>51.39</v>
      </c>
      <c r="L28" t="n">
        <v>7.5</v>
      </c>
      <c r="M28" t="n">
        <v>15</v>
      </c>
      <c r="N28" t="n">
        <v>33.51</v>
      </c>
      <c r="O28" t="n">
        <v>22113.42</v>
      </c>
      <c r="P28" t="n">
        <v>173.6</v>
      </c>
      <c r="Q28" t="n">
        <v>1319.1</v>
      </c>
      <c r="R28" t="n">
        <v>79.26000000000001</v>
      </c>
      <c r="S28" t="n">
        <v>59.92</v>
      </c>
      <c r="T28" t="n">
        <v>9545.110000000001</v>
      </c>
      <c r="U28" t="n">
        <v>0.76</v>
      </c>
      <c r="V28" t="n">
        <v>0.95</v>
      </c>
      <c r="W28" t="n">
        <v>0.19</v>
      </c>
      <c r="X28" t="n">
        <v>0.5600000000000001</v>
      </c>
      <c r="Y28" t="n">
        <v>1</v>
      </c>
      <c r="Z28" t="n">
        <v>10</v>
      </c>
      <c r="AA28" t="n">
        <v>129.633915676189</v>
      </c>
      <c r="AB28" t="n">
        <v>177.3708424728137</v>
      </c>
      <c r="AC28" t="n">
        <v>160.4428182087989</v>
      </c>
      <c r="AD28" t="n">
        <v>129633.915676189</v>
      </c>
      <c r="AE28" t="n">
        <v>177370.8424728137</v>
      </c>
      <c r="AF28" t="n">
        <v>2.58568445162241e-06</v>
      </c>
      <c r="AG28" t="n">
        <v>0.216875</v>
      </c>
      <c r="AH28" t="n">
        <v>160442.8182087989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4.8342</v>
      </c>
      <c r="E29" t="n">
        <v>20.69</v>
      </c>
      <c r="F29" t="n">
        <v>17.74</v>
      </c>
      <c r="G29" t="n">
        <v>62.6</v>
      </c>
      <c r="H29" t="n">
        <v>0.77</v>
      </c>
      <c r="I29" t="n">
        <v>17</v>
      </c>
      <c r="J29" t="n">
        <v>177.77</v>
      </c>
      <c r="K29" t="n">
        <v>51.39</v>
      </c>
      <c r="L29" t="n">
        <v>7.75</v>
      </c>
      <c r="M29" t="n">
        <v>10</v>
      </c>
      <c r="N29" t="n">
        <v>33.63</v>
      </c>
      <c r="O29" t="n">
        <v>22159.1</v>
      </c>
      <c r="P29" t="n">
        <v>171.05</v>
      </c>
      <c r="Q29" t="n">
        <v>1319.08</v>
      </c>
      <c r="R29" t="n">
        <v>75.51000000000001</v>
      </c>
      <c r="S29" t="n">
        <v>59.92</v>
      </c>
      <c r="T29" t="n">
        <v>7677.27</v>
      </c>
      <c r="U29" t="n">
        <v>0.79</v>
      </c>
      <c r="V29" t="n">
        <v>0.96</v>
      </c>
      <c r="W29" t="n">
        <v>0.2</v>
      </c>
      <c r="X29" t="n">
        <v>0.46</v>
      </c>
      <c r="Y29" t="n">
        <v>1</v>
      </c>
      <c r="Z29" t="n">
        <v>10</v>
      </c>
      <c r="AA29" t="n">
        <v>127.2938936893788</v>
      </c>
      <c r="AB29" t="n">
        <v>174.1691211559775</v>
      </c>
      <c r="AC29" t="n">
        <v>157.5466646807964</v>
      </c>
      <c r="AD29" t="n">
        <v>127293.8936893788</v>
      </c>
      <c r="AE29" t="n">
        <v>174169.1211559775</v>
      </c>
      <c r="AF29" t="n">
        <v>2.602806050315062e-06</v>
      </c>
      <c r="AG29" t="n">
        <v>0.2155208333333334</v>
      </c>
      <c r="AH29" t="n">
        <v>157546.6646807964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4.8296</v>
      </c>
      <c r="E30" t="n">
        <v>20.71</v>
      </c>
      <c r="F30" t="n">
        <v>17.76</v>
      </c>
      <c r="G30" t="n">
        <v>62.67</v>
      </c>
      <c r="H30" t="n">
        <v>0.8</v>
      </c>
      <c r="I30" t="n">
        <v>17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170.35</v>
      </c>
      <c r="Q30" t="n">
        <v>1319.15</v>
      </c>
      <c r="R30" t="n">
        <v>75.77</v>
      </c>
      <c r="S30" t="n">
        <v>59.92</v>
      </c>
      <c r="T30" t="n">
        <v>7805.45</v>
      </c>
      <c r="U30" t="n">
        <v>0.79</v>
      </c>
      <c r="V30" t="n">
        <v>0.96</v>
      </c>
      <c r="W30" t="n">
        <v>0.21</v>
      </c>
      <c r="X30" t="n">
        <v>0.48</v>
      </c>
      <c r="Y30" t="n">
        <v>1</v>
      </c>
      <c r="Z30" t="n">
        <v>10</v>
      </c>
      <c r="AA30" t="n">
        <v>127.1075558754851</v>
      </c>
      <c r="AB30" t="n">
        <v>173.9141655383641</v>
      </c>
      <c r="AC30" t="n">
        <v>157.3160416694954</v>
      </c>
      <c r="AD30" t="n">
        <v>127107.5558754851</v>
      </c>
      <c r="AE30" t="n">
        <v>173914.1655383641</v>
      </c>
      <c r="AF30" t="n">
        <v>2.600329341070213e-06</v>
      </c>
      <c r="AG30" t="n">
        <v>0.2157291666666667</v>
      </c>
      <c r="AH30" t="n">
        <v>157316.0416694954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4.826</v>
      </c>
      <c r="E31" t="n">
        <v>20.72</v>
      </c>
      <c r="F31" t="n">
        <v>17.77</v>
      </c>
      <c r="G31" t="n">
        <v>62.73</v>
      </c>
      <c r="H31" t="n">
        <v>0.82</v>
      </c>
      <c r="I31" t="n">
        <v>17</v>
      </c>
      <c r="J31" t="n">
        <v>178.51</v>
      </c>
      <c r="K31" t="n">
        <v>51.39</v>
      </c>
      <c r="L31" t="n">
        <v>8.25</v>
      </c>
      <c r="M31" t="n">
        <v>0</v>
      </c>
      <c r="N31" t="n">
        <v>33.87</v>
      </c>
      <c r="O31" t="n">
        <v>22250.6</v>
      </c>
      <c r="P31" t="n">
        <v>170.48</v>
      </c>
      <c r="Q31" t="n">
        <v>1319.14</v>
      </c>
      <c r="R31" t="n">
        <v>76.16</v>
      </c>
      <c r="S31" t="n">
        <v>59.92</v>
      </c>
      <c r="T31" t="n">
        <v>8000.03</v>
      </c>
      <c r="U31" t="n">
        <v>0.79</v>
      </c>
      <c r="V31" t="n">
        <v>0.96</v>
      </c>
      <c r="W31" t="n">
        <v>0.21</v>
      </c>
      <c r="X31" t="n">
        <v>0.5</v>
      </c>
      <c r="Y31" t="n">
        <v>1</v>
      </c>
      <c r="Z31" t="n">
        <v>10</v>
      </c>
      <c r="AA31" t="n">
        <v>127.2884207598109</v>
      </c>
      <c r="AB31" t="n">
        <v>174.1616328522942</v>
      </c>
      <c r="AC31" t="n">
        <v>157.5398910503067</v>
      </c>
      <c r="AD31" t="n">
        <v>127288.4207598109</v>
      </c>
      <c r="AE31" t="n">
        <v>174161.6328522942</v>
      </c>
      <c r="AF31" t="n">
        <v>2.598391046878592e-06</v>
      </c>
      <c r="AG31" t="n">
        <v>0.2158333333333333</v>
      </c>
      <c r="AH31" t="n">
        <v>157539.8910503067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4.571</v>
      </c>
      <c r="E2" t="n">
        <v>21.88</v>
      </c>
      <c r="F2" t="n">
        <v>19.29</v>
      </c>
      <c r="G2" t="n">
        <v>16.77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18</v>
      </c>
      <c r="N2" t="n">
        <v>5.51</v>
      </c>
      <c r="O2" t="n">
        <v>6564.78</v>
      </c>
      <c r="P2" t="n">
        <v>89.31999999999999</v>
      </c>
      <c r="Q2" t="n">
        <v>1319.34</v>
      </c>
      <c r="R2" t="n">
        <v>123.93</v>
      </c>
      <c r="S2" t="n">
        <v>59.92</v>
      </c>
      <c r="T2" t="n">
        <v>31623.28</v>
      </c>
      <c r="U2" t="n">
        <v>0.48</v>
      </c>
      <c r="V2" t="n">
        <v>0.88</v>
      </c>
      <c r="W2" t="n">
        <v>0.34</v>
      </c>
      <c r="X2" t="n">
        <v>2.01</v>
      </c>
      <c r="Y2" t="n">
        <v>1</v>
      </c>
      <c r="Z2" t="n">
        <v>10</v>
      </c>
      <c r="AA2" t="n">
        <v>74.75022777147515</v>
      </c>
      <c r="AB2" t="n">
        <v>102.2765593841982</v>
      </c>
      <c r="AC2" t="n">
        <v>92.51542810264863</v>
      </c>
      <c r="AD2" t="n">
        <v>74750.22777147515</v>
      </c>
      <c r="AE2" t="n">
        <v>102276.5593841982</v>
      </c>
      <c r="AF2" t="n">
        <v>2.945331340019949e-06</v>
      </c>
      <c r="AG2" t="n">
        <v>0.2279166666666667</v>
      </c>
      <c r="AH2" t="n">
        <v>92515.42810264863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4.5841</v>
      </c>
      <c r="E3" t="n">
        <v>21.81</v>
      </c>
      <c r="F3" t="n">
        <v>19.25</v>
      </c>
      <c r="G3" t="n">
        <v>17.24</v>
      </c>
      <c r="H3" t="n">
        <v>0.42</v>
      </c>
      <c r="I3" t="n">
        <v>67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89.03</v>
      </c>
      <c r="Q3" t="n">
        <v>1319.27</v>
      </c>
      <c r="R3" t="n">
        <v>121.87</v>
      </c>
      <c r="S3" t="n">
        <v>59.92</v>
      </c>
      <c r="T3" t="n">
        <v>30604.91</v>
      </c>
      <c r="U3" t="n">
        <v>0.49</v>
      </c>
      <c r="V3" t="n">
        <v>0.88</v>
      </c>
      <c r="W3" t="n">
        <v>0.36</v>
      </c>
      <c r="X3" t="n">
        <v>1.97</v>
      </c>
      <c r="Y3" t="n">
        <v>1</v>
      </c>
      <c r="Z3" t="n">
        <v>10</v>
      </c>
      <c r="AA3" t="n">
        <v>74.33574826619092</v>
      </c>
      <c r="AB3" t="n">
        <v>101.7094502395233</v>
      </c>
      <c r="AC3" t="n">
        <v>92.00244305879868</v>
      </c>
      <c r="AD3" t="n">
        <v>74335.74826619092</v>
      </c>
      <c r="AE3" t="n">
        <v>101709.4502395233</v>
      </c>
      <c r="AF3" t="n">
        <v>2.95377234648555e-06</v>
      </c>
      <c r="AG3" t="n">
        <v>0.2271875</v>
      </c>
      <c r="AH3" t="n">
        <v>92002.44305879867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2.3748</v>
      </c>
      <c r="E2" t="n">
        <v>42.11</v>
      </c>
      <c r="F2" t="n">
        <v>26.05</v>
      </c>
      <c r="G2" t="n">
        <v>5.34</v>
      </c>
      <c r="H2" t="n">
        <v>0.08</v>
      </c>
      <c r="I2" t="n">
        <v>293</v>
      </c>
      <c r="J2" t="n">
        <v>232.68</v>
      </c>
      <c r="K2" t="n">
        <v>57.72</v>
      </c>
      <c r="L2" t="n">
        <v>1</v>
      </c>
      <c r="M2" t="n">
        <v>291</v>
      </c>
      <c r="N2" t="n">
        <v>53.95</v>
      </c>
      <c r="O2" t="n">
        <v>28931.02</v>
      </c>
      <c r="P2" t="n">
        <v>402.99</v>
      </c>
      <c r="Q2" t="n">
        <v>1319.73</v>
      </c>
      <c r="R2" t="n">
        <v>347.77</v>
      </c>
      <c r="S2" t="n">
        <v>59.92</v>
      </c>
      <c r="T2" t="n">
        <v>142423.46</v>
      </c>
      <c r="U2" t="n">
        <v>0.17</v>
      </c>
      <c r="V2" t="n">
        <v>0.65</v>
      </c>
      <c r="W2" t="n">
        <v>0.64</v>
      </c>
      <c r="X2" t="n">
        <v>8.77</v>
      </c>
      <c r="Y2" t="n">
        <v>1</v>
      </c>
      <c r="Z2" t="n">
        <v>10</v>
      </c>
      <c r="AA2" t="n">
        <v>548.954037426529</v>
      </c>
      <c r="AB2" t="n">
        <v>751.1031321498783</v>
      </c>
      <c r="AC2" t="n">
        <v>679.4189033973601</v>
      </c>
      <c r="AD2" t="n">
        <v>548954.037426529</v>
      </c>
      <c r="AE2" t="n">
        <v>751103.1321498783</v>
      </c>
      <c r="AF2" t="n">
        <v>1.211403211388948e-06</v>
      </c>
      <c r="AG2" t="n">
        <v>0.4386458333333333</v>
      </c>
      <c r="AH2" t="n">
        <v>679418.90339736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2.7981</v>
      </c>
      <c r="E3" t="n">
        <v>35.74</v>
      </c>
      <c r="F3" t="n">
        <v>23.46</v>
      </c>
      <c r="G3" t="n">
        <v>6.7</v>
      </c>
      <c r="H3" t="n">
        <v>0.1</v>
      </c>
      <c r="I3" t="n">
        <v>210</v>
      </c>
      <c r="J3" t="n">
        <v>233.1</v>
      </c>
      <c r="K3" t="n">
        <v>57.72</v>
      </c>
      <c r="L3" t="n">
        <v>1.25</v>
      </c>
      <c r="M3" t="n">
        <v>208</v>
      </c>
      <c r="N3" t="n">
        <v>54.13</v>
      </c>
      <c r="O3" t="n">
        <v>28983.75</v>
      </c>
      <c r="P3" t="n">
        <v>361.42</v>
      </c>
      <c r="Q3" t="n">
        <v>1319.51</v>
      </c>
      <c r="R3" t="n">
        <v>262.58</v>
      </c>
      <c r="S3" t="n">
        <v>59.92</v>
      </c>
      <c r="T3" t="n">
        <v>100244.26</v>
      </c>
      <c r="U3" t="n">
        <v>0.23</v>
      </c>
      <c r="V3" t="n">
        <v>0.72</v>
      </c>
      <c r="W3" t="n">
        <v>0.5</v>
      </c>
      <c r="X3" t="n">
        <v>6.18</v>
      </c>
      <c r="Y3" t="n">
        <v>1</v>
      </c>
      <c r="Z3" t="n">
        <v>10</v>
      </c>
      <c r="AA3" t="n">
        <v>418.7847326916072</v>
      </c>
      <c r="AB3" t="n">
        <v>572.9997467471306</v>
      </c>
      <c r="AC3" t="n">
        <v>518.3134551277793</v>
      </c>
      <c r="AD3" t="n">
        <v>418784.7326916073</v>
      </c>
      <c r="AE3" t="n">
        <v>572999.7467471306</v>
      </c>
      <c r="AF3" t="n">
        <v>1.42733170194855e-06</v>
      </c>
      <c r="AG3" t="n">
        <v>0.3722916666666667</v>
      </c>
      <c r="AH3" t="n">
        <v>518313.4551277793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3.1038</v>
      </c>
      <c r="E4" t="n">
        <v>32.22</v>
      </c>
      <c r="F4" t="n">
        <v>22.04</v>
      </c>
      <c r="G4" t="n">
        <v>8.06</v>
      </c>
      <c r="H4" t="n">
        <v>0.11</v>
      </c>
      <c r="I4" t="n">
        <v>164</v>
      </c>
      <c r="J4" t="n">
        <v>233.53</v>
      </c>
      <c r="K4" t="n">
        <v>57.72</v>
      </c>
      <c r="L4" t="n">
        <v>1.5</v>
      </c>
      <c r="M4" t="n">
        <v>162</v>
      </c>
      <c r="N4" t="n">
        <v>54.31</v>
      </c>
      <c r="O4" t="n">
        <v>29036.54</v>
      </c>
      <c r="P4" t="n">
        <v>338.11</v>
      </c>
      <c r="Q4" t="n">
        <v>1319.45</v>
      </c>
      <c r="R4" t="n">
        <v>216.22</v>
      </c>
      <c r="S4" t="n">
        <v>59.92</v>
      </c>
      <c r="T4" t="n">
        <v>77296.38</v>
      </c>
      <c r="U4" t="n">
        <v>0.28</v>
      </c>
      <c r="V4" t="n">
        <v>0.77</v>
      </c>
      <c r="W4" t="n">
        <v>0.42</v>
      </c>
      <c r="X4" t="n">
        <v>4.76</v>
      </c>
      <c r="Y4" t="n">
        <v>1</v>
      </c>
      <c r="Z4" t="n">
        <v>10</v>
      </c>
      <c r="AA4" t="n">
        <v>353.8811343515848</v>
      </c>
      <c r="AB4" t="n">
        <v>484.1957801536379</v>
      </c>
      <c r="AC4" t="n">
        <v>437.9848144688194</v>
      </c>
      <c r="AD4" t="n">
        <v>353881.1343515848</v>
      </c>
      <c r="AE4" t="n">
        <v>484195.7801536379</v>
      </c>
      <c r="AF4" t="n">
        <v>1.583271554450487e-06</v>
      </c>
      <c r="AG4" t="n">
        <v>0.335625</v>
      </c>
      <c r="AH4" t="n">
        <v>437984.8144688194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3.3381</v>
      </c>
      <c r="E5" t="n">
        <v>29.96</v>
      </c>
      <c r="F5" t="n">
        <v>21.14</v>
      </c>
      <c r="G5" t="n">
        <v>9.470000000000001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323.15</v>
      </c>
      <c r="Q5" t="n">
        <v>1319.24</v>
      </c>
      <c r="R5" t="n">
        <v>186.81</v>
      </c>
      <c r="S5" t="n">
        <v>59.92</v>
      </c>
      <c r="T5" t="n">
        <v>62741.44</v>
      </c>
      <c r="U5" t="n">
        <v>0.32</v>
      </c>
      <c r="V5" t="n">
        <v>0.8</v>
      </c>
      <c r="W5" t="n">
        <v>0.38</v>
      </c>
      <c r="X5" t="n">
        <v>3.87</v>
      </c>
      <c r="Y5" t="n">
        <v>1</v>
      </c>
      <c r="Z5" t="n">
        <v>10</v>
      </c>
      <c r="AA5" t="n">
        <v>314.9862077844982</v>
      </c>
      <c r="AB5" t="n">
        <v>430.9780257014936</v>
      </c>
      <c r="AC5" t="n">
        <v>389.8460878100003</v>
      </c>
      <c r="AD5" t="n">
        <v>314986.2077844982</v>
      </c>
      <c r="AE5" t="n">
        <v>430978.0257014935</v>
      </c>
      <c r="AF5" t="n">
        <v>1.702789733845986e-06</v>
      </c>
      <c r="AG5" t="n">
        <v>0.3120833333333333</v>
      </c>
      <c r="AH5" t="n">
        <v>389846.0878100003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3.5146</v>
      </c>
      <c r="E6" t="n">
        <v>28.45</v>
      </c>
      <c r="F6" t="n">
        <v>20.55</v>
      </c>
      <c r="G6" t="n">
        <v>10.82</v>
      </c>
      <c r="H6" t="n">
        <v>0.15</v>
      </c>
      <c r="I6" t="n">
        <v>114</v>
      </c>
      <c r="J6" t="n">
        <v>234.39</v>
      </c>
      <c r="K6" t="n">
        <v>57.72</v>
      </c>
      <c r="L6" t="n">
        <v>2</v>
      </c>
      <c r="M6" t="n">
        <v>112</v>
      </c>
      <c r="N6" t="n">
        <v>54.67</v>
      </c>
      <c r="O6" t="n">
        <v>29142.31</v>
      </c>
      <c r="P6" t="n">
        <v>312.85</v>
      </c>
      <c r="Q6" t="n">
        <v>1319.25</v>
      </c>
      <c r="R6" t="n">
        <v>167.16</v>
      </c>
      <c r="S6" t="n">
        <v>59.92</v>
      </c>
      <c r="T6" t="n">
        <v>53017.28</v>
      </c>
      <c r="U6" t="n">
        <v>0.36</v>
      </c>
      <c r="V6" t="n">
        <v>0.83</v>
      </c>
      <c r="W6" t="n">
        <v>0.35</v>
      </c>
      <c r="X6" t="n">
        <v>3.27</v>
      </c>
      <c r="Y6" t="n">
        <v>1</v>
      </c>
      <c r="Z6" t="n">
        <v>10</v>
      </c>
      <c r="AA6" t="n">
        <v>290.0872983884705</v>
      </c>
      <c r="AB6" t="n">
        <v>396.9102394034913</v>
      </c>
      <c r="AC6" t="n">
        <v>359.0296832218411</v>
      </c>
      <c r="AD6" t="n">
        <v>290087.2983884704</v>
      </c>
      <c r="AE6" t="n">
        <v>396910.2394034914</v>
      </c>
      <c r="AF6" t="n">
        <v>1.79282370167913e-06</v>
      </c>
      <c r="AG6" t="n">
        <v>0.2963541666666666</v>
      </c>
      <c r="AH6" t="n">
        <v>359029.6832218411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20.04</v>
      </c>
      <c r="G7" t="n">
        <v>12.27</v>
      </c>
      <c r="H7" t="n">
        <v>0.17</v>
      </c>
      <c r="I7" t="n">
        <v>98</v>
      </c>
      <c r="J7" t="n">
        <v>234.82</v>
      </c>
      <c r="K7" t="n">
        <v>57.72</v>
      </c>
      <c r="L7" t="n">
        <v>2.25</v>
      </c>
      <c r="M7" t="n">
        <v>96</v>
      </c>
      <c r="N7" t="n">
        <v>54.85</v>
      </c>
      <c r="O7" t="n">
        <v>29195.29</v>
      </c>
      <c r="P7" t="n">
        <v>303.78</v>
      </c>
      <c r="Q7" t="n">
        <v>1319.39</v>
      </c>
      <c r="R7" t="n">
        <v>150.52</v>
      </c>
      <c r="S7" t="n">
        <v>59.92</v>
      </c>
      <c r="T7" t="n">
        <v>44774.57</v>
      </c>
      <c r="U7" t="n">
        <v>0.4</v>
      </c>
      <c r="V7" t="n">
        <v>0.85</v>
      </c>
      <c r="W7" t="n">
        <v>0.32</v>
      </c>
      <c r="X7" t="n">
        <v>2.76</v>
      </c>
      <c r="Y7" t="n">
        <v>1</v>
      </c>
      <c r="Z7" t="n">
        <v>10</v>
      </c>
      <c r="AA7" t="n">
        <v>269.8206448714985</v>
      </c>
      <c r="AB7" t="n">
        <v>369.18050995992</v>
      </c>
      <c r="AC7" t="n">
        <v>333.9464402374443</v>
      </c>
      <c r="AD7" t="n">
        <v>269820.6448714985</v>
      </c>
      <c r="AE7" t="n">
        <v>369180.50995992</v>
      </c>
      <c r="AF7" t="n">
        <v>1.87459392855535e-06</v>
      </c>
      <c r="AG7" t="n">
        <v>0.2834375</v>
      </c>
      <c r="AH7" t="n">
        <v>333946.4402374444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3.7852</v>
      </c>
      <c r="E8" t="n">
        <v>26.42</v>
      </c>
      <c r="F8" t="n">
        <v>19.75</v>
      </c>
      <c r="G8" t="n">
        <v>13.62</v>
      </c>
      <c r="H8" t="n">
        <v>0.19</v>
      </c>
      <c r="I8" t="n">
        <v>87</v>
      </c>
      <c r="J8" t="n">
        <v>235.25</v>
      </c>
      <c r="K8" t="n">
        <v>57.72</v>
      </c>
      <c r="L8" t="n">
        <v>2.5</v>
      </c>
      <c r="M8" t="n">
        <v>85</v>
      </c>
      <c r="N8" t="n">
        <v>55.03</v>
      </c>
      <c r="O8" t="n">
        <v>29248.33</v>
      </c>
      <c r="P8" t="n">
        <v>298.3</v>
      </c>
      <c r="Q8" t="n">
        <v>1319.23</v>
      </c>
      <c r="R8" t="n">
        <v>141.03</v>
      </c>
      <c r="S8" t="n">
        <v>59.92</v>
      </c>
      <c r="T8" t="n">
        <v>40082.66</v>
      </c>
      <c r="U8" t="n">
        <v>0.42</v>
      </c>
      <c r="V8" t="n">
        <v>0.86</v>
      </c>
      <c r="W8" t="n">
        <v>0.3</v>
      </c>
      <c r="X8" t="n">
        <v>2.47</v>
      </c>
      <c r="Y8" t="n">
        <v>1</v>
      </c>
      <c r="Z8" t="n">
        <v>10</v>
      </c>
      <c r="AA8" t="n">
        <v>257.5575546125133</v>
      </c>
      <c r="AB8" t="n">
        <v>352.4016088580499</v>
      </c>
      <c r="AC8" t="n">
        <v>318.7688939075073</v>
      </c>
      <c r="AD8" t="n">
        <v>257557.5546125133</v>
      </c>
      <c r="AE8" t="n">
        <v>352401.6088580499</v>
      </c>
      <c r="AF8" t="n">
        <v>1.930858782107734e-06</v>
      </c>
      <c r="AG8" t="n">
        <v>0.2752083333333333</v>
      </c>
      <c r="AH8" t="n">
        <v>318768.8939075074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3.8872</v>
      </c>
      <c r="E9" t="n">
        <v>25.73</v>
      </c>
      <c r="F9" t="n">
        <v>19.46</v>
      </c>
      <c r="G9" t="n">
        <v>14.97</v>
      </c>
      <c r="H9" t="n">
        <v>0.21</v>
      </c>
      <c r="I9" t="n">
        <v>78</v>
      </c>
      <c r="J9" t="n">
        <v>235.68</v>
      </c>
      <c r="K9" t="n">
        <v>57.72</v>
      </c>
      <c r="L9" t="n">
        <v>2.75</v>
      </c>
      <c r="M9" t="n">
        <v>76</v>
      </c>
      <c r="N9" t="n">
        <v>55.21</v>
      </c>
      <c r="O9" t="n">
        <v>29301.44</v>
      </c>
      <c r="P9" t="n">
        <v>292.81</v>
      </c>
      <c r="Q9" t="n">
        <v>1319.15</v>
      </c>
      <c r="R9" t="n">
        <v>131.76</v>
      </c>
      <c r="S9" t="n">
        <v>59.92</v>
      </c>
      <c r="T9" t="n">
        <v>35492.92</v>
      </c>
      <c r="U9" t="n">
        <v>0.45</v>
      </c>
      <c r="V9" t="n">
        <v>0.87</v>
      </c>
      <c r="W9" t="n">
        <v>0.29</v>
      </c>
      <c r="X9" t="n">
        <v>2.19</v>
      </c>
      <c r="Y9" t="n">
        <v>1</v>
      </c>
      <c r="Z9" t="n">
        <v>10</v>
      </c>
      <c r="AA9" t="n">
        <v>246.5044607646013</v>
      </c>
      <c r="AB9" t="n">
        <v>337.2782782272589</v>
      </c>
      <c r="AC9" t="n">
        <v>305.0889127263862</v>
      </c>
      <c r="AD9" t="n">
        <v>246504.4607646013</v>
      </c>
      <c r="AE9" t="n">
        <v>337278.2782272589</v>
      </c>
      <c r="AF9" t="n">
        <v>1.982889743688361e-06</v>
      </c>
      <c r="AG9" t="n">
        <v>0.2680208333333333</v>
      </c>
      <c r="AH9" t="n">
        <v>305088.9127263862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3.9794</v>
      </c>
      <c r="E10" t="n">
        <v>25.13</v>
      </c>
      <c r="F10" t="n">
        <v>19.23</v>
      </c>
      <c r="G10" t="n">
        <v>16.48</v>
      </c>
      <c r="H10" t="n">
        <v>0.23</v>
      </c>
      <c r="I10" t="n">
        <v>70</v>
      </c>
      <c r="J10" t="n">
        <v>236.11</v>
      </c>
      <c r="K10" t="n">
        <v>57.72</v>
      </c>
      <c r="L10" t="n">
        <v>3</v>
      </c>
      <c r="M10" t="n">
        <v>68</v>
      </c>
      <c r="N10" t="n">
        <v>55.39</v>
      </c>
      <c r="O10" t="n">
        <v>29354.61</v>
      </c>
      <c r="P10" t="n">
        <v>288.08</v>
      </c>
      <c r="Q10" t="n">
        <v>1319.22</v>
      </c>
      <c r="R10" t="n">
        <v>124.2</v>
      </c>
      <c r="S10" t="n">
        <v>59.92</v>
      </c>
      <c r="T10" t="n">
        <v>31756.03</v>
      </c>
      <c r="U10" t="n">
        <v>0.48</v>
      </c>
      <c r="V10" t="n">
        <v>0.88</v>
      </c>
      <c r="W10" t="n">
        <v>0.28</v>
      </c>
      <c r="X10" t="n">
        <v>1.95</v>
      </c>
      <c r="Y10" t="n">
        <v>1</v>
      </c>
      <c r="Z10" t="n">
        <v>10</v>
      </c>
      <c r="AA10" t="n">
        <v>237.2418120501847</v>
      </c>
      <c r="AB10" t="n">
        <v>324.6047136169795</v>
      </c>
      <c r="AC10" t="n">
        <v>293.6248953350483</v>
      </c>
      <c r="AD10" t="n">
        <v>237241.8120501847</v>
      </c>
      <c r="AE10" t="n">
        <v>324604.7136169795</v>
      </c>
      <c r="AF10" t="n">
        <v>2.029921652097516e-06</v>
      </c>
      <c r="AG10" t="n">
        <v>0.2617708333333333</v>
      </c>
      <c r="AH10" t="n">
        <v>293624.8953350483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4.0534</v>
      </c>
      <c r="E11" t="n">
        <v>24.67</v>
      </c>
      <c r="F11" t="n">
        <v>19.05</v>
      </c>
      <c r="G11" t="n">
        <v>17.86</v>
      </c>
      <c r="H11" t="n">
        <v>0.24</v>
      </c>
      <c r="I11" t="n">
        <v>64</v>
      </c>
      <c r="J11" t="n">
        <v>236.54</v>
      </c>
      <c r="K11" t="n">
        <v>57.72</v>
      </c>
      <c r="L11" t="n">
        <v>3.25</v>
      </c>
      <c r="M11" t="n">
        <v>62</v>
      </c>
      <c r="N11" t="n">
        <v>55.57</v>
      </c>
      <c r="O11" t="n">
        <v>29407.85</v>
      </c>
      <c r="P11" t="n">
        <v>284.23</v>
      </c>
      <c r="Q11" t="n">
        <v>1319.2</v>
      </c>
      <c r="R11" t="n">
        <v>118.2</v>
      </c>
      <c r="S11" t="n">
        <v>59.92</v>
      </c>
      <c r="T11" t="n">
        <v>28786.02</v>
      </c>
      <c r="U11" t="n">
        <v>0.51</v>
      </c>
      <c r="V11" t="n">
        <v>0.89</v>
      </c>
      <c r="W11" t="n">
        <v>0.27</v>
      </c>
      <c r="X11" t="n">
        <v>1.77</v>
      </c>
      <c r="Y11" t="n">
        <v>1</v>
      </c>
      <c r="Z11" t="n">
        <v>10</v>
      </c>
      <c r="AA11" t="n">
        <v>230.0944464516344</v>
      </c>
      <c r="AB11" t="n">
        <v>314.8253726855317</v>
      </c>
      <c r="AC11" t="n">
        <v>284.7788809767036</v>
      </c>
      <c r="AD11" t="n">
        <v>230094.4464516344</v>
      </c>
      <c r="AE11" t="n">
        <v>314825.3726855317</v>
      </c>
      <c r="AF11" t="n">
        <v>2.067669604616794e-06</v>
      </c>
      <c r="AG11" t="n">
        <v>0.2569791666666667</v>
      </c>
      <c r="AH11" t="n">
        <v>284778.8809767036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4.1205</v>
      </c>
      <c r="E12" t="n">
        <v>24.27</v>
      </c>
      <c r="F12" t="n">
        <v>18.87</v>
      </c>
      <c r="G12" t="n">
        <v>19.19</v>
      </c>
      <c r="H12" t="n">
        <v>0.26</v>
      </c>
      <c r="I12" t="n">
        <v>59</v>
      </c>
      <c r="J12" t="n">
        <v>236.98</v>
      </c>
      <c r="K12" t="n">
        <v>57.72</v>
      </c>
      <c r="L12" t="n">
        <v>3.5</v>
      </c>
      <c r="M12" t="n">
        <v>57</v>
      </c>
      <c r="N12" t="n">
        <v>55.75</v>
      </c>
      <c r="O12" t="n">
        <v>29461.15</v>
      </c>
      <c r="P12" t="n">
        <v>280.59</v>
      </c>
      <c r="Q12" t="n">
        <v>1319.3</v>
      </c>
      <c r="R12" t="n">
        <v>112.27</v>
      </c>
      <c r="S12" t="n">
        <v>59.92</v>
      </c>
      <c r="T12" t="n">
        <v>25847.38</v>
      </c>
      <c r="U12" t="n">
        <v>0.53</v>
      </c>
      <c r="V12" t="n">
        <v>0.9</v>
      </c>
      <c r="W12" t="n">
        <v>0.26</v>
      </c>
      <c r="X12" t="n">
        <v>1.59</v>
      </c>
      <c r="Y12" t="n">
        <v>1</v>
      </c>
      <c r="Z12" t="n">
        <v>10</v>
      </c>
      <c r="AA12" t="n">
        <v>223.6977623290526</v>
      </c>
      <c r="AB12" t="n">
        <v>306.0731472672331</v>
      </c>
      <c r="AC12" t="n">
        <v>276.8619556684991</v>
      </c>
      <c r="AD12" t="n">
        <v>223697.7623290526</v>
      </c>
      <c r="AE12" t="n">
        <v>306073.1472672331</v>
      </c>
      <c r="AF12" t="n">
        <v>2.101897815617383e-06</v>
      </c>
      <c r="AG12" t="n">
        <v>0.2528125</v>
      </c>
      <c r="AH12" t="n">
        <v>276861.9556684991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4.221</v>
      </c>
      <c r="E13" t="n">
        <v>23.69</v>
      </c>
      <c r="F13" t="n">
        <v>18.52</v>
      </c>
      <c r="G13" t="n">
        <v>20.58</v>
      </c>
      <c r="H13" t="n">
        <v>0.28</v>
      </c>
      <c r="I13" t="n">
        <v>54</v>
      </c>
      <c r="J13" t="n">
        <v>237.41</v>
      </c>
      <c r="K13" t="n">
        <v>57.72</v>
      </c>
      <c r="L13" t="n">
        <v>3.75</v>
      </c>
      <c r="M13" t="n">
        <v>52</v>
      </c>
      <c r="N13" t="n">
        <v>55.93</v>
      </c>
      <c r="O13" t="n">
        <v>29514.51</v>
      </c>
      <c r="P13" t="n">
        <v>273.73</v>
      </c>
      <c r="Q13" t="n">
        <v>1319.16</v>
      </c>
      <c r="R13" t="n">
        <v>100.61</v>
      </c>
      <c r="S13" t="n">
        <v>59.92</v>
      </c>
      <c r="T13" t="n">
        <v>20041.8</v>
      </c>
      <c r="U13" t="n">
        <v>0.6</v>
      </c>
      <c r="V13" t="n">
        <v>0.92</v>
      </c>
      <c r="W13" t="n">
        <v>0.24</v>
      </c>
      <c r="X13" t="n">
        <v>1.24</v>
      </c>
      <c r="Y13" t="n">
        <v>1</v>
      </c>
      <c r="Z13" t="n">
        <v>10</v>
      </c>
      <c r="AA13" t="n">
        <v>213.4550697034824</v>
      </c>
      <c r="AB13" t="n">
        <v>292.058643341228</v>
      </c>
      <c r="AC13" t="n">
        <v>264.1849763277077</v>
      </c>
      <c r="AD13" t="n">
        <v>213455.0697034824</v>
      </c>
      <c r="AE13" t="n">
        <v>292058.643341228</v>
      </c>
      <c r="AF13" t="n">
        <v>2.153163615998295e-06</v>
      </c>
      <c r="AG13" t="n">
        <v>0.2467708333333334</v>
      </c>
      <c r="AH13" t="n">
        <v>264184.9763277077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4.1913</v>
      </c>
      <c r="E14" t="n">
        <v>23.86</v>
      </c>
      <c r="F14" t="n">
        <v>18.83</v>
      </c>
      <c r="G14" t="n">
        <v>22.15</v>
      </c>
      <c r="H14" t="n">
        <v>0.3</v>
      </c>
      <c r="I14" t="n">
        <v>51</v>
      </c>
      <c r="J14" t="n">
        <v>237.84</v>
      </c>
      <c r="K14" t="n">
        <v>57.72</v>
      </c>
      <c r="L14" t="n">
        <v>4</v>
      </c>
      <c r="M14" t="n">
        <v>49</v>
      </c>
      <c r="N14" t="n">
        <v>56.12</v>
      </c>
      <c r="O14" t="n">
        <v>29567.95</v>
      </c>
      <c r="P14" t="n">
        <v>277.9</v>
      </c>
      <c r="Q14" t="n">
        <v>1319.19</v>
      </c>
      <c r="R14" t="n">
        <v>112.66</v>
      </c>
      <c r="S14" t="n">
        <v>59.92</v>
      </c>
      <c r="T14" t="n">
        <v>26081.03</v>
      </c>
      <c r="U14" t="n">
        <v>0.53</v>
      </c>
      <c r="V14" t="n">
        <v>0.9</v>
      </c>
      <c r="W14" t="n">
        <v>0.21</v>
      </c>
      <c r="X14" t="n">
        <v>1.55</v>
      </c>
      <c r="Y14" t="n">
        <v>1</v>
      </c>
      <c r="Z14" t="n">
        <v>10</v>
      </c>
      <c r="AA14" t="n">
        <v>218.2763863740486</v>
      </c>
      <c r="AB14" t="n">
        <v>298.6553815113732</v>
      </c>
      <c r="AC14" t="n">
        <v>270.1521310654765</v>
      </c>
      <c r="AD14" t="n">
        <v>218276.3863740486</v>
      </c>
      <c r="AE14" t="n">
        <v>298655.3815113732</v>
      </c>
      <c r="AF14" t="n">
        <v>2.138013424243935e-06</v>
      </c>
      <c r="AG14" t="n">
        <v>0.2485416666666667</v>
      </c>
      <c r="AH14" t="n">
        <v>270152.1310654765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4.2303</v>
      </c>
      <c r="E15" t="n">
        <v>23.64</v>
      </c>
      <c r="F15" t="n">
        <v>18.74</v>
      </c>
      <c r="G15" t="n">
        <v>23.43</v>
      </c>
      <c r="H15" t="n">
        <v>0.32</v>
      </c>
      <c r="I15" t="n">
        <v>48</v>
      </c>
      <c r="J15" t="n">
        <v>238.28</v>
      </c>
      <c r="K15" t="n">
        <v>57.72</v>
      </c>
      <c r="L15" t="n">
        <v>4.25</v>
      </c>
      <c r="M15" t="n">
        <v>46</v>
      </c>
      <c r="N15" t="n">
        <v>56.3</v>
      </c>
      <c r="O15" t="n">
        <v>29621.44</v>
      </c>
      <c r="P15" t="n">
        <v>275.53</v>
      </c>
      <c r="Q15" t="n">
        <v>1319.18</v>
      </c>
      <c r="R15" t="n">
        <v>108.84</v>
      </c>
      <c r="S15" t="n">
        <v>59.92</v>
      </c>
      <c r="T15" t="n">
        <v>24184.5</v>
      </c>
      <c r="U15" t="n">
        <v>0.55</v>
      </c>
      <c r="V15" t="n">
        <v>0.91</v>
      </c>
      <c r="W15" t="n">
        <v>0.24</v>
      </c>
      <c r="X15" t="n">
        <v>1.47</v>
      </c>
      <c r="Y15" t="n">
        <v>1</v>
      </c>
      <c r="Z15" t="n">
        <v>10</v>
      </c>
      <c r="AA15" t="n">
        <v>214.6611923101176</v>
      </c>
      <c r="AB15" t="n">
        <v>293.7089135019995</v>
      </c>
      <c r="AC15" t="n">
        <v>265.6777470205044</v>
      </c>
      <c r="AD15" t="n">
        <v>214661.1923101176</v>
      </c>
      <c r="AE15" t="n">
        <v>293708.9135019995</v>
      </c>
      <c r="AF15" t="n">
        <v>2.157907615436528e-06</v>
      </c>
      <c r="AG15" t="n">
        <v>0.24625</v>
      </c>
      <c r="AH15" t="n">
        <v>265677.7470205044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4.2822</v>
      </c>
      <c r="E16" t="n">
        <v>23.35</v>
      </c>
      <c r="F16" t="n">
        <v>18.59</v>
      </c>
      <c r="G16" t="n">
        <v>24.79</v>
      </c>
      <c r="H16" t="n">
        <v>0.34</v>
      </c>
      <c r="I16" t="n">
        <v>45</v>
      </c>
      <c r="J16" t="n">
        <v>238.71</v>
      </c>
      <c r="K16" t="n">
        <v>57.72</v>
      </c>
      <c r="L16" t="n">
        <v>4.5</v>
      </c>
      <c r="M16" t="n">
        <v>43</v>
      </c>
      <c r="N16" t="n">
        <v>56.49</v>
      </c>
      <c r="O16" t="n">
        <v>29675.01</v>
      </c>
      <c r="P16" t="n">
        <v>271.99</v>
      </c>
      <c r="Q16" t="n">
        <v>1319.19</v>
      </c>
      <c r="R16" t="n">
        <v>103.8</v>
      </c>
      <c r="S16" t="n">
        <v>59.92</v>
      </c>
      <c r="T16" t="n">
        <v>21679.2</v>
      </c>
      <c r="U16" t="n">
        <v>0.58</v>
      </c>
      <c r="V16" t="n">
        <v>0.91</v>
      </c>
      <c r="W16" t="n">
        <v>0.23</v>
      </c>
      <c r="X16" t="n">
        <v>1.31</v>
      </c>
      <c r="Y16" t="n">
        <v>1</v>
      </c>
      <c r="Z16" t="n">
        <v>10</v>
      </c>
      <c r="AA16" t="n">
        <v>209.6469256572099</v>
      </c>
      <c r="AB16" t="n">
        <v>286.8481726536625</v>
      </c>
      <c r="AC16" t="n">
        <v>259.4717856496202</v>
      </c>
      <c r="AD16" t="n">
        <v>209646.9256572099</v>
      </c>
      <c r="AE16" t="n">
        <v>286848.1726536624</v>
      </c>
      <c r="AF16" t="n">
        <v>2.184382192946671e-06</v>
      </c>
      <c r="AG16" t="n">
        <v>0.2432291666666667</v>
      </c>
      <c r="AH16" t="n">
        <v>259471.7856496202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4.3296</v>
      </c>
      <c r="E17" t="n">
        <v>23.1</v>
      </c>
      <c r="F17" t="n">
        <v>18.47</v>
      </c>
      <c r="G17" t="n">
        <v>26.39</v>
      </c>
      <c r="H17" t="n">
        <v>0.35</v>
      </c>
      <c r="I17" t="n">
        <v>42</v>
      </c>
      <c r="J17" t="n">
        <v>239.14</v>
      </c>
      <c r="K17" t="n">
        <v>57.72</v>
      </c>
      <c r="L17" t="n">
        <v>4.75</v>
      </c>
      <c r="M17" t="n">
        <v>40</v>
      </c>
      <c r="N17" t="n">
        <v>56.67</v>
      </c>
      <c r="O17" t="n">
        <v>29728.63</v>
      </c>
      <c r="P17" t="n">
        <v>269.44</v>
      </c>
      <c r="Q17" t="n">
        <v>1319.3</v>
      </c>
      <c r="R17" t="n">
        <v>99.72</v>
      </c>
      <c r="S17" t="n">
        <v>59.92</v>
      </c>
      <c r="T17" t="n">
        <v>19652.72</v>
      </c>
      <c r="U17" t="n">
        <v>0.6</v>
      </c>
      <c r="V17" t="n">
        <v>0.92</v>
      </c>
      <c r="W17" t="n">
        <v>0.23</v>
      </c>
      <c r="X17" t="n">
        <v>1.2</v>
      </c>
      <c r="Y17" t="n">
        <v>1</v>
      </c>
      <c r="Z17" t="n">
        <v>10</v>
      </c>
      <c r="AA17" t="n">
        <v>205.6028152962618</v>
      </c>
      <c r="AB17" t="n">
        <v>281.3148424442587</v>
      </c>
      <c r="AC17" t="n">
        <v>254.4665487093225</v>
      </c>
      <c r="AD17" t="n">
        <v>205602.8152962618</v>
      </c>
      <c r="AE17" t="n">
        <v>281314.8424442587</v>
      </c>
      <c r="AF17" t="n">
        <v>2.208561286857668e-06</v>
      </c>
      <c r="AG17" t="n">
        <v>0.240625</v>
      </c>
      <c r="AH17" t="n">
        <v>254466.5487093225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4.3607</v>
      </c>
      <c r="E18" t="n">
        <v>22.93</v>
      </c>
      <c r="F18" t="n">
        <v>18.4</v>
      </c>
      <c r="G18" t="n">
        <v>27.6</v>
      </c>
      <c r="H18" t="n">
        <v>0.37</v>
      </c>
      <c r="I18" t="n">
        <v>40</v>
      </c>
      <c r="J18" t="n">
        <v>239.58</v>
      </c>
      <c r="K18" t="n">
        <v>57.72</v>
      </c>
      <c r="L18" t="n">
        <v>5</v>
      </c>
      <c r="M18" t="n">
        <v>38</v>
      </c>
      <c r="N18" t="n">
        <v>56.86</v>
      </c>
      <c r="O18" t="n">
        <v>29782.33</v>
      </c>
      <c r="P18" t="n">
        <v>266.95</v>
      </c>
      <c r="Q18" t="n">
        <v>1319.15</v>
      </c>
      <c r="R18" t="n">
        <v>97.25</v>
      </c>
      <c r="S18" t="n">
        <v>59.92</v>
      </c>
      <c r="T18" t="n">
        <v>18430.37</v>
      </c>
      <c r="U18" t="n">
        <v>0.62</v>
      </c>
      <c r="V18" t="n">
        <v>0.92</v>
      </c>
      <c r="W18" t="n">
        <v>0.23</v>
      </c>
      <c r="X18" t="n">
        <v>1.12</v>
      </c>
      <c r="Y18" t="n">
        <v>1</v>
      </c>
      <c r="Z18" t="n">
        <v>10</v>
      </c>
      <c r="AA18" t="n">
        <v>202.5685390180914</v>
      </c>
      <c r="AB18" t="n">
        <v>277.1632117776462</v>
      </c>
      <c r="AC18" t="n">
        <v>250.7111438466798</v>
      </c>
      <c r="AD18" t="n">
        <v>202568.5390180914</v>
      </c>
      <c r="AE18" t="n">
        <v>277163.2117776462</v>
      </c>
      <c r="AF18" t="n">
        <v>2.224425629065094e-06</v>
      </c>
      <c r="AG18" t="n">
        <v>0.2388541666666667</v>
      </c>
      <c r="AH18" t="n">
        <v>250711.1438466798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4.3871</v>
      </c>
      <c r="E19" t="n">
        <v>22.79</v>
      </c>
      <c r="F19" t="n">
        <v>18.35</v>
      </c>
      <c r="G19" t="n">
        <v>28.98</v>
      </c>
      <c r="H19" t="n">
        <v>0.39</v>
      </c>
      <c r="I19" t="n">
        <v>38</v>
      </c>
      <c r="J19" t="n">
        <v>240.02</v>
      </c>
      <c r="K19" t="n">
        <v>57.72</v>
      </c>
      <c r="L19" t="n">
        <v>5.25</v>
      </c>
      <c r="M19" t="n">
        <v>36</v>
      </c>
      <c r="N19" t="n">
        <v>57.04</v>
      </c>
      <c r="O19" t="n">
        <v>29836.09</v>
      </c>
      <c r="P19" t="n">
        <v>265.02</v>
      </c>
      <c r="Q19" t="n">
        <v>1319.14</v>
      </c>
      <c r="R19" t="n">
        <v>95.73999999999999</v>
      </c>
      <c r="S19" t="n">
        <v>59.92</v>
      </c>
      <c r="T19" t="n">
        <v>17685.04</v>
      </c>
      <c r="U19" t="n">
        <v>0.63</v>
      </c>
      <c r="V19" t="n">
        <v>0.93</v>
      </c>
      <c r="W19" t="n">
        <v>0.23</v>
      </c>
      <c r="X19" t="n">
        <v>1.08</v>
      </c>
      <c r="Y19" t="n">
        <v>1</v>
      </c>
      <c r="Z19" t="n">
        <v>10</v>
      </c>
      <c r="AA19" t="n">
        <v>200.1544644004316</v>
      </c>
      <c r="AB19" t="n">
        <v>273.8601683843099</v>
      </c>
      <c r="AC19" t="n">
        <v>247.723338278952</v>
      </c>
      <c r="AD19" t="n">
        <v>200154.4644004315</v>
      </c>
      <c r="AE19" t="n">
        <v>273860.1683843099</v>
      </c>
      <c r="AF19" t="n">
        <v>2.23789246618008e-06</v>
      </c>
      <c r="AG19" t="n">
        <v>0.2373958333333333</v>
      </c>
      <c r="AH19" t="n">
        <v>247723.3382789521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4.4191</v>
      </c>
      <c r="E20" t="n">
        <v>22.63</v>
      </c>
      <c r="F20" t="n">
        <v>18.28</v>
      </c>
      <c r="G20" t="n">
        <v>30.47</v>
      </c>
      <c r="H20" t="n">
        <v>0.41</v>
      </c>
      <c r="I20" t="n">
        <v>36</v>
      </c>
      <c r="J20" t="n">
        <v>240.45</v>
      </c>
      <c r="K20" t="n">
        <v>57.72</v>
      </c>
      <c r="L20" t="n">
        <v>5.5</v>
      </c>
      <c r="M20" t="n">
        <v>34</v>
      </c>
      <c r="N20" t="n">
        <v>57.23</v>
      </c>
      <c r="O20" t="n">
        <v>29890.04</v>
      </c>
      <c r="P20" t="n">
        <v>263.13</v>
      </c>
      <c r="Q20" t="n">
        <v>1319.3</v>
      </c>
      <c r="R20" t="n">
        <v>93.34</v>
      </c>
      <c r="S20" t="n">
        <v>59.92</v>
      </c>
      <c r="T20" t="n">
        <v>16494.1</v>
      </c>
      <c r="U20" t="n">
        <v>0.64</v>
      </c>
      <c r="V20" t="n">
        <v>0.93</v>
      </c>
      <c r="W20" t="n">
        <v>0.22</v>
      </c>
      <c r="X20" t="n">
        <v>1</v>
      </c>
      <c r="Y20" t="n">
        <v>1</v>
      </c>
      <c r="Z20" t="n">
        <v>10</v>
      </c>
      <c r="AA20" t="n">
        <v>197.4869173702187</v>
      </c>
      <c r="AB20" t="n">
        <v>270.2103128537054</v>
      </c>
      <c r="AC20" t="n">
        <v>244.4218198375828</v>
      </c>
      <c r="AD20" t="n">
        <v>197486.9173702187</v>
      </c>
      <c r="AE20" t="n">
        <v>270210.3128537054</v>
      </c>
      <c r="AF20" t="n">
        <v>2.254215905107336e-06</v>
      </c>
      <c r="AG20" t="n">
        <v>0.2357291666666667</v>
      </c>
      <c r="AH20" t="n">
        <v>244421.8198375828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4.4498</v>
      </c>
      <c r="E21" t="n">
        <v>22.47</v>
      </c>
      <c r="F21" t="n">
        <v>18.21</v>
      </c>
      <c r="G21" t="n">
        <v>32.14</v>
      </c>
      <c r="H21" t="n">
        <v>0.42</v>
      </c>
      <c r="I21" t="n">
        <v>34</v>
      </c>
      <c r="J21" t="n">
        <v>240.89</v>
      </c>
      <c r="K21" t="n">
        <v>57.72</v>
      </c>
      <c r="L21" t="n">
        <v>5.75</v>
      </c>
      <c r="M21" t="n">
        <v>32</v>
      </c>
      <c r="N21" t="n">
        <v>57.42</v>
      </c>
      <c r="O21" t="n">
        <v>29943.94</v>
      </c>
      <c r="P21" t="n">
        <v>261.01</v>
      </c>
      <c r="Q21" t="n">
        <v>1319.28</v>
      </c>
      <c r="R21" t="n">
        <v>91.17</v>
      </c>
      <c r="S21" t="n">
        <v>59.92</v>
      </c>
      <c r="T21" t="n">
        <v>15418.28</v>
      </c>
      <c r="U21" t="n">
        <v>0.66</v>
      </c>
      <c r="V21" t="n">
        <v>0.93</v>
      </c>
      <c r="W21" t="n">
        <v>0.22</v>
      </c>
      <c r="X21" t="n">
        <v>0.9399999999999999</v>
      </c>
      <c r="Y21" t="n">
        <v>1</v>
      </c>
      <c r="Z21" t="n">
        <v>10</v>
      </c>
      <c r="AA21" t="n">
        <v>194.7888769390272</v>
      </c>
      <c r="AB21" t="n">
        <v>266.5187349066078</v>
      </c>
      <c r="AC21" t="n">
        <v>241.0825609085928</v>
      </c>
      <c r="AD21" t="n">
        <v>194788.8769390272</v>
      </c>
      <c r="AE21" t="n">
        <v>266518.7349066078</v>
      </c>
      <c r="AF21" t="n">
        <v>2.269876204328171e-06</v>
      </c>
      <c r="AG21" t="n">
        <v>0.2340625</v>
      </c>
      <c r="AH21" t="n">
        <v>241082.5609085928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4.4795</v>
      </c>
      <c r="E22" t="n">
        <v>22.32</v>
      </c>
      <c r="F22" t="n">
        <v>18.16</v>
      </c>
      <c r="G22" t="n">
        <v>34.05</v>
      </c>
      <c r="H22" t="n">
        <v>0.44</v>
      </c>
      <c r="I22" t="n">
        <v>32</v>
      </c>
      <c r="J22" t="n">
        <v>241.33</v>
      </c>
      <c r="K22" t="n">
        <v>57.72</v>
      </c>
      <c r="L22" t="n">
        <v>6</v>
      </c>
      <c r="M22" t="n">
        <v>30</v>
      </c>
      <c r="N22" t="n">
        <v>57.6</v>
      </c>
      <c r="O22" t="n">
        <v>29997.9</v>
      </c>
      <c r="P22" t="n">
        <v>258.69</v>
      </c>
      <c r="Q22" t="n">
        <v>1319.12</v>
      </c>
      <c r="R22" t="n">
        <v>89.2</v>
      </c>
      <c r="S22" t="n">
        <v>59.92</v>
      </c>
      <c r="T22" t="n">
        <v>14445.83</v>
      </c>
      <c r="U22" t="n">
        <v>0.67</v>
      </c>
      <c r="V22" t="n">
        <v>0.9399999999999999</v>
      </c>
      <c r="W22" t="n">
        <v>0.22</v>
      </c>
      <c r="X22" t="n">
        <v>0.88</v>
      </c>
      <c r="Y22" t="n">
        <v>1</v>
      </c>
      <c r="Z22" t="n">
        <v>10</v>
      </c>
      <c r="AA22" t="n">
        <v>192.1176068651515</v>
      </c>
      <c r="AB22" t="n">
        <v>262.8637853434145</v>
      </c>
      <c r="AC22" t="n">
        <v>237.7764346019557</v>
      </c>
      <c r="AD22" t="n">
        <v>192117.6068651515</v>
      </c>
      <c r="AE22" t="n">
        <v>262863.7853434145</v>
      </c>
      <c r="AF22" t="n">
        <v>2.28502639608253e-06</v>
      </c>
      <c r="AG22" t="n">
        <v>0.2325</v>
      </c>
      <c r="AH22" t="n">
        <v>237776.4346019557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4.4944</v>
      </c>
      <c r="E23" t="n">
        <v>22.25</v>
      </c>
      <c r="F23" t="n">
        <v>18.13</v>
      </c>
      <c r="G23" t="n">
        <v>35.09</v>
      </c>
      <c r="H23" t="n">
        <v>0.46</v>
      </c>
      <c r="I23" t="n">
        <v>31</v>
      </c>
      <c r="J23" t="n">
        <v>241.77</v>
      </c>
      <c r="K23" t="n">
        <v>57.72</v>
      </c>
      <c r="L23" t="n">
        <v>6.25</v>
      </c>
      <c r="M23" t="n">
        <v>29</v>
      </c>
      <c r="N23" t="n">
        <v>57.79</v>
      </c>
      <c r="O23" t="n">
        <v>30051.93</v>
      </c>
      <c r="P23" t="n">
        <v>256.95</v>
      </c>
      <c r="Q23" t="n">
        <v>1319.17</v>
      </c>
      <c r="R23" t="n">
        <v>88.26000000000001</v>
      </c>
      <c r="S23" t="n">
        <v>59.92</v>
      </c>
      <c r="T23" t="n">
        <v>13978.66</v>
      </c>
      <c r="U23" t="n">
        <v>0.68</v>
      </c>
      <c r="V23" t="n">
        <v>0.9399999999999999</v>
      </c>
      <c r="W23" t="n">
        <v>0.21</v>
      </c>
      <c r="X23" t="n">
        <v>0.85</v>
      </c>
      <c r="Y23" t="n">
        <v>1</v>
      </c>
      <c r="Z23" t="n">
        <v>10</v>
      </c>
      <c r="AA23" t="n">
        <v>190.4673798522567</v>
      </c>
      <c r="AB23" t="n">
        <v>260.6058719414954</v>
      </c>
      <c r="AC23" t="n">
        <v>235.7340132861136</v>
      </c>
      <c r="AD23" t="n">
        <v>190467.3798522567</v>
      </c>
      <c r="AE23" t="n">
        <v>260605.8719414954</v>
      </c>
      <c r="AF23" t="n">
        <v>2.292626997333034e-06</v>
      </c>
      <c r="AG23" t="n">
        <v>0.2317708333333333</v>
      </c>
      <c r="AH23" t="n">
        <v>235734.0132861136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4.5127</v>
      </c>
      <c r="E24" t="n">
        <v>22.16</v>
      </c>
      <c r="F24" t="n">
        <v>18.08</v>
      </c>
      <c r="G24" t="n">
        <v>36.17</v>
      </c>
      <c r="H24" t="n">
        <v>0.48</v>
      </c>
      <c r="I24" t="n">
        <v>30</v>
      </c>
      <c r="J24" t="n">
        <v>242.2</v>
      </c>
      <c r="K24" t="n">
        <v>57.72</v>
      </c>
      <c r="L24" t="n">
        <v>6.5</v>
      </c>
      <c r="M24" t="n">
        <v>28</v>
      </c>
      <c r="N24" t="n">
        <v>57.98</v>
      </c>
      <c r="O24" t="n">
        <v>30106.03</v>
      </c>
      <c r="P24" t="n">
        <v>255.42</v>
      </c>
      <c r="Q24" t="n">
        <v>1319.1</v>
      </c>
      <c r="R24" t="n">
        <v>86.86</v>
      </c>
      <c r="S24" t="n">
        <v>59.92</v>
      </c>
      <c r="T24" t="n">
        <v>13287.39</v>
      </c>
      <c r="U24" t="n">
        <v>0.6899999999999999</v>
      </c>
      <c r="V24" t="n">
        <v>0.9399999999999999</v>
      </c>
      <c r="W24" t="n">
        <v>0.21</v>
      </c>
      <c r="X24" t="n">
        <v>0.8100000000000001</v>
      </c>
      <c r="Y24" t="n">
        <v>1</v>
      </c>
      <c r="Z24" t="n">
        <v>10</v>
      </c>
      <c r="AA24" t="n">
        <v>188.7446905552767</v>
      </c>
      <c r="AB24" t="n">
        <v>258.2488124456806</v>
      </c>
      <c r="AC24" t="n">
        <v>233.6019082404249</v>
      </c>
      <c r="AD24" t="n">
        <v>188744.6905552767</v>
      </c>
      <c r="AE24" t="n">
        <v>258248.8124456806</v>
      </c>
      <c r="AF24" t="n">
        <v>2.301961963969558e-06</v>
      </c>
      <c r="AG24" t="n">
        <v>0.2308333333333333</v>
      </c>
      <c r="AH24" t="n">
        <v>233601.9082404249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4.5436</v>
      </c>
      <c r="E25" t="n">
        <v>22.01</v>
      </c>
      <c r="F25" t="n">
        <v>18.02</v>
      </c>
      <c r="G25" t="n">
        <v>38.62</v>
      </c>
      <c r="H25" t="n">
        <v>0.49</v>
      </c>
      <c r="I25" t="n">
        <v>28</v>
      </c>
      <c r="J25" t="n">
        <v>242.64</v>
      </c>
      <c r="K25" t="n">
        <v>57.72</v>
      </c>
      <c r="L25" t="n">
        <v>6.75</v>
      </c>
      <c r="M25" t="n">
        <v>26</v>
      </c>
      <c r="N25" t="n">
        <v>58.17</v>
      </c>
      <c r="O25" t="n">
        <v>30160.2</v>
      </c>
      <c r="P25" t="n">
        <v>253.56</v>
      </c>
      <c r="Q25" t="n">
        <v>1319.09</v>
      </c>
      <c r="R25" t="n">
        <v>84.84</v>
      </c>
      <c r="S25" t="n">
        <v>59.92</v>
      </c>
      <c r="T25" t="n">
        <v>12283.39</v>
      </c>
      <c r="U25" t="n">
        <v>0.71</v>
      </c>
      <c r="V25" t="n">
        <v>0.9399999999999999</v>
      </c>
      <c r="W25" t="n">
        <v>0.21</v>
      </c>
      <c r="X25" t="n">
        <v>0.75</v>
      </c>
      <c r="Y25" t="n">
        <v>1</v>
      </c>
      <c r="Z25" t="n">
        <v>10</v>
      </c>
      <c r="AA25" t="n">
        <v>186.3189245510918</v>
      </c>
      <c r="AB25" t="n">
        <v>254.9297723815132</v>
      </c>
      <c r="AC25" t="n">
        <v>230.5996327016785</v>
      </c>
      <c r="AD25" t="n">
        <v>186318.9245510918</v>
      </c>
      <c r="AE25" t="n">
        <v>254929.7723815132</v>
      </c>
      <c r="AF25" t="n">
        <v>2.317724284683689e-06</v>
      </c>
      <c r="AG25" t="n">
        <v>0.2292708333333333</v>
      </c>
      <c r="AH25" t="n">
        <v>230599.6327016785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4.5853</v>
      </c>
      <c r="E26" t="n">
        <v>21.81</v>
      </c>
      <c r="F26" t="n">
        <v>17.87</v>
      </c>
      <c r="G26" t="n">
        <v>39.71</v>
      </c>
      <c r="H26" t="n">
        <v>0.51</v>
      </c>
      <c r="I26" t="n">
        <v>27</v>
      </c>
      <c r="J26" t="n">
        <v>243.08</v>
      </c>
      <c r="K26" t="n">
        <v>57.72</v>
      </c>
      <c r="L26" t="n">
        <v>7</v>
      </c>
      <c r="M26" t="n">
        <v>25</v>
      </c>
      <c r="N26" t="n">
        <v>58.36</v>
      </c>
      <c r="O26" t="n">
        <v>30214.44</v>
      </c>
      <c r="P26" t="n">
        <v>249.3</v>
      </c>
      <c r="Q26" t="n">
        <v>1319.08</v>
      </c>
      <c r="R26" t="n">
        <v>79.73999999999999</v>
      </c>
      <c r="S26" t="n">
        <v>59.92</v>
      </c>
      <c r="T26" t="n">
        <v>9740.77</v>
      </c>
      <c r="U26" t="n">
        <v>0.75</v>
      </c>
      <c r="V26" t="n">
        <v>0.95</v>
      </c>
      <c r="W26" t="n">
        <v>0.2</v>
      </c>
      <c r="X26" t="n">
        <v>0.59</v>
      </c>
      <c r="Y26" t="n">
        <v>1</v>
      </c>
      <c r="Z26" t="n">
        <v>10</v>
      </c>
      <c r="AA26" t="n">
        <v>181.9880728702303</v>
      </c>
      <c r="AB26" t="n">
        <v>249.00411004807</v>
      </c>
      <c r="AC26" t="n">
        <v>225.2395072646179</v>
      </c>
      <c r="AD26" t="n">
        <v>181988.0728702303</v>
      </c>
      <c r="AE26" t="n">
        <v>249004.11004807</v>
      </c>
      <c r="AF26" t="n">
        <v>2.338995766035769e-06</v>
      </c>
      <c r="AG26" t="n">
        <v>0.2271875</v>
      </c>
      <c r="AH26" t="n">
        <v>225239.5072646179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4.5554</v>
      </c>
      <c r="E27" t="n">
        <v>21.95</v>
      </c>
      <c r="F27" t="n">
        <v>18.06</v>
      </c>
      <c r="G27" t="n">
        <v>41.67</v>
      </c>
      <c r="H27" t="n">
        <v>0.53</v>
      </c>
      <c r="I27" t="n">
        <v>26</v>
      </c>
      <c r="J27" t="n">
        <v>243.52</v>
      </c>
      <c r="K27" t="n">
        <v>57.72</v>
      </c>
      <c r="L27" t="n">
        <v>7.25</v>
      </c>
      <c r="M27" t="n">
        <v>24</v>
      </c>
      <c r="N27" t="n">
        <v>58.55</v>
      </c>
      <c r="O27" t="n">
        <v>30268.74</v>
      </c>
      <c r="P27" t="n">
        <v>251.83</v>
      </c>
      <c r="Q27" t="n">
        <v>1319.08</v>
      </c>
      <c r="R27" t="n">
        <v>86.97</v>
      </c>
      <c r="S27" t="n">
        <v>59.92</v>
      </c>
      <c r="T27" t="n">
        <v>13357.71</v>
      </c>
      <c r="U27" t="n">
        <v>0.6899999999999999</v>
      </c>
      <c r="V27" t="n">
        <v>0.9399999999999999</v>
      </c>
      <c r="W27" t="n">
        <v>0.19</v>
      </c>
      <c r="X27" t="n">
        <v>0.78</v>
      </c>
      <c r="Y27" t="n">
        <v>1</v>
      </c>
      <c r="Z27" t="n">
        <v>10</v>
      </c>
      <c r="AA27" t="n">
        <v>185.0303994400824</v>
      </c>
      <c r="AB27" t="n">
        <v>253.1667554789152</v>
      </c>
      <c r="AC27" t="n">
        <v>229.0048756578542</v>
      </c>
      <c r="AD27" t="n">
        <v>185030.3994400825</v>
      </c>
      <c r="AE27" t="n">
        <v>253166.7554789152</v>
      </c>
      <c r="AF27" t="n">
        <v>2.323743552788114e-06</v>
      </c>
      <c r="AG27" t="n">
        <v>0.2286458333333333</v>
      </c>
      <c r="AH27" t="n">
        <v>229004.8756578542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4.5808</v>
      </c>
      <c r="E28" t="n">
        <v>21.83</v>
      </c>
      <c r="F28" t="n">
        <v>17.98</v>
      </c>
      <c r="G28" t="n">
        <v>43.16</v>
      </c>
      <c r="H28" t="n">
        <v>0.55</v>
      </c>
      <c r="I28" t="n">
        <v>25</v>
      </c>
      <c r="J28" t="n">
        <v>243.96</v>
      </c>
      <c r="K28" t="n">
        <v>57.72</v>
      </c>
      <c r="L28" t="n">
        <v>7.5</v>
      </c>
      <c r="M28" t="n">
        <v>23</v>
      </c>
      <c r="N28" t="n">
        <v>58.74</v>
      </c>
      <c r="O28" t="n">
        <v>30323.11</v>
      </c>
      <c r="P28" t="n">
        <v>249.73</v>
      </c>
      <c r="Q28" t="n">
        <v>1319.09</v>
      </c>
      <c r="R28" t="n">
        <v>83.72</v>
      </c>
      <c r="S28" t="n">
        <v>59.92</v>
      </c>
      <c r="T28" t="n">
        <v>11738.13</v>
      </c>
      <c r="U28" t="n">
        <v>0.72</v>
      </c>
      <c r="V28" t="n">
        <v>0.9399999999999999</v>
      </c>
      <c r="W28" t="n">
        <v>0.2</v>
      </c>
      <c r="X28" t="n">
        <v>0.71</v>
      </c>
      <c r="Y28" t="n">
        <v>1</v>
      </c>
      <c r="Z28" t="n">
        <v>10</v>
      </c>
      <c r="AA28" t="n">
        <v>182.6889519726333</v>
      </c>
      <c r="AB28" t="n">
        <v>249.963083756581</v>
      </c>
      <c r="AC28" t="n">
        <v>226.106957868317</v>
      </c>
      <c r="AD28" t="n">
        <v>182688.9519726333</v>
      </c>
      <c r="AE28" t="n">
        <v>249963.083756581</v>
      </c>
      <c r="AF28" t="n">
        <v>2.336700282436623e-06</v>
      </c>
      <c r="AG28" t="n">
        <v>0.2273958333333333</v>
      </c>
      <c r="AH28" t="n">
        <v>226106.957868317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4.5972</v>
      </c>
      <c r="E29" t="n">
        <v>21.75</v>
      </c>
      <c r="F29" t="n">
        <v>17.95</v>
      </c>
      <c r="G29" t="n">
        <v>44.88</v>
      </c>
      <c r="H29" t="n">
        <v>0.5600000000000001</v>
      </c>
      <c r="I29" t="n">
        <v>24</v>
      </c>
      <c r="J29" t="n">
        <v>244.41</v>
      </c>
      <c r="K29" t="n">
        <v>57.72</v>
      </c>
      <c r="L29" t="n">
        <v>7.75</v>
      </c>
      <c r="M29" t="n">
        <v>22</v>
      </c>
      <c r="N29" t="n">
        <v>58.93</v>
      </c>
      <c r="O29" t="n">
        <v>30377.55</v>
      </c>
      <c r="P29" t="n">
        <v>247.11</v>
      </c>
      <c r="Q29" t="n">
        <v>1319.08</v>
      </c>
      <c r="R29" t="n">
        <v>82.63</v>
      </c>
      <c r="S29" t="n">
        <v>59.92</v>
      </c>
      <c r="T29" t="n">
        <v>11201.33</v>
      </c>
      <c r="U29" t="n">
        <v>0.73</v>
      </c>
      <c r="V29" t="n">
        <v>0.95</v>
      </c>
      <c r="W29" t="n">
        <v>0.2</v>
      </c>
      <c r="X29" t="n">
        <v>0.67</v>
      </c>
      <c r="Y29" t="n">
        <v>1</v>
      </c>
      <c r="Z29" t="n">
        <v>10</v>
      </c>
      <c r="AA29" t="n">
        <v>180.5839363849736</v>
      </c>
      <c r="AB29" t="n">
        <v>247.0829085628129</v>
      </c>
      <c r="AC29" t="n">
        <v>223.5016625526899</v>
      </c>
      <c r="AD29" t="n">
        <v>180583.9363849736</v>
      </c>
      <c r="AE29" t="n">
        <v>247082.9085628129</v>
      </c>
      <c r="AF29" t="n">
        <v>2.345066044886842e-06</v>
      </c>
      <c r="AG29" t="n">
        <v>0.2265625</v>
      </c>
      <c r="AH29" t="n">
        <v>223501.6625526899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4.6148</v>
      </c>
      <c r="E30" t="n">
        <v>21.67</v>
      </c>
      <c r="F30" t="n">
        <v>17.91</v>
      </c>
      <c r="G30" t="n">
        <v>46.73</v>
      </c>
      <c r="H30" t="n">
        <v>0.58</v>
      </c>
      <c r="I30" t="n">
        <v>23</v>
      </c>
      <c r="J30" t="n">
        <v>244.85</v>
      </c>
      <c r="K30" t="n">
        <v>57.72</v>
      </c>
      <c r="L30" t="n">
        <v>8</v>
      </c>
      <c r="M30" t="n">
        <v>21</v>
      </c>
      <c r="N30" t="n">
        <v>59.12</v>
      </c>
      <c r="O30" t="n">
        <v>30432.06</v>
      </c>
      <c r="P30" t="n">
        <v>245.5</v>
      </c>
      <c r="Q30" t="n">
        <v>1319.1</v>
      </c>
      <c r="R30" t="n">
        <v>81.40000000000001</v>
      </c>
      <c r="S30" t="n">
        <v>59.92</v>
      </c>
      <c r="T30" t="n">
        <v>10588.23</v>
      </c>
      <c r="U30" t="n">
        <v>0.74</v>
      </c>
      <c r="V30" t="n">
        <v>0.95</v>
      </c>
      <c r="W30" t="n">
        <v>0.2</v>
      </c>
      <c r="X30" t="n">
        <v>0.64</v>
      </c>
      <c r="Y30" t="n">
        <v>1</v>
      </c>
      <c r="Z30" t="n">
        <v>10</v>
      </c>
      <c r="AA30" t="n">
        <v>178.950631909187</v>
      </c>
      <c r="AB30" t="n">
        <v>244.8481493227348</v>
      </c>
      <c r="AC30" t="n">
        <v>221.4801855979799</v>
      </c>
      <c r="AD30" t="n">
        <v>178950.631909187</v>
      </c>
      <c r="AE30" t="n">
        <v>244848.1493227348</v>
      </c>
      <c r="AF30" t="n">
        <v>2.354043936296832e-06</v>
      </c>
      <c r="AG30" t="n">
        <v>0.2257291666666667</v>
      </c>
      <c r="AH30" t="n">
        <v>221480.1855979799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4.6137</v>
      </c>
      <c r="E31" t="n">
        <v>21.67</v>
      </c>
      <c r="F31" t="n">
        <v>17.92</v>
      </c>
      <c r="G31" t="n">
        <v>46.74</v>
      </c>
      <c r="H31" t="n">
        <v>0.6</v>
      </c>
      <c r="I31" t="n">
        <v>23</v>
      </c>
      <c r="J31" t="n">
        <v>245.29</v>
      </c>
      <c r="K31" t="n">
        <v>57.72</v>
      </c>
      <c r="L31" t="n">
        <v>8.25</v>
      </c>
      <c r="M31" t="n">
        <v>21</v>
      </c>
      <c r="N31" t="n">
        <v>59.32</v>
      </c>
      <c r="O31" t="n">
        <v>30486.64</v>
      </c>
      <c r="P31" t="n">
        <v>244.74</v>
      </c>
      <c r="Q31" t="n">
        <v>1319.08</v>
      </c>
      <c r="R31" t="n">
        <v>81.53</v>
      </c>
      <c r="S31" t="n">
        <v>59.92</v>
      </c>
      <c r="T31" t="n">
        <v>10657.06</v>
      </c>
      <c r="U31" t="n">
        <v>0.73</v>
      </c>
      <c r="V31" t="n">
        <v>0.95</v>
      </c>
      <c r="W31" t="n">
        <v>0.2</v>
      </c>
      <c r="X31" t="n">
        <v>0.64</v>
      </c>
      <c r="Y31" t="n">
        <v>1</v>
      </c>
      <c r="Z31" t="n">
        <v>10</v>
      </c>
      <c r="AA31" t="n">
        <v>178.6211076101232</v>
      </c>
      <c r="AB31" t="n">
        <v>244.3972796391698</v>
      </c>
      <c r="AC31" t="n">
        <v>221.0723462842147</v>
      </c>
      <c r="AD31" t="n">
        <v>178621.1076101232</v>
      </c>
      <c r="AE31" t="n">
        <v>244397.2796391698</v>
      </c>
      <c r="AF31" t="n">
        <v>2.353482818083708e-06</v>
      </c>
      <c r="AG31" t="n">
        <v>0.2257291666666667</v>
      </c>
      <c r="AH31" t="n">
        <v>221072.3462842147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4.6324</v>
      </c>
      <c r="E32" t="n">
        <v>21.59</v>
      </c>
      <c r="F32" t="n">
        <v>17.88</v>
      </c>
      <c r="G32" t="n">
        <v>48.75</v>
      </c>
      <c r="H32" t="n">
        <v>0.62</v>
      </c>
      <c r="I32" t="n">
        <v>22</v>
      </c>
      <c r="J32" t="n">
        <v>245.73</v>
      </c>
      <c r="K32" t="n">
        <v>57.72</v>
      </c>
      <c r="L32" t="n">
        <v>8.5</v>
      </c>
      <c r="M32" t="n">
        <v>20</v>
      </c>
      <c r="N32" t="n">
        <v>59.51</v>
      </c>
      <c r="O32" t="n">
        <v>30541.29</v>
      </c>
      <c r="P32" t="n">
        <v>242.99</v>
      </c>
      <c r="Q32" t="n">
        <v>1319.08</v>
      </c>
      <c r="R32" t="n">
        <v>80.12</v>
      </c>
      <c r="S32" t="n">
        <v>59.92</v>
      </c>
      <c r="T32" t="n">
        <v>9955.67</v>
      </c>
      <c r="U32" t="n">
        <v>0.75</v>
      </c>
      <c r="V32" t="n">
        <v>0.95</v>
      </c>
      <c r="W32" t="n">
        <v>0.2</v>
      </c>
      <c r="X32" t="n">
        <v>0.6</v>
      </c>
      <c r="Y32" t="n">
        <v>1</v>
      </c>
      <c r="Z32" t="n">
        <v>10</v>
      </c>
      <c r="AA32" t="n">
        <v>176.8864881838628</v>
      </c>
      <c r="AB32" t="n">
        <v>242.0238968141533</v>
      </c>
      <c r="AC32" t="n">
        <v>218.9254757849533</v>
      </c>
      <c r="AD32" t="n">
        <v>176886.4881838628</v>
      </c>
      <c r="AE32" t="n">
        <v>242023.8968141533</v>
      </c>
      <c r="AF32" t="n">
        <v>2.363021827706823e-06</v>
      </c>
      <c r="AG32" t="n">
        <v>0.2248958333333333</v>
      </c>
      <c r="AH32" t="n">
        <v>218925.4757849533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4.6489</v>
      </c>
      <c r="E33" t="n">
        <v>21.51</v>
      </c>
      <c r="F33" t="n">
        <v>17.84</v>
      </c>
      <c r="G33" t="n">
        <v>50.98</v>
      </c>
      <c r="H33" t="n">
        <v>0.63</v>
      </c>
      <c r="I33" t="n">
        <v>21</v>
      </c>
      <c r="J33" t="n">
        <v>246.18</v>
      </c>
      <c r="K33" t="n">
        <v>57.72</v>
      </c>
      <c r="L33" t="n">
        <v>8.75</v>
      </c>
      <c r="M33" t="n">
        <v>19</v>
      </c>
      <c r="N33" t="n">
        <v>59.7</v>
      </c>
      <c r="O33" t="n">
        <v>30596.01</v>
      </c>
      <c r="P33" t="n">
        <v>241.69</v>
      </c>
      <c r="Q33" t="n">
        <v>1319.14</v>
      </c>
      <c r="R33" t="n">
        <v>79.15000000000001</v>
      </c>
      <c r="S33" t="n">
        <v>59.92</v>
      </c>
      <c r="T33" t="n">
        <v>9473.290000000001</v>
      </c>
      <c r="U33" t="n">
        <v>0.76</v>
      </c>
      <c r="V33" t="n">
        <v>0.95</v>
      </c>
      <c r="W33" t="n">
        <v>0.2</v>
      </c>
      <c r="X33" t="n">
        <v>0.57</v>
      </c>
      <c r="Y33" t="n">
        <v>1</v>
      </c>
      <c r="Z33" t="n">
        <v>10</v>
      </c>
      <c r="AA33" t="n">
        <v>175.481708900571</v>
      </c>
      <c r="AB33" t="n">
        <v>240.1018158242665</v>
      </c>
      <c r="AC33" t="n">
        <v>217.186835507083</v>
      </c>
      <c r="AD33" t="n">
        <v>175481.708900571</v>
      </c>
      <c r="AE33" t="n">
        <v>240101.8158242665</v>
      </c>
      <c r="AF33" t="n">
        <v>2.371438600903689e-06</v>
      </c>
      <c r="AG33" t="n">
        <v>0.2240625</v>
      </c>
      <c r="AH33" t="n">
        <v>217186.835507083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4.6679</v>
      </c>
      <c r="E34" t="n">
        <v>21.42</v>
      </c>
      <c r="F34" t="n">
        <v>17.8</v>
      </c>
      <c r="G34" t="n">
        <v>53.41</v>
      </c>
      <c r="H34" t="n">
        <v>0.65</v>
      </c>
      <c r="I34" t="n">
        <v>20</v>
      </c>
      <c r="J34" t="n">
        <v>246.62</v>
      </c>
      <c r="K34" t="n">
        <v>57.72</v>
      </c>
      <c r="L34" t="n">
        <v>9</v>
      </c>
      <c r="M34" t="n">
        <v>18</v>
      </c>
      <c r="N34" t="n">
        <v>59.9</v>
      </c>
      <c r="O34" t="n">
        <v>30650.8</v>
      </c>
      <c r="P34" t="n">
        <v>238.95</v>
      </c>
      <c r="Q34" t="n">
        <v>1319.15</v>
      </c>
      <c r="R34" t="n">
        <v>77.67</v>
      </c>
      <c r="S34" t="n">
        <v>59.92</v>
      </c>
      <c r="T34" t="n">
        <v>8741.610000000001</v>
      </c>
      <c r="U34" t="n">
        <v>0.77</v>
      </c>
      <c r="V34" t="n">
        <v>0.95</v>
      </c>
      <c r="W34" t="n">
        <v>0.2</v>
      </c>
      <c r="X34" t="n">
        <v>0.53</v>
      </c>
      <c r="Y34" t="n">
        <v>1</v>
      </c>
      <c r="Z34" t="n">
        <v>10</v>
      </c>
      <c r="AA34" t="n">
        <v>173.2484051226027</v>
      </c>
      <c r="AB34" t="n">
        <v>237.0461110688428</v>
      </c>
      <c r="AC34" t="n">
        <v>214.4227629248074</v>
      </c>
      <c r="AD34" t="n">
        <v>173248.4051226027</v>
      </c>
      <c r="AE34" t="n">
        <v>237046.1110688428</v>
      </c>
      <c r="AF34" t="n">
        <v>2.381130642766747e-06</v>
      </c>
      <c r="AG34" t="n">
        <v>0.223125</v>
      </c>
      <c r="AH34" t="n">
        <v>214422.7629248074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4.6661</v>
      </c>
      <c r="E35" t="n">
        <v>21.43</v>
      </c>
      <c r="F35" t="n">
        <v>17.81</v>
      </c>
      <c r="G35" t="n">
        <v>53.43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18</v>
      </c>
      <c r="N35" t="n">
        <v>60.09</v>
      </c>
      <c r="O35" t="n">
        <v>30705.66</v>
      </c>
      <c r="P35" t="n">
        <v>237.88</v>
      </c>
      <c r="Q35" t="n">
        <v>1319.16</v>
      </c>
      <c r="R35" t="n">
        <v>78.01000000000001</v>
      </c>
      <c r="S35" t="n">
        <v>59.92</v>
      </c>
      <c r="T35" t="n">
        <v>8908.99</v>
      </c>
      <c r="U35" t="n">
        <v>0.77</v>
      </c>
      <c r="V35" t="n">
        <v>0.95</v>
      </c>
      <c r="W35" t="n">
        <v>0.2</v>
      </c>
      <c r="X35" t="n">
        <v>0.53</v>
      </c>
      <c r="Y35" t="n">
        <v>1</v>
      </c>
      <c r="Z35" t="n">
        <v>10</v>
      </c>
      <c r="AA35" t="n">
        <v>172.786515377864</v>
      </c>
      <c r="AB35" t="n">
        <v>236.4141331429542</v>
      </c>
      <c r="AC35" t="n">
        <v>213.8511000851788</v>
      </c>
      <c r="AD35" t="n">
        <v>172786.515377864</v>
      </c>
      <c r="AE35" t="n">
        <v>236414.1331429542</v>
      </c>
      <c r="AF35" t="n">
        <v>2.380212449327089e-06</v>
      </c>
      <c r="AG35" t="n">
        <v>0.2232291666666667</v>
      </c>
      <c r="AH35" t="n">
        <v>213851.1000851788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4.6851</v>
      </c>
      <c r="E36" t="n">
        <v>21.34</v>
      </c>
      <c r="F36" t="n">
        <v>17.77</v>
      </c>
      <c r="G36" t="n">
        <v>56.12</v>
      </c>
      <c r="H36" t="n">
        <v>0.68</v>
      </c>
      <c r="I36" t="n">
        <v>19</v>
      </c>
      <c r="J36" t="n">
        <v>247.51</v>
      </c>
      <c r="K36" t="n">
        <v>57.72</v>
      </c>
      <c r="L36" t="n">
        <v>9.5</v>
      </c>
      <c r="M36" t="n">
        <v>17</v>
      </c>
      <c r="N36" t="n">
        <v>60.29</v>
      </c>
      <c r="O36" t="n">
        <v>30760.6</v>
      </c>
      <c r="P36" t="n">
        <v>236.17</v>
      </c>
      <c r="Q36" t="n">
        <v>1319.08</v>
      </c>
      <c r="R36" t="n">
        <v>76.63</v>
      </c>
      <c r="S36" t="n">
        <v>59.92</v>
      </c>
      <c r="T36" t="n">
        <v>8225.25</v>
      </c>
      <c r="U36" t="n">
        <v>0.78</v>
      </c>
      <c r="V36" t="n">
        <v>0.96</v>
      </c>
      <c r="W36" t="n">
        <v>0.19</v>
      </c>
      <c r="X36" t="n">
        <v>0.49</v>
      </c>
      <c r="Y36" t="n">
        <v>1</v>
      </c>
      <c r="Z36" t="n">
        <v>10</v>
      </c>
      <c r="AA36" t="n">
        <v>171.1040495222337</v>
      </c>
      <c r="AB36" t="n">
        <v>234.1121091341269</v>
      </c>
      <c r="AC36" t="n">
        <v>211.7687780168424</v>
      </c>
      <c r="AD36" t="n">
        <v>171104.0495222337</v>
      </c>
      <c r="AE36" t="n">
        <v>234112.1091341269</v>
      </c>
      <c r="AF36" t="n">
        <v>2.389904491190147e-06</v>
      </c>
      <c r="AG36" t="n">
        <v>0.2222916666666667</v>
      </c>
      <c r="AH36" t="n">
        <v>211768.7780168423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4.6873</v>
      </c>
      <c r="E37" t="n">
        <v>21.33</v>
      </c>
      <c r="F37" t="n">
        <v>17.76</v>
      </c>
      <c r="G37" t="n">
        <v>56.08</v>
      </c>
      <c r="H37" t="n">
        <v>0.7</v>
      </c>
      <c r="I37" t="n">
        <v>19</v>
      </c>
      <c r="J37" t="n">
        <v>247.96</v>
      </c>
      <c r="K37" t="n">
        <v>57.72</v>
      </c>
      <c r="L37" t="n">
        <v>9.75</v>
      </c>
      <c r="M37" t="n">
        <v>17</v>
      </c>
      <c r="N37" t="n">
        <v>60.48</v>
      </c>
      <c r="O37" t="n">
        <v>30815.6</v>
      </c>
      <c r="P37" t="n">
        <v>235.42</v>
      </c>
      <c r="Q37" t="n">
        <v>1319.09</v>
      </c>
      <c r="R37" t="n">
        <v>76.06999999999999</v>
      </c>
      <c r="S37" t="n">
        <v>59.92</v>
      </c>
      <c r="T37" t="n">
        <v>7943.18</v>
      </c>
      <c r="U37" t="n">
        <v>0.79</v>
      </c>
      <c r="V37" t="n">
        <v>0.96</v>
      </c>
      <c r="W37" t="n">
        <v>0.2</v>
      </c>
      <c r="X37" t="n">
        <v>0.48</v>
      </c>
      <c r="Y37" t="n">
        <v>1</v>
      </c>
      <c r="Z37" t="n">
        <v>10</v>
      </c>
      <c r="AA37" t="n">
        <v>170.6111469468882</v>
      </c>
      <c r="AB37" t="n">
        <v>233.4376980852127</v>
      </c>
      <c r="AC37" t="n">
        <v>211.1587318118944</v>
      </c>
      <c r="AD37" t="n">
        <v>170611.1469468882</v>
      </c>
      <c r="AE37" t="n">
        <v>233437.6980852127</v>
      </c>
      <c r="AF37" t="n">
        <v>2.391026727616395e-06</v>
      </c>
      <c r="AG37" t="n">
        <v>0.2221875</v>
      </c>
      <c r="AH37" t="n">
        <v>211158.7318118944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4.7068</v>
      </c>
      <c r="E38" t="n">
        <v>21.25</v>
      </c>
      <c r="F38" t="n">
        <v>17.72</v>
      </c>
      <c r="G38" t="n">
        <v>59.06</v>
      </c>
      <c r="H38" t="n">
        <v>0.72</v>
      </c>
      <c r="I38" t="n">
        <v>18</v>
      </c>
      <c r="J38" t="n">
        <v>248.4</v>
      </c>
      <c r="K38" t="n">
        <v>57.72</v>
      </c>
      <c r="L38" t="n">
        <v>10</v>
      </c>
      <c r="M38" t="n">
        <v>16</v>
      </c>
      <c r="N38" t="n">
        <v>60.68</v>
      </c>
      <c r="O38" t="n">
        <v>30870.67</v>
      </c>
      <c r="P38" t="n">
        <v>232.93</v>
      </c>
      <c r="Q38" t="n">
        <v>1319.12</v>
      </c>
      <c r="R38" t="n">
        <v>75.22</v>
      </c>
      <c r="S38" t="n">
        <v>59.92</v>
      </c>
      <c r="T38" t="n">
        <v>7523.41</v>
      </c>
      <c r="U38" t="n">
        <v>0.8</v>
      </c>
      <c r="V38" t="n">
        <v>0.96</v>
      </c>
      <c r="W38" t="n">
        <v>0.18</v>
      </c>
      <c r="X38" t="n">
        <v>0.44</v>
      </c>
      <c r="Y38" t="n">
        <v>1</v>
      </c>
      <c r="Z38" t="n">
        <v>10</v>
      </c>
      <c r="AA38" t="n">
        <v>168.5268232904615</v>
      </c>
      <c r="AB38" t="n">
        <v>230.5858345046211</v>
      </c>
      <c r="AC38" t="n">
        <v>208.5790460888179</v>
      </c>
      <c r="AD38" t="n">
        <v>168526.8232904615</v>
      </c>
      <c r="AE38" t="n">
        <v>230585.8345046211</v>
      </c>
      <c r="AF38" t="n">
        <v>2.400973823212692e-06</v>
      </c>
      <c r="AG38" t="n">
        <v>0.2213541666666667</v>
      </c>
      <c r="AH38" t="n">
        <v>208579.0460888179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4.6924</v>
      </c>
      <c r="E39" t="n">
        <v>21.31</v>
      </c>
      <c r="F39" t="n">
        <v>17.78</v>
      </c>
      <c r="G39" t="n">
        <v>59.27</v>
      </c>
      <c r="H39" t="n">
        <v>0.73</v>
      </c>
      <c r="I39" t="n">
        <v>18</v>
      </c>
      <c r="J39" t="n">
        <v>248.85</v>
      </c>
      <c r="K39" t="n">
        <v>57.72</v>
      </c>
      <c r="L39" t="n">
        <v>10.25</v>
      </c>
      <c r="M39" t="n">
        <v>16</v>
      </c>
      <c r="N39" t="n">
        <v>60.88</v>
      </c>
      <c r="O39" t="n">
        <v>30925.82</v>
      </c>
      <c r="P39" t="n">
        <v>232.63</v>
      </c>
      <c r="Q39" t="n">
        <v>1319.1</v>
      </c>
      <c r="R39" t="n">
        <v>77.3</v>
      </c>
      <c r="S39" t="n">
        <v>59.92</v>
      </c>
      <c r="T39" t="n">
        <v>8565.9</v>
      </c>
      <c r="U39" t="n">
        <v>0.78</v>
      </c>
      <c r="V39" t="n">
        <v>0.96</v>
      </c>
      <c r="W39" t="n">
        <v>0.19</v>
      </c>
      <c r="X39" t="n">
        <v>0.51</v>
      </c>
      <c r="Y39" t="n">
        <v>1</v>
      </c>
      <c r="Z39" t="n">
        <v>10</v>
      </c>
      <c r="AA39" t="n">
        <v>169.042181085973</v>
      </c>
      <c r="AB39" t="n">
        <v>231.290969776421</v>
      </c>
      <c r="AC39" t="n">
        <v>209.216884239941</v>
      </c>
      <c r="AD39" t="n">
        <v>169042.181085973</v>
      </c>
      <c r="AE39" t="n">
        <v>231290.969776421</v>
      </c>
      <c r="AF39" t="n">
        <v>2.393628275695427e-06</v>
      </c>
      <c r="AG39" t="n">
        <v>0.2219791666666666</v>
      </c>
      <c r="AH39" t="n">
        <v>209216.884239941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4.7096</v>
      </c>
      <c r="E40" t="n">
        <v>21.23</v>
      </c>
      <c r="F40" t="n">
        <v>17.75</v>
      </c>
      <c r="G40" t="n">
        <v>62.65</v>
      </c>
      <c r="H40" t="n">
        <v>0.75</v>
      </c>
      <c r="I40" t="n">
        <v>17</v>
      </c>
      <c r="J40" t="n">
        <v>249.3</v>
      </c>
      <c r="K40" t="n">
        <v>57.72</v>
      </c>
      <c r="L40" t="n">
        <v>10.5</v>
      </c>
      <c r="M40" t="n">
        <v>15</v>
      </c>
      <c r="N40" t="n">
        <v>61.07</v>
      </c>
      <c r="O40" t="n">
        <v>30981.04</v>
      </c>
      <c r="P40" t="n">
        <v>231.29</v>
      </c>
      <c r="Q40" t="n">
        <v>1319.11</v>
      </c>
      <c r="R40" t="n">
        <v>76.08</v>
      </c>
      <c r="S40" t="n">
        <v>59.92</v>
      </c>
      <c r="T40" t="n">
        <v>7960.2</v>
      </c>
      <c r="U40" t="n">
        <v>0.79</v>
      </c>
      <c r="V40" t="n">
        <v>0.96</v>
      </c>
      <c r="W40" t="n">
        <v>0.19</v>
      </c>
      <c r="X40" t="n">
        <v>0.47</v>
      </c>
      <c r="Y40" t="n">
        <v>1</v>
      </c>
      <c r="Z40" t="n">
        <v>10</v>
      </c>
      <c r="AA40" t="n">
        <v>167.6638382337317</v>
      </c>
      <c r="AB40" t="n">
        <v>229.4050602777903</v>
      </c>
      <c r="AC40" t="n">
        <v>207.5109632969684</v>
      </c>
      <c r="AD40" t="n">
        <v>167663.8382337317</v>
      </c>
      <c r="AE40" t="n">
        <v>229405.0602777903</v>
      </c>
      <c r="AF40" t="n">
        <v>2.402402124118827e-06</v>
      </c>
      <c r="AG40" t="n">
        <v>0.2211458333333333</v>
      </c>
      <c r="AH40" t="n">
        <v>207510.9632969683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4.7089</v>
      </c>
      <c r="E41" t="n">
        <v>21.24</v>
      </c>
      <c r="F41" t="n">
        <v>17.75</v>
      </c>
      <c r="G41" t="n">
        <v>62.66</v>
      </c>
      <c r="H41" t="n">
        <v>0.77</v>
      </c>
      <c r="I41" t="n">
        <v>17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229.19</v>
      </c>
      <c r="Q41" t="n">
        <v>1319.09</v>
      </c>
      <c r="R41" t="n">
        <v>76.20999999999999</v>
      </c>
      <c r="S41" t="n">
        <v>59.92</v>
      </c>
      <c r="T41" t="n">
        <v>8027.06</v>
      </c>
      <c r="U41" t="n">
        <v>0.79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166.610109035818</v>
      </c>
      <c r="AB41" t="n">
        <v>227.9633015019542</v>
      </c>
      <c r="AC41" t="n">
        <v>206.2068039551765</v>
      </c>
      <c r="AD41" t="n">
        <v>166610.109035818</v>
      </c>
      <c r="AE41" t="n">
        <v>227963.3015019542</v>
      </c>
      <c r="AF41" t="n">
        <v>2.402045048892293e-06</v>
      </c>
      <c r="AG41" t="n">
        <v>0.22125</v>
      </c>
      <c r="AH41" t="n">
        <v>206206.8039551765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4.7302</v>
      </c>
      <c r="E42" t="n">
        <v>21.14</v>
      </c>
      <c r="F42" t="n">
        <v>17.7</v>
      </c>
      <c r="G42" t="n">
        <v>66.39</v>
      </c>
      <c r="H42" t="n">
        <v>0.78</v>
      </c>
      <c r="I42" t="n">
        <v>16</v>
      </c>
      <c r="J42" t="n">
        <v>250.2</v>
      </c>
      <c r="K42" t="n">
        <v>57.72</v>
      </c>
      <c r="L42" t="n">
        <v>11</v>
      </c>
      <c r="M42" t="n">
        <v>14</v>
      </c>
      <c r="N42" t="n">
        <v>61.47</v>
      </c>
      <c r="O42" t="n">
        <v>31091.69</v>
      </c>
      <c r="P42" t="n">
        <v>227.8</v>
      </c>
      <c r="Q42" t="n">
        <v>1319.08</v>
      </c>
      <c r="R42" t="n">
        <v>74.62</v>
      </c>
      <c r="S42" t="n">
        <v>59.92</v>
      </c>
      <c r="T42" t="n">
        <v>7234.83</v>
      </c>
      <c r="U42" t="n">
        <v>0.8</v>
      </c>
      <c r="V42" t="n">
        <v>0.96</v>
      </c>
      <c r="W42" t="n">
        <v>0.19</v>
      </c>
      <c r="X42" t="n">
        <v>0.43</v>
      </c>
      <c r="Y42" t="n">
        <v>1</v>
      </c>
      <c r="Z42" t="n">
        <v>10</v>
      </c>
      <c r="AA42" t="n">
        <v>165.0257346972146</v>
      </c>
      <c r="AB42" t="n">
        <v>225.7954906342154</v>
      </c>
      <c r="AC42" t="n">
        <v>204.2458859141123</v>
      </c>
      <c r="AD42" t="n">
        <v>165025.7346972146</v>
      </c>
      <c r="AE42" t="n">
        <v>225795.4906342154</v>
      </c>
      <c r="AF42" t="n">
        <v>2.412910337928248e-06</v>
      </c>
      <c r="AG42" t="n">
        <v>0.2202083333333333</v>
      </c>
      <c r="AH42" t="n">
        <v>204245.8859141123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4.7268</v>
      </c>
      <c r="E43" t="n">
        <v>21.16</v>
      </c>
      <c r="F43" t="n">
        <v>17.72</v>
      </c>
      <c r="G43" t="n">
        <v>66.44</v>
      </c>
      <c r="H43" t="n">
        <v>0.8</v>
      </c>
      <c r="I43" t="n">
        <v>16</v>
      </c>
      <c r="J43" t="n">
        <v>250.65</v>
      </c>
      <c r="K43" t="n">
        <v>57.72</v>
      </c>
      <c r="L43" t="n">
        <v>11.25</v>
      </c>
      <c r="M43" t="n">
        <v>14</v>
      </c>
      <c r="N43" t="n">
        <v>61.67</v>
      </c>
      <c r="O43" t="n">
        <v>31147.12</v>
      </c>
      <c r="P43" t="n">
        <v>225.77</v>
      </c>
      <c r="Q43" t="n">
        <v>1319.17</v>
      </c>
      <c r="R43" t="n">
        <v>75.01000000000001</v>
      </c>
      <c r="S43" t="n">
        <v>59.92</v>
      </c>
      <c r="T43" t="n">
        <v>7429.57</v>
      </c>
      <c r="U43" t="n">
        <v>0.8</v>
      </c>
      <c r="V43" t="n">
        <v>0.96</v>
      </c>
      <c r="W43" t="n">
        <v>0.19</v>
      </c>
      <c r="X43" t="n">
        <v>0.44</v>
      </c>
      <c r="Y43" t="n">
        <v>1</v>
      </c>
      <c r="Z43" t="n">
        <v>10</v>
      </c>
      <c r="AA43" t="n">
        <v>164.1569716043867</v>
      </c>
      <c r="AB43" t="n">
        <v>224.6068106434863</v>
      </c>
      <c r="AC43" t="n">
        <v>203.1706518733751</v>
      </c>
      <c r="AD43" t="n">
        <v>164156.9716043867</v>
      </c>
      <c r="AE43" t="n">
        <v>224606.8106434862</v>
      </c>
      <c r="AF43" t="n">
        <v>2.411175972542226e-06</v>
      </c>
      <c r="AG43" t="n">
        <v>0.2204166666666667</v>
      </c>
      <c r="AH43" t="n">
        <v>203170.6518733751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4.7488</v>
      </c>
      <c r="E44" t="n">
        <v>21.06</v>
      </c>
      <c r="F44" t="n">
        <v>17.67</v>
      </c>
      <c r="G44" t="n">
        <v>70.66</v>
      </c>
      <c r="H44" t="n">
        <v>0.8100000000000001</v>
      </c>
      <c r="I44" t="n">
        <v>15</v>
      </c>
      <c r="J44" t="n">
        <v>251.1</v>
      </c>
      <c r="K44" t="n">
        <v>57.72</v>
      </c>
      <c r="L44" t="n">
        <v>11.5</v>
      </c>
      <c r="M44" t="n">
        <v>13</v>
      </c>
      <c r="N44" t="n">
        <v>61.87</v>
      </c>
      <c r="O44" t="n">
        <v>31202.63</v>
      </c>
      <c r="P44" t="n">
        <v>223.82</v>
      </c>
      <c r="Q44" t="n">
        <v>1319.09</v>
      </c>
      <c r="R44" t="n">
        <v>73.23999999999999</v>
      </c>
      <c r="S44" t="n">
        <v>59.92</v>
      </c>
      <c r="T44" t="n">
        <v>6552.21</v>
      </c>
      <c r="U44" t="n">
        <v>0.82</v>
      </c>
      <c r="V44" t="n">
        <v>0.96</v>
      </c>
      <c r="W44" t="n">
        <v>0.19</v>
      </c>
      <c r="X44" t="n">
        <v>0.39</v>
      </c>
      <c r="Y44" t="n">
        <v>1</v>
      </c>
      <c r="Z44" t="n">
        <v>10</v>
      </c>
      <c r="AA44" t="n">
        <v>162.280707146716</v>
      </c>
      <c r="AB44" t="n">
        <v>222.0396228375565</v>
      </c>
      <c r="AC44" t="n">
        <v>200.8484728685718</v>
      </c>
      <c r="AD44" t="n">
        <v>162280.707146716</v>
      </c>
      <c r="AE44" t="n">
        <v>222039.6228375565</v>
      </c>
      <c r="AF44" t="n">
        <v>2.422398336804715e-06</v>
      </c>
      <c r="AG44" t="n">
        <v>0.219375</v>
      </c>
      <c r="AH44" t="n">
        <v>200848.4728685718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4.7482</v>
      </c>
      <c r="E45" t="n">
        <v>21.06</v>
      </c>
      <c r="F45" t="n">
        <v>17.67</v>
      </c>
      <c r="G45" t="n">
        <v>70.67</v>
      </c>
      <c r="H45" t="n">
        <v>0.83</v>
      </c>
      <c r="I45" t="n">
        <v>15</v>
      </c>
      <c r="J45" t="n">
        <v>251.55</v>
      </c>
      <c r="K45" t="n">
        <v>57.72</v>
      </c>
      <c r="L45" t="n">
        <v>11.75</v>
      </c>
      <c r="M45" t="n">
        <v>13</v>
      </c>
      <c r="N45" t="n">
        <v>62.07</v>
      </c>
      <c r="O45" t="n">
        <v>31258.21</v>
      </c>
      <c r="P45" t="n">
        <v>223.54</v>
      </c>
      <c r="Q45" t="n">
        <v>1319.11</v>
      </c>
      <c r="R45" t="n">
        <v>73.44</v>
      </c>
      <c r="S45" t="n">
        <v>59.92</v>
      </c>
      <c r="T45" t="n">
        <v>6648.26</v>
      </c>
      <c r="U45" t="n">
        <v>0.82</v>
      </c>
      <c r="V45" t="n">
        <v>0.96</v>
      </c>
      <c r="W45" t="n">
        <v>0.19</v>
      </c>
      <c r="X45" t="n">
        <v>0.39</v>
      </c>
      <c r="Y45" t="n">
        <v>1</v>
      </c>
      <c r="Z45" t="n">
        <v>10</v>
      </c>
      <c r="AA45" t="n">
        <v>162.1582948094889</v>
      </c>
      <c r="AB45" t="n">
        <v>221.8721328773113</v>
      </c>
      <c r="AC45" t="n">
        <v>200.6969679150587</v>
      </c>
      <c r="AD45" t="n">
        <v>162158.2948094889</v>
      </c>
      <c r="AE45" t="n">
        <v>221872.1328773113</v>
      </c>
      <c r="AF45" t="n">
        <v>2.422092272324829e-06</v>
      </c>
      <c r="AG45" t="n">
        <v>0.219375</v>
      </c>
      <c r="AH45" t="n">
        <v>200696.9679150587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4.7482</v>
      </c>
      <c r="E46" t="n">
        <v>21.06</v>
      </c>
      <c r="F46" t="n">
        <v>17.67</v>
      </c>
      <c r="G46" t="n">
        <v>70.67</v>
      </c>
      <c r="H46" t="n">
        <v>0.85</v>
      </c>
      <c r="I46" t="n">
        <v>15</v>
      </c>
      <c r="J46" t="n">
        <v>252</v>
      </c>
      <c r="K46" t="n">
        <v>57.72</v>
      </c>
      <c r="L46" t="n">
        <v>12</v>
      </c>
      <c r="M46" t="n">
        <v>13</v>
      </c>
      <c r="N46" t="n">
        <v>62.27</v>
      </c>
      <c r="O46" t="n">
        <v>31313.87</v>
      </c>
      <c r="P46" t="n">
        <v>219.77</v>
      </c>
      <c r="Q46" t="n">
        <v>1319.08</v>
      </c>
      <c r="R46" t="n">
        <v>73.28</v>
      </c>
      <c r="S46" t="n">
        <v>59.92</v>
      </c>
      <c r="T46" t="n">
        <v>6571.08</v>
      </c>
      <c r="U46" t="n">
        <v>0.82</v>
      </c>
      <c r="V46" t="n">
        <v>0.96</v>
      </c>
      <c r="W46" t="n">
        <v>0.19</v>
      </c>
      <c r="X46" t="n">
        <v>0.39</v>
      </c>
      <c r="Y46" t="n">
        <v>1</v>
      </c>
      <c r="Z46" t="n">
        <v>10</v>
      </c>
      <c r="AA46" t="n">
        <v>160.2379241616706</v>
      </c>
      <c r="AB46" t="n">
        <v>219.244597036194</v>
      </c>
      <c r="AC46" t="n">
        <v>198.3202004068471</v>
      </c>
      <c r="AD46" t="n">
        <v>160237.9241616706</v>
      </c>
      <c r="AE46" t="n">
        <v>219244.597036194</v>
      </c>
      <c r="AF46" t="n">
        <v>2.422092272324829e-06</v>
      </c>
      <c r="AG46" t="n">
        <v>0.219375</v>
      </c>
      <c r="AH46" t="n">
        <v>198320.2004068471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4.782</v>
      </c>
      <c r="E47" t="n">
        <v>20.91</v>
      </c>
      <c r="F47" t="n">
        <v>17.57</v>
      </c>
      <c r="G47" t="n">
        <v>75.28</v>
      </c>
      <c r="H47" t="n">
        <v>0.86</v>
      </c>
      <c r="I47" t="n">
        <v>14</v>
      </c>
      <c r="J47" t="n">
        <v>252.45</v>
      </c>
      <c r="K47" t="n">
        <v>57.72</v>
      </c>
      <c r="L47" t="n">
        <v>12.25</v>
      </c>
      <c r="M47" t="n">
        <v>12</v>
      </c>
      <c r="N47" t="n">
        <v>62.48</v>
      </c>
      <c r="O47" t="n">
        <v>31369.6</v>
      </c>
      <c r="P47" t="n">
        <v>217.51</v>
      </c>
      <c r="Q47" t="n">
        <v>1319.12</v>
      </c>
      <c r="R47" t="n">
        <v>69.75</v>
      </c>
      <c r="S47" t="n">
        <v>59.92</v>
      </c>
      <c r="T47" t="n">
        <v>4808.57</v>
      </c>
      <c r="U47" t="n">
        <v>0.86</v>
      </c>
      <c r="V47" t="n">
        <v>0.97</v>
      </c>
      <c r="W47" t="n">
        <v>0.19</v>
      </c>
      <c r="X47" t="n">
        <v>0.29</v>
      </c>
      <c r="Y47" t="n">
        <v>1</v>
      </c>
      <c r="Z47" t="n">
        <v>10</v>
      </c>
      <c r="AA47" t="n">
        <v>157.7153832137072</v>
      </c>
      <c r="AB47" t="n">
        <v>215.7931452245398</v>
      </c>
      <c r="AC47" t="n">
        <v>195.198150311953</v>
      </c>
      <c r="AD47" t="n">
        <v>157715.3832137072</v>
      </c>
      <c r="AE47" t="n">
        <v>215793.1452245399</v>
      </c>
      <c r="AF47" t="n">
        <v>2.439333904691742e-06</v>
      </c>
      <c r="AG47" t="n">
        <v>0.2178125</v>
      </c>
      <c r="AH47" t="n">
        <v>195198.150311953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4.7507</v>
      </c>
      <c r="E48" t="n">
        <v>21.05</v>
      </c>
      <c r="F48" t="n">
        <v>17.7</v>
      </c>
      <c r="G48" t="n">
        <v>75.87</v>
      </c>
      <c r="H48" t="n">
        <v>0.88</v>
      </c>
      <c r="I48" t="n">
        <v>14</v>
      </c>
      <c r="J48" t="n">
        <v>252.9</v>
      </c>
      <c r="K48" t="n">
        <v>57.72</v>
      </c>
      <c r="L48" t="n">
        <v>12.5</v>
      </c>
      <c r="M48" t="n">
        <v>12</v>
      </c>
      <c r="N48" t="n">
        <v>62.68</v>
      </c>
      <c r="O48" t="n">
        <v>31425.4</v>
      </c>
      <c r="P48" t="n">
        <v>218.52</v>
      </c>
      <c r="Q48" t="n">
        <v>1319.16</v>
      </c>
      <c r="R48" t="n">
        <v>74.84999999999999</v>
      </c>
      <c r="S48" t="n">
        <v>59.92</v>
      </c>
      <c r="T48" t="n">
        <v>7359.55</v>
      </c>
      <c r="U48" t="n">
        <v>0.8</v>
      </c>
      <c r="V48" t="n">
        <v>0.96</v>
      </c>
      <c r="W48" t="n">
        <v>0.18</v>
      </c>
      <c r="X48" t="n">
        <v>0.43</v>
      </c>
      <c r="Y48" t="n">
        <v>1</v>
      </c>
      <c r="Z48" t="n">
        <v>10</v>
      </c>
      <c r="AA48" t="n">
        <v>159.5961297195432</v>
      </c>
      <c r="AB48" t="n">
        <v>218.3664655665032</v>
      </c>
      <c r="AC48" t="n">
        <v>197.5258765721581</v>
      </c>
      <c r="AD48" t="n">
        <v>159596.1297195432</v>
      </c>
      <c r="AE48" t="n">
        <v>218366.4655665032</v>
      </c>
      <c r="AF48" t="n">
        <v>2.42336754099102e-06</v>
      </c>
      <c r="AG48" t="n">
        <v>0.2192708333333333</v>
      </c>
      <c r="AH48" t="n">
        <v>197525.8765721581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4.7579</v>
      </c>
      <c r="E49" t="n">
        <v>21.02</v>
      </c>
      <c r="F49" t="n">
        <v>17.67</v>
      </c>
      <c r="G49" t="n">
        <v>75.73</v>
      </c>
      <c r="H49" t="n">
        <v>0.9</v>
      </c>
      <c r="I49" t="n">
        <v>14</v>
      </c>
      <c r="J49" t="n">
        <v>253.35</v>
      </c>
      <c r="K49" t="n">
        <v>57.72</v>
      </c>
      <c r="L49" t="n">
        <v>12.75</v>
      </c>
      <c r="M49" t="n">
        <v>11</v>
      </c>
      <c r="N49" t="n">
        <v>62.88</v>
      </c>
      <c r="O49" t="n">
        <v>31481.28</v>
      </c>
      <c r="P49" t="n">
        <v>215.36</v>
      </c>
      <c r="Q49" t="n">
        <v>1319.08</v>
      </c>
      <c r="R49" t="n">
        <v>73.53</v>
      </c>
      <c r="S49" t="n">
        <v>59.92</v>
      </c>
      <c r="T49" t="n">
        <v>6699.09</v>
      </c>
      <c r="U49" t="n">
        <v>0.8100000000000001</v>
      </c>
      <c r="V49" t="n">
        <v>0.96</v>
      </c>
      <c r="W49" t="n">
        <v>0.19</v>
      </c>
      <c r="X49" t="n">
        <v>0.39</v>
      </c>
      <c r="Y49" t="n">
        <v>1</v>
      </c>
      <c r="Z49" t="n">
        <v>10</v>
      </c>
      <c r="AA49" t="n">
        <v>157.6728723064097</v>
      </c>
      <c r="AB49" t="n">
        <v>215.7349799257266</v>
      </c>
      <c r="AC49" t="n">
        <v>195.145536227623</v>
      </c>
      <c r="AD49" t="n">
        <v>157672.8723064098</v>
      </c>
      <c r="AE49" t="n">
        <v>215734.9799257266</v>
      </c>
      <c r="AF49" t="n">
        <v>2.427040314749653e-06</v>
      </c>
      <c r="AG49" t="n">
        <v>0.2189583333333333</v>
      </c>
      <c r="AH49" t="n">
        <v>195145.536227623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4.7783</v>
      </c>
      <c r="E50" t="n">
        <v>20.93</v>
      </c>
      <c r="F50" t="n">
        <v>17.63</v>
      </c>
      <c r="G50" t="n">
        <v>81.34999999999999</v>
      </c>
      <c r="H50" t="n">
        <v>0.91</v>
      </c>
      <c r="I50" t="n">
        <v>13</v>
      </c>
      <c r="J50" t="n">
        <v>253.81</v>
      </c>
      <c r="K50" t="n">
        <v>57.72</v>
      </c>
      <c r="L50" t="n">
        <v>13</v>
      </c>
      <c r="M50" t="n">
        <v>11</v>
      </c>
      <c r="N50" t="n">
        <v>63.08</v>
      </c>
      <c r="O50" t="n">
        <v>31537.23</v>
      </c>
      <c r="P50" t="n">
        <v>215.15</v>
      </c>
      <c r="Q50" t="n">
        <v>1319.12</v>
      </c>
      <c r="R50" t="n">
        <v>72.01000000000001</v>
      </c>
      <c r="S50" t="n">
        <v>59.92</v>
      </c>
      <c r="T50" t="n">
        <v>5943.76</v>
      </c>
      <c r="U50" t="n">
        <v>0.83</v>
      </c>
      <c r="V50" t="n">
        <v>0.96</v>
      </c>
      <c r="W50" t="n">
        <v>0.19</v>
      </c>
      <c r="X50" t="n">
        <v>0.35</v>
      </c>
      <c r="Y50" t="n">
        <v>1</v>
      </c>
      <c r="Z50" t="n">
        <v>10</v>
      </c>
      <c r="AA50" t="n">
        <v>156.796949890536</v>
      </c>
      <c r="AB50" t="n">
        <v>214.536504233359</v>
      </c>
      <c r="AC50" t="n">
        <v>194.0614413732634</v>
      </c>
      <c r="AD50" t="n">
        <v>156796.949890536</v>
      </c>
      <c r="AE50" t="n">
        <v>214536.504233359</v>
      </c>
      <c r="AF50" t="n">
        <v>2.437446507065778e-06</v>
      </c>
      <c r="AG50" t="n">
        <v>0.2180208333333333</v>
      </c>
      <c r="AH50" t="n">
        <v>194061.4413732634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4.7791</v>
      </c>
      <c r="E51" t="n">
        <v>20.92</v>
      </c>
      <c r="F51" t="n">
        <v>17.62</v>
      </c>
      <c r="G51" t="n">
        <v>81.34</v>
      </c>
      <c r="H51" t="n">
        <v>0.93</v>
      </c>
      <c r="I51" t="n">
        <v>13</v>
      </c>
      <c r="J51" t="n">
        <v>254.26</v>
      </c>
      <c r="K51" t="n">
        <v>57.72</v>
      </c>
      <c r="L51" t="n">
        <v>13.25</v>
      </c>
      <c r="M51" t="n">
        <v>8</v>
      </c>
      <c r="N51" t="n">
        <v>63.29</v>
      </c>
      <c r="O51" t="n">
        <v>31593.26</v>
      </c>
      <c r="P51" t="n">
        <v>214.02</v>
      </c>
      <c r="Q51" t="n">
        <v>1319.08</v>
      </c>
      <c r="R51" t="n">
        <v>71.78</v>
      </c>
      <c r="S51" t="n">
        <v>59.92</v>
      </c>
      <c r="T51" t="n">
        <v>5827.62</v>
      </c>
      <c r="U51" t="n">
        <v>0.83</v>
      </c>
      <c r="V51" t="n">
        <v>0.96</v>
      </c>
      <c r="W51" t="n">
        <v>0.19</v>
      </c>
      <c r="X51" t="n">
        <v>0.35</v>
      </c>
      <c r="Y51" t="n">
        <v>1</v>
      </c>
      <c r="Z51" t="n">
        <v>10</v>
      </c>
      <c r="AA51" t="n">
        <v>156.1730328638179</v>
      </c>
      <c r="AB51" t="n">
        <v>213.6828334321271</v>
      </c>
      <c r="AC51" t="n">
        <v>193.2892437151664</v>
      </c>
      <c r="AD51" t="n">
        <v>156173.0328638179</v>
      </c>
      <c r="AE51" t="n">
        <v>213682.8334321271</v>
      </c>
      <c r="AF51" t="n">
        <v>2.43785459303896e-06</v>
      </c>
      <c r="AG51" t="n">
        <v>0.2179166666666667</v>
      </c>
      <c r="AH51" t="n">
        <v>193289.2437151664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4.7768</v>
      </c>
      <c r="E52" t="n">
        <v>20.93</v>
      </c>
      <c r="F52" t="n">
        <v>17.63</v>
      </c>
      <c r="G52" t="n">
        <v>81.38</v>
      </c>
      <c r="H52" t="n">
        <v>0.9399999999999999</v>
      </c>
      <c r="I52" t="n">
        <v>13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213.06</v>
      </c>
      <c r="Q52" t="n">
        <v>1319.15</v>
      </c>
      <c r="R52" t="n">
        <v>72.02</v>
      </c>
      <c r="S52" t="n">
        <v>59.92</v>
      </c>
      <c r="T52" t="n">
        <v>5952.08</v>
      </c>
      <c r="U52" t="n">
        <v>0.83</v>
      </c>
      <c r="V52" t="n">
        <v>0.96</v>
      </c>
      <c r="W52" t="n">
        <v>0.19</v>
      </c>
      <c r="X52" t="n">
        <v>0.36</v>
      </c>
      <c r="Y52" t="n">
        <v>1</v>
      </c>
      <c r="Z52" t="n">
        <v>10</v>
      </c>
      <c r="AA52" t="n">
        <v>155.7872287178509</v>
      </c>
      <c r="AB52" t="n">
        <v>213.1549591791376</v>
      </c>
      <c r="AC52" t="n">
        <v>192.8117490400058</v>
      </c>
      <c r="AD52" t="n">
        <v>155787.2287178509</v>
      </c>
      <c r="AE52" t="n">
        <v>213154.9591791376</v>
      </c>
      <c r="AF52" t="n">
        <v>2.436681345866063e-06</v>
      </c>
      <c r="AG52" t="n">
        <v>0.2180208333333333</v>
      </c>
      <c r="AH52" t="n">
        <v>192811.7490400058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4.7749</v>
      </c>
      <c r="E53" t="n">
        <v>20.94</v>
      </c>
      <c r="F53" t="n">
        <v>17.64</v>
      </c>
      <c r="G53" t="n">
        <v>81.42</v>
      </c>
      <c r="H53" t="n">
        <v>0.96</v>
      </c>
      <c r="I53" t="n">
        <v>13</v>
      </c>
      <c r="J53" t="n">
        <v>255.17</v>
      </c>
      <c r="K53" t="n">
        <v>57.72</v>
      </c>
      <c r="L53" t="n">
        <v>13.75</v>
      </c>
      <c r="M53" t="n">
        <v>5</v>
      </c>
      <c r="N53" t="n">
        <v>63.7</v>
      </c>
      <c r="O53" t="n">
        <v>31705.54</v>
      </c>
      <c r="P53" t="n">
        <v>211.57</v>
      </c>
      <c r="Q53" t="n">
        <v>1319.1</v>
      </c>
      <c r="R53" t="n">
        <v>72.29000000000001</v>
      </c>
      <c r="S53" t="n">
        <v>59.92</v>
      </c>
      <c r="T53" t="n">
        <v>6083.04</v>
      </c>
      <c r="U53" t="n">
        <v>0.83</v>
      </c>
      <c r="V53" t="n">
        <v>0.96</v>
      </c>
      <c r="W53" t="n">
        <v>0.19</v>
      </c>
      <c r="X53" t="n">
        <v>0.36</v>
      </c>
      <c r="Y53" t="n">
        <v>1</v>
      </c>
      <c r="Z53" t="n">
        <v>10</v>
      </c>
      <c r="AA53" t="n">
        <v>155.1197645559698</v>
      </c>
      <c r="AB53" t="n">
        <v>212.2417052664118</v>
      </c>
      <c r="AC53" t="n">
        <v>191.9856547989503</v>
      </c>
      <c r="AD53" t="n">
        <v>155119.7645559698</v>
      </c>
      <c r="AE53" t="n">
        <v>212241.7052664118</v>
      </c>
      <c r="AF53" t="n">
        <v>2.435712141679758e-06</v>
      </c>
      <c r="AG53" t="n">
        <v>0.218125</v>
      </c>
      <c r="AH53" t="n">
        <v>191985.6547989503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4.7973</v>
      </c>
      <c r="E54" t="n">
        <v>20.84</v>
      </c>
      <c r="F54" t="n">
        <v>17.59</v>
      </c>
      <c r="G54" t="n">
        <v>87.95</v>
      </c>
      <c r="H54" t="n">
        <v>0.97</v>
      </c>
      <c r="I54" t="n">
        <v>12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209.85</v>
      </c>
      <c r="Q54" t="n">
        <v>1319.08</v>
      </c>
      <c r="R54" t="n">
        <v>70.48</v>
      </c>
      <c r="S54" t="n">
        <v>59.92</v>
      </c>
      <c r="T54" t="n">
        <v>5186.03</v>
      </c>
      <c r="U54" t="n">
        <v>0.85</v>
      </c>
      <c r="V54" t="n">
        <v>0.97</v>
      </c>
      <c r="W54" t="n">
        <v>0.19</v>
      </c>
      <c r="X54" t="n">
        <v>0.31</v>
      </c>
      <c r="Y54" t="n">
        <v>1</v>
      </c>
      <c r="Z54" t="n">
        <v>10</v>
      </c>
      <c r="AA54" t="n">
        <v>153.4070649226425</v>
      </c>
      <c r="AB54" t="n">
        <v>209.8983140691194</v>
      </c>
      <c r="AC54" t="n">
        <v>189.8659135685567</v>
      </c>
      <c r="AD54" t="n">
        <v>153407.0649226425</v>
      </c>
      <c r="AE54" t="n">
        <v>209898.3140691194</v>
      </c>
      <c r="AF54" t="n">
        <v>2.447138548928837e-06</v>
      </c>
      <c r="AG54" t="n">
        <v>0.2170833333333333</v>
      </c>
      <c r="AH54" t="n">
        <v>189865.9135685567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4.7965</v>
      </c>
      <c r="E55" t="n">
        <v>20.85</v>
      </c>
      <c r="F55" t="n">
        <v>17.59</v>
      </c>
      <c r="G55" t="n">
        <v>87.97</v>
      </c>
      <c r="H55" t="n">
        <v>0.99</v>
      </c>
      <c r="I55" t="n">
        <v>12</v>
      </c>
      <c r="J55" t="n">
        <v>256.09</v>
      </c>
      <c r="K55" t="n">
        <v>57.72</v>
      </c>
      <c r="L55" t="n">
        <v>14.25</v>
      </c>
      <c r="M55" t="n">
        <v>0</v>
      </c>
      <c r="N55" t="n">
        <v>64.11</v>
      </c>
      <c r="O55" t="n">
        <v>31818.13</v>
      </c>
      <c r="P55" t="n">
        <v>210.38</v>
      </c>
      <c r="Q55" t="n">
        <v>1319.14</v>
      </c>
      <c r="R55" t="n">
        <v>70.45999999999999</v>
      </c>
      <c r="S55" t="n">
        <v>59.92</v>
      </c>
      <c r="T55" t="n">
        <v>5173.85</v>
      </c>
      <c r="U55" t="n">
        <v>0.85</v>
      </c>
      <c r="V55" t="n">
        <v>0.97</v>
      </c>
      <c r="W55" t="n">
        <v>0.2</v>
      </c>
      <c r="X55" t="n">
        <v>0.32</v>
      </c>
      <c r="Y55" t="n">
        <v>1</v>
      </c>
      <c r="Z55" t="n">
        <v>10</v>
      </c>
      <c r="AA55" t="n">
        <v>153.6998423984604</v>
      </c>
      <c r="AB55" t="n">
        <v>210.298905127964</v>
      </c>
      <c r="AC55" t="n">
        <v>190.2282727789782</v>
      </c>
      <c r="AD55" t="n">
        <v>153699.8423984604</v>
      </c>
      <c r="AE55" t="n">
        <v>210298.905127964</v>
      </c>
      <c r="AF55" t="n">
        <v>2.446730462955655e-06</v>
      </c>
      <c r="AG55" t="n">
        <v>0.2171875</v>
      </c>
      <c r="AH55" t="n">
        <v>190228.2727789783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1.9641</v>
      </c>
      <c r="E2" t="n">
        <v>50.91</v>
      </c>
      <c r="F2" t="n">
        <v>28.35</v>
      </c>
      <c r="G2" t="n">
        <v>4.67</v>
      </c>
      <c r="H2" t="n">
        <v>0.06</v>
      </c>
      <c r="I2" t="n">
        <v>364</v>
      </c>
      <c r="J2" t="n">
        <v>285.18</v>
      </c>
      <c r="K2" t="n">
        <v>61.2</v>
      </c>
      <c r="L2" t="n">
        <v>1</v>
      </c>
      <c r="M2" t="n">
        <v>362</v>
      </c>
      <c r="N2" t="n">
        <v>77.98</v>
      </c>
      <c r="O2" t="n">
        <v>35406.83</v>
      </c>
      <c r="P2" t="n">
        <v>500</v>
      </c>
      <c r="Q2" t="n">
        <v>1319.84</v>
      </c>
      <c r="R2" t="n">
        <v>423.49</v>
      </c>
      <c r="S2" t="n">
        <v>59.92</v>
      </c>
      <c r="T2" t="n">
        <v>179930.28</v>
      </c>
      <c r="U2" t="n">
        <v>0.14</v>
      </c>
      <c r="V2" t="n">
        <v>0.6</v>
      </c>
      <c r="W2" t="n">
        <v>0.75</v>
      </c>
      <c r="X2" t="n">
        <v>11.06</v>
      </c>
      <c r="Y2" t="n">
        <v>1</v>
      </c>
      <c r="Z2" t="n">
        <v>10</v>
      </c>
      <c r="AA2" t="n">
        <v>811.5348737518299</v>
      </c>
      <c r="AB2" t="n">
        <v>1110.377816659078</v>
      </c>
      <c r="AC2" t="n">
        <v>1004.404916262189</v>
      </c>
      <c r="AD2" t="n">
        <v>811534.8737518298</v>
      </c>
      <c r="AE2" t="n">
        <v>1110377.816659078</v>
      </c>
      <c r="AF2" t="n">
        <v>9.707262814317111e-07</v>
      </c>
      <c r="AG2" t="n">
        <v>0.5303125</v>
      </c>
      <c r="AH2" t="n">
        <v>1004404.916262189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2.4114</v>
      </c>
      <c r="E3" t="n">
        <v>41.47</v>
      </c>
      <c r="F3" t="n">
        <v>24.83</v>
      </c>
      <c r="G3" t="n">
        <v>5.87</v>
      </c>
      <c r="H3" t="n">
        <v>0.08</v>
      </c>
      <c r="I3" t="n">
        <v>254</v>
      </c>
      <c r="J3" t="n">
        <v>285.68</v>
      </c>
      <c r="K3" t="n">
        <v>61.2</v>
      </c>
      <c r="L3" t="n">
        <v>1.25</v>
      </c>
      <c r="M3" t="n">
        <v>252</v>
      </c>
      <c r="N3" t="n">
        <v>78.23999999999999</v>
      </c>
      <c r="O3" t="n">
        <v>35468.6</v>
      </c>
      <c r="P3" t="n">
        <v>436.68</v>
      </c>
      <c r="Q3" t="n">
        <v>1319.85</v>
      </c>
      <c r="R3" t="n">
        <v>307.83</v>
      </c>
      <c r="S3" t="n">
        <v>59.92</v>
      </c>
      <c r="T3" t="n">
        <v>122649.27</v>
      </c>
      <c r="U3" t="n">
        <v>0.19</v>
      </c>
      <c r="V3" t="n">
        <v>0.68</v>
      </c>
      <c r="W3" t="n">
        <v>0.5600000000000001</v>
      </c>
      <c r="X3" t="n">
        <v>7.55</v>
      </c>
      <c r="Y3" t="n">
        <v>1</v>
      </c>
      <c r="Z3" t="n">
        <v>10</v>
      </c>
      <c r="AA3" t="n">
        <v>578.3253223884674</v>
      </c>
      <c r="AB3" t="n">
        <v>791.2902200044442</v>
      </c>
      <c r="AC3" t="n">
        <v>715.7705919900181</v>
      </c>
      <c r="AD3" t="n">
        <v>578325.3223884674</v>
      </c>
      <c r="AE3" t="n">
        <v>791290.2200044442</v>
      </c>
      <c r="AF3" t="n">
        <v>1.191797441598915e-06</v>
      </c>
      <c r="AG3" t="n">
        <v>0.4319791666666666</v>
      </c>
      <c r="AH3" t="n">
        <v>715770.5919900181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2.7443</v>
      </c>
      <c r="E4" t="n">
        <v>36.44</v>
      </c>
      <c r="F4" t="n">
        <v>22.98</v>
      </c>
      <c r="G4" t="n">
        <v>7.07</v>
      </c>
      <c r="H4" t="n">
        <v>0.09</v>
      </c>
      <c r="I4" t="n">
        <v>195</v>
      </c>
      <c r="J4" t="n">
        <v>286.19</v>
      </c>
      <c r="K4" t="n">
        <v>61.2</v>
      </c>
      <c r="L4" t="n">
        <v>1.5</v>
      </c>
      <c r="M4" t="n">
        <v>193</v>
      </c>
      <c r="N4" t="n">
        <v>78.48999999999999</v>
      </c>
      <c r="O4" t="n">
        <v>35530.47</v>
      </c>
      <c r="P4" t="n">
        <v>403.02</v>
      </c>
      <c r="Q4" t="n">
        <v>1319.59</v>
      </c>
      <c r="R4" t="n">
        <v>247.13</v>
      </c>
      <c r="S4" t="n">
        <v>59.92</v>
      </c>
      <c r="T4" t="n">
        <v>92597.41</v>
      </c>
      <c r="U4" t="n">
        <v>0.24</v>
      </c>
      <c r="V4" t="n">
        <v>0.74</v>
      </c>
      <c r="W4" t="n">
        <v>0.47</v>
      </c>
      <c r="X4" t="n">
        <v>5.7</v>
      </c>
      <c r="Y4" t="n">
        <v>1</v>
      </c>
      <c r="Z4" t="n">
        <v>10</v>
      </c>
      <c r="AA4" t="n">
        <v>469.7130170041733</v>
      </c>
      <c r="AB4" t="n">
        <v>642.6820721409165</v>
      </c>
      <c r="AC4" t="n">
        <v>581.3453971857399</v>
      </c>
      <c r="AD4" t="n">
        <v>469713.0170041733</v>
      </c>
      <c r="AE4" t="n">
        <v>642682.0721409165</v>
      </c>
      <c r="AF4" t="n">
        <v>1.356328157493531e-06</v>
      </c>
      <c r="AG4" t="n">
        <v>0.3795833333333333</v>
      </c>
      <c r="AH4" t="n">
        <v>581345.3971857399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2.9935</v>
      </c>
      <c r="E5" t="n">
        <v>33.41</v>
      </c>
      <c r="F5" t="n">
        <v>21.89</v>
      </c>
      <c r="G5" t="n">
        <v>8.26</v>
      </c>
      <c r="H5" t="n">
        <v>0.11</v>
      </c>
      <c r="I5" t="n">
        <v>159</v>
      </c>
      <c r="J5" t="n">
        <v>286.69</v>
      </c>
      <c r="K5" t="n">
        <v>61.2</v>
      </c>
      <c r="L5" t="n">
        <v>1.75</v>
      </c>
      <c r="M5" t="n">
        <v>157</v>
      </c>
      <c r="N5" t="n">
        <v>78.73999999999999</v>
      </c>
      <c r="O5" t="n">
        <v>35592.57</v>
      </c>
      <c r="P5" t="n">
        <v>382.75</v>
      </c>
      <c r="Q5" t="n">
        <v>1319.36</v>
      </c>
      <c r="R5" t="n">
        <v>211.44</v>
      </c>
      <c r="S5" t="n">
        <v>59.92</v>
      </c>
      <c r="T5" t="n">
        <v>74929.23</v>
      </c>
      <c r="U5" t="n">
        <v>0.28</v>
      </c>
      <c r="V5" t="n">
        <v>0.78</v>
      </c>
      <c r="W5" t="n">
        <v>0.41</v>
      </c>
      <c r="X5" t="n">
        <v>4.61</v>
      </c>
      <c r="Y5" t="n">
        <v>1</v>
      </c>
      <c r="Z5" t="n">
        <v>10</v>
      </c>
      <c r="AA5" t="n">
        <v>409.5133145602823</v>
      </c>
      <c r="AB5" t="n">
        <v>560.3141834337514</v>
      </c>
      <c r="AC5" t="n">
        <v>506.8385841727289</v>
      </c>
      <c r="AD5" t="n">
        <v>409513.3145602823</v>
      </c>
      <c r="AE5" t="n">
        <v>560314.1834337513</v>
      </c>
      <c r="AF5" t="n">
        <v>1.479491432954446e-06</v>
      </c>
      <c r="AG5" t="n">
        <v>0.3480208333333333</v>
      </c>
      <c r="AH5" t="n">
        <v>506838.5841727289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3.1936</v>
      </c>
      <c r="E6" t="n">
        <v>31.31</v>
      </c>
      <c r="F6" t="n">
        <v>21.14</v>
      </c>
      <c r="G6" t="n">
        <v>9.470000000000001</v>
      </c>
      <c r="H6" t="n">
        <v>0.12</v>
      </c>
      <c r="I6" t="n">
        <v>134</v>
      </c>
      <c r="J6" t="n">
        <v>287.19</v>
      </c>
      <c r="K6" t="n">
        <v>61.2</v>
      </c>
      <c r="L6" t="n">
        <v>2</v>
      </c>
      <c r="M6" t="n">
        <v>132</v>
      </c>
      <c r="N6" t="n">
        <v>78.98999999999999</v>
      </c>
      <c r="O6" t="n">
        <v>35654.65</v>
      </c>
      <c r="P6" t="n">
        <v>368.81</v>
      </c>
      <c r="Q6" t="n">
        <v>1319.29</v>
      </c>
      <c r="R6" t="n">
        <v>187.02</v>
      </c>
      <c r="S6" t="n">
        <v>59.92</v>
      </c>
      <c r="T6" t="n">
        <v>62846.07</v>
      </c>
      <c r="U6" t="n">
        <v>0.32</v>
      </c>
      <c r="V6" t="n">
        <v>0.8</v>
      </c>
      <c r="W6" t="n">
        <v>0.37</v>
      </c>
      <c r="X6" t="n">
        <v>3.86</v>
      </c>
      <c r="Y6" t="n">
        <v>1</v>
      </c>
      <c r="Z6" t="n">
        <v>10</v>
      </c>
      <c r="AA6" t="n">
        <v>370.267391971054</v>
      </c>
      <c r="AB6" t="n">
        <v>506.6161807392613</v>
      </c>
      <c r="AC6" t="n">
        <v>458.2654434897809</v>
      </c>
      <c r="AD6" t="n">
        <v>370267.391971054</v>
      </c>
      <c r="AE6" t="n">
        <v>506616.1807392613</v>
      </c>
      <c r="AF6" t="n">
        <v>1.5783877869662e-06</v>
      </c>
      <c r="AG6" t="n">
        <v>0.3261458333333333</v>
      </c>
      <c r="AH6" t="n">
        <v>458265.4434897809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3.3555</v>
      </c>
      <c r="E7" t="n">
        <v>29.8</v>
      </c>
      <c r="F7" t="n">
        <v>20.6</v>
      </c>
      <c r="G7" t="n">
        <v>10.66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358.49</v>
      </c>
      <c r="Q7" t="n">
        <v>1319.2</v>
      </c>
      <c r="R7" t="n">
        <v>169.08</v>
      </c>
      <c r="S7" t="n">
        <v>59.92</v>
      </c>
      <c r="T7" t="n">
        <v>53966.62</v>
      </c>
      <c r="U7" t="n">
        <v>0.35</v>
      </c>
      <c r="V7" t="n">
        <v>0.82</v>
      </c>
      <c r="W7" t="n">
        <v>0.35</v>
      </c>
      <c r="X7" t="n">
        <v>3.32</v>
      </c>
      <c r="Y7" t="n">
        <v>1</v>
      </c>
      <c r="Z7" t="n">
        <v>10</v>
      </c>
      <c r="AA7" t="n">
        <v>342.896234996978</v>
      </c>
      <c r="AB7" t="n">
        <v>469.1657562371079</v>
      </c>
      <c r="AC7" t="n">
        <v>424.3892349401121</v>
      </c>
      <c r="AD7" t="n">
        <v>342896.234996978</v>
      </c>
      <c r="AE7" t="n">
        <v>469165.7562371079</v>
      </c>
      <c r="AF7" t="n">
        <v>1.658404377243576e-06</v>
      </c>
      <c r="AG7" t="n">
        <v>0.3104166666666667</v>
      </c>
      <c r="AH7" t="n">
        <v>424389.2349401122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3.4959</v>
      </c>
      <c r="E8" t="n">
        <v>28.61</v>
      </c>
      <c r="F8" t="n">
        <v>20.16</v>
      </c>
      <c r="G8" t="n">
        <v>11.86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349.93</v>
      </c>
      <c r="Q8" t="n">
        <v>1319.29</v>
      </c>
      <c r="R8" t="n">
        <v>154.4</v>
      </c>
      <c r="S8" t="n">
        <v>59.92</v>
      </c>
      <c r="T8" t="n">
        <v>46695.99</v>
      </c>
      <c r="U8" t="n">
        <v>0.39</v>
      </c>
      <c r="V8" t="n">
        <v>0.84</v>
      </c>
      <c r="W8" t="n">
        <v>0.33</v>
      </c>
      <c r="X8" t="n">
        <v>2.88</v>
      </c>
      <c r="Y8" t="n">
        <v>1</v>
      </c>
      <c r="Z8" t="n">
        <v>10</v>
      </c>
      <c r="AA8" t="n">
        <v>321.5900770674508</v>
      </c>
      <c r="AB8" t="n">
        <v>440.0137309965801</v>
      </c>
      <c r="AC8" t="n">
        <v>398.0194380734159</v>
      </c>
      <c r="AD8" t="n">
        <v>321590.0770674508</v>
      </c>
      <c r="AE8" t="n">
        <v>440013.7309965802</v>
      </c>
      <c r="AF8" t="n">
        <v>1.727794922487205e-06</v>
      </c>
      <c r="AG8" t="n">
        <v>0.2980208333333333</v>
      </c>
      <c r="AH8" t="n">
        <v>398019.4380734159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3.6074</v>
      </c>
      <c r="E9" t="n">
        <v>27.72</v>
      </c>
      <c r="F9" t="n">
        <v>19.87</v>
      </c>
      <c r="G9" t="n">
        <v>13.1</v>
      </c>
      <c r="H9" t="n">
        <v>0.17</v>
      </c>
      <c r="I9" t="n">
        <v>91</v>
      </c>
      <c r="J9" t="n">
        <v>288.71</v>
      </c>
      <c r="K9" t="n">
        <v>61.2</v>
      </c>
      <c r="L9" t="n">
        <v>2.75</v>
      </c>
      <c r="M9" t="n">
        <v>89</v>
      </c>
      <c r="N9" t="n">
        <v>79.76000000000001</v>
      </c>
      <c r="O9" t="n">
        <v>35841.5</v>
      </c>
      <c r="P9" t="n">
        <v>343.98</v>
      </c>
      <c r="Q9" t="n">
        <v>1319.22</v>
      </c>
      <c r="R9" t="n">
        <v>145.13</v>
      </c>
      <c r="S9" t="n">
        <v>59.92</v>
      </c>
      <c r="T9" t="n">
        <v>42113.5</v>
      </c>
      <c r="U9" t="n">
        <v>0.41</v>
      </c>
      <c r="V9" t="n">
        <v>0.86</v>
      </c>
      <c r="W9" t="n">
        <v>0.31</v>
      </c>
      <c r="X9" t="n">
        <v>2.59</v>
      </c>
      <c r="Y9" t="n">
        <v>1</v>
      </c>
      <c r="Z9" t="n">
        <v>10</v>
      </c>
      <c r="AA9" t="n">
        <v>306.6390309826459</v>
      </c>
      <c r="AB9" t="n">
        <v>419.5570501497488</v>
      </c>
      <c r="AC9" t="n">
        <v>379.5151141354742</v>
      </c>
      <c r="AD9" t="n">
        <v>306639.0309826459</v>
      </c>
      <c r="AE9" t="n">
        <v>419557.0501497487</v>
      </c>
      <c r="AF9" t="n">
        <v>1.782902086266868e-06</v>
      </c>
      <c r="AG9" t="n">
        <v>0.28875</v>
      </c>
      <c r="AH9" t="n">
        <v>379515.1141354741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3.7095</v>
      </c>
      <c r="E10" t="n">
        <v>26.96</v>
      </c>
      <c r="F10" t="n">
        <v>19.59</v>
      </c>
      <c r="G10" t="n">
        <v>14.33</v>
      </c>
      <c r="H10" t="n">
        <v>0.18</v>
      </c>
      <c r="I10" t="n">
        <v>82</v>
      </c>
      <c r="J10" t="n">
        <v>289.21</v>
      </c>
      <c r="K10" t="n">
        <v>61.2</v>
      </c>
      <c r="L10" t="n">
        <v>3</v>
      </c>
      <c r="M10" t="n">
        <v>80</v>
      </c>
      <c r="N10" t="n">
        <v>80.02</v>
      </c>
      <c r="O10" t="n">
        <v>35903.99</v>
      </c>
      <c r="P10" t="n">
        <v>338.26</v>
      </c>
      <c r="Q10" t="n">
        <v>1319.23</v>
      </c>
      <c r="R10" t="n">
        <v>135.93</v>
      </c>
      <c r="S10" t="n">
        <v>59.92</v>
      </c>
      <c r="T10" t="n">
        <v>37558.86</v>
      </c>
      <c r="U10" t="n">
        <v>0.44</v>
      </c>
      <c r="V10" t="n">
        <v>0.87</v>
      </c>
      <c r="W10" t="n">
        <v>0.29</v>
      </c>
      <c r="X10" t="n">
        <v>2.31</v>
      </c>
      <c r="Y10" t="n">
        <v>1</v>
      </c>
      <c r="Z10" t="n">
        <v>10</v>
      </c>
      <c r="AA10" t="n">
        <v>293.5079881638326</v>
      </c>
      <c r="AB10" t="n">
        <v>401.5905780643242</v>
      </c>
      <c r="AC10" t="n">
        <v>363.2633369297807</v>
      </c>
      <c r="AD10" t="n">
        <v>293507.9881638326</v>
      </c>
      <c r="AE10" t="n">
        <v>401590.5780643242</v>
      </c>
      <c r="AF10" t="n">
        <v>1.833363444310846e-06</v>
      </c>
      <c r="AG10" t="n">
        <v>0.2808333333333333</v>
      </c>
      <c r="AH10" t="n">
        <v>363263.3369297807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3.7903</v>
      </c>
      <c r="E11" t="n">
        <v>26.38</v>
      </c>
      <c r="F11" t="n">
        <v>19.39</v>
      </c>
      <c r="G11" t="n">
        <v>15.51</v>
      </c>
      <c r="H11" t="n">
        <v>0.2</v>
      </c>
      <c r="I11" t="n">
        <v>75</v>
      </c>
      <c r="J11" t="n">
        <v>289.72</v>
      </c>
      <c r="K11" t="n">
        <v>61.2</v>
      </c>
      <c r="L11" t="n">
        <v>3.25</v>
      </c>
      <c r="M11" t="n">
        <v>73</v>
      </c>
      <c r="N11" t="n">
        <v>80.27</v>
      </c>
      <c r="O11" t="n">
        <v>35966.59</v>
      </c>
      <c r="P11" t="n">
        <v>334.01</v>
      </c>
      <c r="Q11" t="n">
        <v>1319.16</v>
      </c>
      <c r="R11" t="n">
        <v>129.48</v>
      </c>
      <c r="S11" t="n">
        <v>59.92</v>
      </c>
      <c r="T11" t="n">
        <v>34371.19</v>
      </c>
      <c r="U11" t="n">
        <v>0.46</v>
      </c>
      <c r="V11" t="n">
        <v>0.88</v>
      </c>
      <c r="W11" t="n">
        <v>0.29</v>
      </c>
      <c r="X11" t="n">
        <v>2.11</v>
      </c>
      <c r="Y11" t="n">
        <v>1</v>
      </c>
      <c r="Z11" t="n">
        <v>10</v>
      </c>
      <c r="AA11" t="n">
        <v>283.8700453631317</v>
      </c>
      <c r="AB11" t="n">
        <v>388.4035195283777</v>
      </c>
      <c r="AC11" t="n">
        <v>351.3348327523518</v>
      </c>
      <c r="AD11" t="n">
        <v>283870.0453631317</v>
      </c>
      <c r="AE11" t="n">
        <v>388403.5195283777</v>
      </c>
      <c r="AF11" t="n">
        <v>1.873297604251624e-06</v>
      </c>
      <c r="AG11" t="n">
        <v>0.2747916666666667</v>
      </c>
      <c r="AH11" t="n">
        <v>351334.8327523518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3.867</v>
      </c>
      <c r="E12" t="n">
        <v>25.86</v>
      </c>
      <c r="F12" t="n">
        <v>19.19</v>
      </c>
      <c r="G12" t="n">
        <v>16.69</v>
      </c>
      <c r="H12" t="n">
        <v>0.21</v>
      </c>
      <c r="I12" t="n">
        <v>69</v>
      </c>
      <c r="J12" t="n">
        <v>290.23</v>
      </c>
      <c r="K12" t="n">
        <v>61.2</v>
      </c>
      <c r="L12" t="n">
        <v>3.5</v>
      </c>
      <c r="M12" t="n">
        <v>67</v>
      </c>
      <c r="N12" t="n">
        <v>80.53</v>
      </c>
      <c r="O12" t="n">
        <v>36029.29</v>
      </c>
      <c r="P12" t="n">
        <v>329.69</v>
      </c>
      <c r="Q12" t="n">
        <v>1319.23</v>
      </c>
      <c r="R12" t="n">
        <v>123</v>
      </c>
      <c r="S12" t="n">
        <v>59.92</v>
      </c>
      <c r="T12" t="n">
        <v>31159.66</v>
      </c>
      <c r="U12" t="n">
        <v>0.49</v>
      </c>
      <c r="V12" t="n">
        <v>0.89</v>
      </c>
      <c r="W12" t="n">
        <v>0.27</v>
      </c>
      <c r="X12" t="n">
        <v>1.91</v>
      </c>
      <c r="Y12" t="n">
        <v>1</v>
      </c>
      <c r="Z12" t="n">
        <v>10</v>
      </c>
      <c r="AA12" t="n">
        <v>274.8803887912251</v>
      </c>
      <c r="AB12" t="n">
        <v>376.1034748110373</v>
      </c>
      <c r="AC12" t="n">
        <v>340.2086870396134</v>
      </c>
      <c r="AD12" t="n">
        <v>274880.3887912251</v>
      </c>
      <c r="AE12" t="n">
        <v>376103.4748110373</v>
      </c>
      <c r="AF12" t="n">
        <v>1.9112054021162e-06</v>
      </c>
      <c r="AG12" t="n">
        <v>0.269375</v>
      </c>
      <c r="AH12" t="n">
        <v>340208.6870396134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3.9297</v>
      </c>
      <c r="E13" t="n">
        <v>25.45</v>
      </c>
      <c r="F13" t="n">
        <v>19.05</v>
      </c>
      <c r="G13" t="n">
        <v>17.86</v>
      </c>
      <c r="H13" t="n">
        <v>0.23</v>
      </c>
      <c r="I13" t="n">
        <v>64</v>
      </c>
      <c r="J13" t="n">
        <v>290.74</v>
      </c>
      <c r="K13" t="n">
        <v>61.2</v>
      </c>
      <c r="L13" t="n">
        <v>3.75</v>
      </c>
      <c r="M13" t="n">
        <v>62</v>
      </c>
      <c r="N13" t="n">
        <v>80.79000000000001</v>
      </c>
      <c r="O13" t="n">
        <v>36092.1</v>
      </c>
      <c r="P13" t="n">
        <v>326.52</v>
      </c>
      <c r="Q13" t="n">
        <v>1319.2</v>
      </c>
      <c r="R13" t="n">
        <v>118.23</v>
      </c>
      <c r="S13" t="n">
        <v>59.92</v>
      </c>
      <c r="T13" t="n">
        <v>28801.47</v>
      </c>
      <c r="U13" t="n">
        <v>0.51</v>
      </c>
      <c r="V13" t="n">
        <v>0.89</v>
      </c>
      <c r="W13" t="n">
        <v>0.27</v>
      </c>
      <c r="X13" t="n">
        <v>1.77</v>
      </c>
      <c r="Y13" t="n">
        <v>1</v>
      </c>
      <c r="Z13" t="n">
        <v>10</v>
      </c>
      <c r="AA13" t="n">
        <v>268.094506782237</v>
      </c>
      <c r="AB13" t="n">
        <v>366.8187316743543</v>
      </c>
      <c r="AC13" t="n">
        <v>331.8100667566764</v>
      </c>
      <c r="AD13" t="n">
        <v>268094.506782237</v>
      </c>
      <c r="AE13" t="n">
        <v>366818.7316743543</v>
      </c>
      <c r="AF13" t="n">
        <v>1.942193914842521e-06</v>
      </c>
      <c r="AG13" t="n">
        <v>0.2651041666666666</v>
      </c>
      <c r="AH13" t="n">
        <v>331810.0667566764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3.9993</v>
      </c>
      <c r="E14" t="n">
        <v>25</v>
      </c>
      <c r="F14" t="n">
        <v>18.88</v>
      </c>
      <c r="G14" t="n">
        <v>19.2</v>
      </c>
      <c r="H14" t="n">
        <v>0.24</v>
      </c>
      <c r="I14" t="n">
        <v>59</v>
      </c>
      <c r="J14" t="n">
        <v>291.25</v>
      </c>
      <c r="K14" t="n">
        <v>61.2</v>
      </c>
      <c r="L14" t="n">
        <v>4</v>
      </c>
      <c r="M14" t="n">
        <v>57</v>
      </c>
      <c r="N14" t="n">
        <v>81.05</v>
      </c>
      <c r="O14" t="n">
        <v>36155.02</v>
      </c>
      <c r="P14" t="n">
        <v>322.62</v>
      </c>
      <c r="Q14" t="n">
        <v>1319.12</v>
      </c>
      <c r="R14" t="n">
        <v>112.51</v>
      </c>
      <c r="S14" t="n">
        <v>59.92</v>
      </c>
      <c r="T14" t="n">
        <v>25965.55</v>
      </c>
      <c r="U14" t="n">
        <v>0.53</v>
      </c>
      <c r="V14" t="n">
        <v>0.9</v>
      </c>
      <c r="W14" t="n">
        <v>0.26</v>
      </c>
      <c r="X14" t="n">
        <v>1.6</v>
      </c>
      <c r="Y14" t="n">
        <v>1</v>
      </c>
      <c r="Z14" t="n">
        <v>10</v>
      </c>
      <c r="AA14" t="n">
        <v>260.5315393007645</v>
      </c>
      <c r="AB14" t="n">
        <v>356.4707459116264</v>
      </c>
      <c r="AC14" t="n">
        <v>322.4496782316542</v>
      </c>
      <c r="AD14" t="n">
        <v>260531.5393007644</v>
      </c>
      <c r="AE14" t="n">
        <v>356470.7459116264</v>
      </c>
      <c r="AF14" t="n">
        <v>1.976592646672696e-06</v>
      </c>
      <c r="AG14" t="n">
        <v>0.2604166666666667</v>
      </c>
      <c r="AH14" t="n">
        <v>322449.6782316542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4.0777</v>
      </c>
      <c r="E15" t="n">
        <v>24.52</v>
      </c>
      <c r="F15" t="n">
        <v>18.61</v>
      </c>
      <c r="G15" t="n">
        <v>20.3</v>
      </c>
      <c r="H15" t="n">
        <v>0.26</v>
      </c>
      <c r="I15" t="n">
        <v>55</v>
      </c>
      <c r="J15" t="n">
        <v>291.76</v>
      </c>
      <c r="K15" t="n">
        <v>61.2</v>
      </c>
      <c r="L15" t="n">
        <v>4.25</v>
      </c>
      <c r="M15" t="n">
        <v>53</v>
      </c>
      <c r="N15" t="n">
        <v>81.31</v>
      </c>
      <c r="O15" t="n">
        <v>36218.04</v>
      </c>
      <c r="P15" t="n">
        <v>317.14</v>
      </c>
      <c r="Q15" t="n">
        <v>1319.23</v>
      </c>
      <c r="R15" t="n">
        <v>103.35</v>
      </c>
      <c r="S15" t="n">
        <v>59.92</v>
      </c>
      <c r="T15" t="n">
        <v>21406.71</v>
      </c>
      <c r="U15" t="n">
        <v>0.58</v>
      </c>
      <c r="V15" t="n">
        <v>0.91</v>
      </c>
      <c r="W15" t="n">
        <v>0.25</v>
      </c>
      <c r="X15" t="n">
        <v>1.33</v>
      </c>
      <c r="Y15" t="n">
        <v>1</v>
      </c>
      <c r="Z15" t="n">
        <v>10</v>
      </c>
      <c r="AA15" t="n">
        <v>251.4203822376001</v>
      </c>
      <c r="AB15" t="n">
        <v>344.0044588617615</v>
      </c>
      <c r="AC15" t="n">
        <v>311.1731561213878</v>
      </c>
      <c r="AD15" t="n">
        <v>251420.3822376001</v>
      </c>
      <c r="AE15" t="n">
        <v>344004.4588617614</v>
      </c>
      <c r="AF15" t="n">
        <v>2.015340643446917e-06</v>
      </c>
      <c r="AG15" t="n">
        <v>0.2554166666666667</v>
      </c>
      <c r="AH15" t="n">
        <v>311173.1561213878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4.107</v>
      </c>
      <c r="E16" t="n">
        <v>24.35</v>
      </c>
      <c r="F16" t="n">
        <v>18.6</v>
      </c>
      <c r="G16" t="n">
        <v>21.46</v>
      </c>
      <c r="H16" t="n">
        <v>0.27</v>
      </c>
      <c r="I16" t="n">
        <v>52</v>
      </c>
      <c r="J16" t="n">
        <v>292.27</v>
      </c>
      <c r="K16" t="n">
        <v>61.2</v>
      </c>
      <c r="L16" t="n">
        <v>4.5</v>
      </c>
      <c r="M16" t="n">
        <v>50</v>
      </c>
      <c r="N16" t="n">
        <v>81.56999999999999</v>
      </c>
      <c r="O16" t="n">
        <v>36281.16</v>
      </c>
      <c r="P16" t="n">
        <v>316.25</v>
      </c>
      <c r="Q16" t="n">
        <v>1319.19</v>
      </c>
      <c r="R16" t="n">
        <v>103.98</v>
      </c>
      <c r="S16" t="n">
        <v>59.92</v>
      </c>
      <c r="T16" t="n">
        <v>21733.13</v>
      </c>
      <c r="U16" t="n">
        <v>0.58</v>
      </c>
      <c r="V16" t="n">
        <v>0.91</v>
      </c>
      <c r="W16" t="n">
        <v>0.22</v>
      </c>
      <c r="X16" t="n">
        <v>1.32</v>
      </c>
      <c r="Y16" t="n">
        <v>1</v>
      </c>
      <c r="Z16" t="n">
        <v>10</v>
      </c>
      <c r="AA16" t="n">
        <v>249.0819202094778</v>
      </c>
      <c r="AB16" t="n">
        <v>340.8048719492226</v>
      </c>
      <c r="AC16" t="n">
        <v>308.2789332931324</v>
      </c>
      <c r="AD16" t="n">
        <v>249081.9202094778</v>
      </c>
      <c r="AE16" t="n">
        <v>340804.8719492226</v>
      </c>
      <c r="AF16" t="n">
        <v>2.029821718771976e-06</v>
      </c>
      <c r="AG16" t="n">
        <v>0.2536458333333333</v>
      </c>
      <c r="AH16" t="n">
        <v>308278.9332931323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4.0677</v>
      </c>
      <c r="E17" t="n">
        <v>24.58</v>
      </c>
      <c r="F17" t="n">
        <v>18.94</v>
      </c>
      <c r="G17" t="n">
        <v>22.73</v>
      </c>
      <c r="H17" t="n">
        <v>0.29</v>
      </c>
      <c r="I17" t="n">
        <v>50</v>
      </c>
      <c r="J17" t="n">
        <v>292.79</v>
      </c>
      <c r="K17" t="n">
        <v>61.2</v>
      </c>
      <c r="L17" t="n">
        <v>4.75</v>
      </c>
      <c r="M17" t="n">
        <v>48</v>
      </c>
      <c r="N17" t="n">
        <v>81.84</v>
      </c>
      <c r="O17" t="n">
        <v>36344.4</v>
      </c>
      <c r="P17" t="n">
        <v>321.79</v>
      </c>
      <c r="Q17" t="n">
        <v>1319.09</v>
      </c>
      <c r="R17" t="n">
        <v>116.21</v>
      </c>
      <c r="S17" t="n">
        <v>59.92</v>
      </c>
      <c r="T17" t="n">
        <v>27860.92</v>
      </c>
      <c r="U17" t="n">
        <v>0.52</v>
      </c>
      <c r="V17" t="n">
        <v>0.9</v>
      </c>
      <c r="W17" t="n">
        <v>0.23</v>
      </c>
      <c r="X17" t="n">
        <v>1.66</v>
      </c>
      <c r="Y17" t="n">
        <v>1</v>
      </c>
      <c r="Z17" t="n">
        <v>10</v>
      </c>
      <c r="AA17" t="n">
        <v>255.8812649963853</v>
      </c>
      <c r="AB17" t="n">
        <v>350.1080354525861</v>
      </c>
      <c r="AC17" t="n">
        <v>316.6942159288097</v>
      </c>
      <c r="AD17" t="n">
        <v>255881.2649963853</v>
      </c>
      <c r="AE17" t="n">
        <v>350108.0354525861</v>
      </c>
      <c r="AF17" t="n">
        <v>2.010398296919593e-06</v>
      </c>
      <c r="AG17" t="n">
        <v>0.2560416666666667</v>
      </c>
      <c r="AH17" t="n">
        <v>316694.2159288097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4.1393</v>
      </c>
      <c r="E18" t="n">
        <v>24.16</v>
      </c>
      <c r="F18" t="n">
        <v>18.68</v>
      </c>
      <c r="G18" t="n">
        <v>23.84</v>
      </c>
      <c r="H18" t="n">
        <v>0.3</v>
      </c>
      <c r="I18" t="n">
        <v>47</v>
      </c>
      <c r="J18" t="n">
        <v>293.3</v>
      </c>
      <c r="K18" t="n">
        <v>61.2</v>
      </c>
      <c r="L18" t="n">
        <v>5</v>
      </c>
      <c r="M18" t="n">
        <v>45</v>
      </c>
      <c r="N18" t="n">
        <v>82.09999999999999</v>
      </c>
      <c r="O18" t="n">
        <v>36407.75</v>
      </c>
      <c r="P18" t="n">
        <v>316.1</v>
      </c>
      <c r="Q18" t="n">
        <v>1319.17</v>
      </c>
      <c r="R18" t="n">
        <v>106.49</v>
      </c>
      <c r="S18" t="n">
        <v>59.92</v>
      </c>
      <c r="T18" t="n">
        <v>23015.21</v>
      </c>
      <c r="U18" t="n">
        <v>0.5600000000000001</v>
      </c>
      <c r="V18" t="n">
        <v>0.91</v>
      </c>
      <c r="W18" t="n">
        <v>0.24</v>
      </c>
      <c r="X18" t="n">
        <v>1.4</v>
      </c>
      <c r="Y18" t="n">
        <v>1</v>
      </c>
      <c r="Z18" t="n">
        <v>10</v>
      </c>
      <c r="AA18" t="n">
        <v>247.3211157649404</v>
      </c>
      <c r="AB18" t="n">
        <v>338.395661626998</v>
      </c>
      <c r="AC18" t="n">
        <v>306.0996546227123</v>
      </c>
      <c r="AD18" t="n">
        <v>247321.1157649404</v>
      </c>
      <c r="AE18" t="n">
        <v>338395.661626998</v>
      </c>
      <c r="AF18" t="n">
        <v>2.045785498055233e-06</v>
      </c>
      <c r="AG18" t="n">
        <v>0.2516666666666666</v>
      </c>
      <c r="AH18" t="n">
        <v>306099.6546227122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4.1921</v>
      </c>
      <c r="E19" t="n">
        <v>23.85</v>
      </c>
      <c r="F19" t="n">
        <v>18.53</v>
      </c>
      <c r="G19" t="n">
        <v>25.27</v>
      </c>
      <c r="H19" t="n">
        <v>0.32</v>
      </c>
      <c r="I19" t="n">
        <v>44</v>
      </c>
      <c r="J19" t="n">
        <v>293.81</v>
      </c>
      <c r="K19" t="n">
        <v>61.2</v>
      </c>
      <c r="L19" t="n">
        <v>5.25</v>
      </c>
      <c r="M19" t="n">
        <v>42</v>
      </c>
      <c r="N19" t="n">
        <v>82.36</v>
      </c>
      <c r="O19" t="n">
        <v>36471.2</v>
      </c>
      <c r="P19" t="n">
        <v>313.1</v>
      </c>
      <c r="Q19" t="n">
        <v>1319.18</v>
      </c>
      <c r="R19" t="n">
        <v>101.67</v>
      </c>
      <c r="S19" t="n">
        <v>59.92</v>
      </c>
      <c r="T19" t="n">
        <v>20618.68</v>
      </c>
      <c r="U19" t="n">
        <v>0.59</v>
      </c>
      <c r="V19" t="n">
        <v>0.92</v>
      </c>
      <c r="W19" t="n">
        <v>0.23</v>
      </c>
      <c r="X19" t="n">
        <v>1.26</v>
      </c>
      <c r="Y19" t="n">
        <v>1</v>
      </c>
      <c r="Z19" t="n">
        <v>10</v>
      </c>
      <c r="AA19" t="n">
        <v>242.0183971669306</v>
      </c>
      <c r="AB19" t="n">
        <v>331.1402481017708</v>
      </c>
      <c r="AC19" t="n">
        <v>299.5366875812934</v>
      </c>
      <c r="AD19" t="n">
        <v>242018.3971669306</v>
      </c>
      <c r="AE19" t="n">
        <v>331140.2481017708</v>
      </c>
      <c r="AF19" t="n">
        <v>2.071881087719503e-06</v>
      </c>
      <c r="AG19" t="n">
        <v>0.2484375</v>
      </c>
      <c r="AH19" t="n">
        <v>299536.6875812934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4.2224</v>
      </c>
      <c r="E20" t="n">
        <v>23.68</v>
      </c>
      <c r="F20" t="n">
        <v>18.47</v>
      </c>
      <c r="G20" t="n">
        <v>26.39</v>
      </c>
      <c r="H20" t="n">
        <v>0.33</v>
      </c>
      <c r="I20" t="n">
        <v>42</v>
      </c>
      <c r="J20" t="n">
        <v>294.33</v>
      </c>
      <c r="K20" t="n">
        <v>61.2</v>
      </c>
      <c r="L20" t="n">
        <v>5.5</v>
      </c>
      <c r="M20" t="n">
        <v>40</v>
      </c>
      <c r="N20" t="n">
        <v>82.63</v>
      </c>
      <c r="O20" t="n">
        <v>36534.76</v>
      </c>
      <c r="P20" t="n">
        <v>311.34</v>
      </c>
      <c r="Q20" t="n">
        <v>1319.08</v>
      </c>
      <c r="R20" t="n">
        <v>99.61</v>
      </c>
      <c r="S20" t="n">
        <v>59.92</v>
      </c>
      <c r="T20" t="n">
        <v>19600.93</v>
      </c>
      <c r="U20" t="n">
        <v>0.6</v>
      </c>
      <c r="V20" t="n">
        <v>0.92</v>
      </c>
      <c r="W20" t="n">
        <v>0.23</v>
      </c>
      <c r="X20" t="n">
        <v>1.19</v>
      </c>
      <c r="Y20" t="n">
        <v>1</v>
      </c>
      <c r="Z20" t="n">
        <v>10</v>
      </c>
      <c r="AA20" t="n">
        <v>239.0957651308413</v>
      </c>
      <c r="AB20" t="n">
        <v>327.1413740125699</v>
      </c>
      <c r="AC20" t="n">
        <v>295.9194604227096</v>
      </c>
      <c r="AD20" t="n">
        <v>239095.7651308413</v>
      </c>
      <c r="AE20" t="n">
        <v>327141.37401257</v>
      </c>
      <c r="AF20" t="n">
        <v>2.086856397697295e-06</v>
      </c>
      <c r="AG20" t="n">
        <v>0.2466666666666667</v>
      </c>
      <c r="AH20" t="n">
        <v>295919.4604227096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4.254</v>
      </c>
      <c r="E21" t="n">
        <v>23.51</v>
      </c>
      <c r="F21" t="n">
        <v>18.4</v>
      </c>
      <c r="G21" t="n">
        <v>27.6</v>
      </c>
      <c r="H21" t="n">
        <v>0.35</v>
      </c>
      <c r="I21" t="n">
        <v>40</v>
      </c>
      <c r="J21" t="n">
        <v>294.84</v>
      </c>
      <c r="K21" t="n">
        <v>61.2</v>
      </c>
      <c r="L21" t="n">
        <v>5.75</v>
      </c>
      <c r="M21" t="n">
        <v>38</v>
      </c>
      <c r="N21" t="n">
        <v>82.90000000000001</v>
      </c>
      <c r="O21" t="n">
        <v>36598.44</v>
      </c>
      <c r="P21" t="n">
        <v>309.14</v>
      </c>
      <c r="Q21" t="n">
        <v>1319.13</v>
      </c>
      <c r="R21" t="n">
        <v>97.31999999999999</v>
      </c>
      <c r="S21" t="n">
        <v>59.92</v>
      </c>
      <c r="T21" t="n">
        <v>18465.83</v>
      </c>
      <c r="U21" t="n">
        <v>0.62</v>
      </c>
      <c r="V21" t="n">
        <v>0.92</v>
      </c>
      <c r="W21" t="n">
        <v>0.23</v>
      </c>
      <c r="X21" t="n">
        <v>1.13</v>
      </c>
      <c r="Y21" t="n">
        <v>1</v>
      </c>
      <c r="Z21" t="n">
        <v>10</v>
      </c>
      <c r="AA21" t="n">
        <v>235.8617352527543</v>
      </c>
      <c r="AB21" t="n">
        <v>322.7164316580449</v>
      </c>
      <c r="AC21" t="n">
        <v>291.9168283560534</v>
      </c>
      <c r="AD21" t="n">
        <v>235861.7352527543</v>
      </c>
      <c r="AE21" t="n">
        <v>322716.4316580449</v>
      </c>
      <c r="AF21" t="n">
        <v>2.102474212723639e-06</v>
      </c>
      <c r="AG21" t="n">
        <v>0.2448958333333333</v>
      </c>
      <c r="AH21" t="n">
        <v>291916.8283560534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4.2849</v>
      </c>
      <c r="E22" t="n">
        <v>23.34</v>
      </c>
      <c r="F22" t="n">
        <v>18.34</v>
      </c>
      <c r="G22" t="n">
        <v>28.96</v>
      </c>
      <c r="H22" t="n">
        <v>0.36</v>
      </c>
      <c r="I22" t="n">
        <v>38</v>
      </c>
      <c r="J22" t="n">
        <v>295.36</v>
      </c>
      <c r="K22" t="n">
        <v>61.2</v>
      </c>
      <c r="L22" t="n">
        <v>6</v>
      </c>
      <c r="M22" t="n">
        <v>36</v>
      </c>
      <c r="N22" t="n">
        <v>83.16</v>
      </c>
      <c r="O22" t="n">
        <v>36662.22</v>
      </c>
      <c r="P22" t="n">
        <v>307.37</v>
      </c>
      <c r="Q22" t="n">
        <v>1319.16</v>
      </c>
      <c r="R22" t="n">
        <v>95.31</v>
      </c>
      <c r="S22" t="n">
        <v>59.92</v>
      </c>
      <c r="T22" t="n">
        <v>17471.64</v>
      </c>
      <c r="U22" t="n">
        <v>0.63</v>
      </c>
      <c r="V22" t="n">
        <v>0.93</v>
      </c>
      <c r="W22" t="n">
        <v>0.22</v>
      </c>
      <c r="X22" t="n">
        <v>1.06</v>
      </c>
      <c r="Y22" t="n">
        <v>1</v>
      </c>
      <c r="Z22" t="n">
        <v>10</v>
      </c>
      <c r="AA22" t="n">
        <v>232.9867731803666</v>
      </c>
      <c r="AB22" t="n">
        <v>318.7827817162309</v>
      </c>
      <c r="AC22" t="n">
        <v>288.3586004437726</v>
      </c>
      <c r="AD22" t="n">
        <v>232986.7731803666</v>
      </c>
      <c r="AE22" t="n">
        <v>318782.781716231</v>
      </c>
      <c r="AF22" t="n">
        <v>2.117746063493071e-06</v>
      </c>
      <c r="AG22" t="n">
        <v>0.243125</v>
      </c>
      <c r="AH22" t="n">
        <v>288358.6004437726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4.316</v>
      </c>
      <c r="E23" t="n">
        <v>23.17</v>
      </c>
      <c r="F23" t="n">
        <v>18.28</v>
      </c>
      <c r="G23" t="n">
        <v>30.47</v>
      </c>
      <c r="H23" t="n">
        <v>0.38</v>
      </c>
      <c r="I23" t="n">
        <v>36</v>
      </c>
      <c r="J23" t="n">
        <v>295.88</v>
      </c>
      <c r="K23" t="n">
        <v>61.2</v>
      </c>
      <c r="L23" t="n">
        <v>6.25</v>
      </c>
      <c r="M23" t="n">
        <v>34</v>
      </c>
      <c r="N23" t="n">
        <v>83.43000000000001</v>
      </c>
      <c r="O23" t="n">
        <v>36726.12</v>
      </c>
      <c r="P23" t="n">
        <v>305.12</v>
      </c>
      <c r="Q23" t="n">
        <v>1319.15</v>
      </c>
      <c r="R23" t="n">
        <v>93.29000000000001</v>
      </c>
      <c r="S23" t="n">
        <v>59.92</v>
      </c>
      <c r="T23" t="n">
        <v>16471.64</v>
      </c>
      <c r="U23" t="n">
        <v>0.64</v>
      </c>
      <c r="V23" t="n">
        <v>0.93</v>
      </c>
      <c r="W23" t="n">
        <v>0.22</v>
      </c>
      <c r="X23" t="n">
        <v>1</v>
      </c>
      <c r="Y23" t="n">
        <v>1</v>
      </c>
      <c r="Z23" t="n">
        <v>10</v>
      </c>
      <c r="AA23" t="n">
        <v>229.8733566856535</v>
      </c>
      <c r="AB23" t="n">
        <v>314.5228679139248</v>
      </c>
      <c r="AC23" t="n">
        <v>284.5052468359306</v>
      </c>
      <c r="AD23" t="n">
        <v>229873.3566856535</v>
      </c>
      <c r="AE23" t="n">
        <v>314522.8679139247</v>
      </c>
      <c r="AF23" t="n">
        <v>2.133116761193048e-06</v>
      </c>
      <c r="AG23" t="n">
        <v>0.2413541666666667</v>
      </c>
      <c r="AH23" t="n">
        <v>284505.2468359306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4.3327</v>
      </c>
      <c r="E24" t="n">
        <v>23.08</v>
      </c>
      <c r="F24" t="n">
        <v>18.25</v>
      </c>
      <c r="G24" t="n">
        <v>31.28</v>
      </c>
      <c r="H24" t="n">
        <v>0.39</v>
      </c>
      <c r="I24" t="n">
        <v>35</v>
      </c>
      <c r="J24" t="n">
        <v>296.4</v>
      </c>
      <c r="K24" t="n">
        <v>61.2</v>
      </c>
      <c r="L24" t="n">
        <v>6.5</v>
      </c>
      <c r="M24" t="n">
        <v>33</v>
      </c>
      <c r="N24" t="n">
        <v>83.7</v>
      </c>
      <c r="O24" t="n">
        <v>36790.13</v>
      </c>
      <c r="P24" t="n">
        <v>304.08</v>
      </c>
      <c r="Q24" t="n">
        <v>1319.11</v>
      </c>
      <c r="R24" t="n">
        <v>92.01000000000001</v>
      </c>
      <c r="S24" t="n">
        <v>59.92</v>
      </c>
      <c r="T24" t="n">
        <v>15834.05</v>
      </c>
      <c r="U24" t="n">
        <v>0.65</v>
      </c>
      <c r="V24" t="n">
        <v>0.93</v>
      </c>
      <c r="W24" t="n">
        <v>0.22</v>
      </c>
      <c r="X24" t="n">
        <v>0.97</v>
      </c>
      <c r="Y24" t="n">
        <v>1</v>
      </c>
      <c r="Z24" t="n">
        <v>10</v>
      </c>
      <c r="AA24" t="n">
        <v>228.3206989481178</v>
      </c>
      <c r="AB24" t="n">
        <v>312.3984530990045</v>
      </c>
      <c r="AC24" t="n">
        <v>282.5835831893107</v>
      </c>
      <c r="AD24" t="n">
        <v>228320.6989481178</v>
      </c>
      <c r="AE24" t="n">
        <v>312398.4530990045</v>
      </c>
      <c r="AF24" t="n">
        <v>2.141370479893679e-06</v>
      </c>
      <c r="AG24" t="n">
        <v>0.2404166666666666</v>
      </c>
      <c r="AH24" t="n">
        <v>282583.5831893107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4.3474</v>
      </c>
      <c r="E25" t="n">
        <v>23</v>
      </c>
      <c r="F25" t="n">
        <v>18.22</v>
      </c>
      <c r="G25" t="n">
        <v>32.15</v>
      </c>
      <c r="H25" t="n">
        <v>0.4</v>
      </c>
      <c r="I25" t="n">
        <v>34</v>
      </c>
      <c r="J25" t="n">
        <v>296.92</v>
      </c>
      <c r="K25" t="n">
        <v>61.2</v>
      </c>
      <c r="L25" t="n">
        <v>6.75</v>
      </c>
      <c r="M25" t="n">
        <v>32</v>
      </c>
      <c r="N25" t="n">
        <v>83.97</v>
      </c>
      <c r="O25" t="n">
        <v>36854.25</v>
      </c>
      <c r="P25" t="n">
        <v>302.71</v>
      </c>
      <c r="Q25" t="n">
        <v>1319.08</v>
      </c>
      <c r="R25" t="n">
        <v>91.34</v>
      </c>
      <c r="S25" t="n">
        <v>59.92</v>
      </c>
      <c r="T25" t="n">
        <v>15505.81</v>
      </c>
      <c r="U25" t="n">
        <v>0.66</v>
      </c>
      <c r="V25" t="n">
        <v>0.93</v>
      </c>
      <c r="W25" t="n">
        <v>0.22</v>
      </c>
      <c r="X25" t="n">
        <v>0.9399999999999999</v>
      </c>
      <c r="Y25" t="n">
        <v>1</v>
      </c>
      <c r="Z25" t="n">
        <v>10</v>
      </c>
      <c r="AA25" t="n">
        <v>226.6999067572616</v>
      </c>
      <c r="AB25" t="n">
        <v>310.1808137191712</v>
      </c>
      <c r="AC25" t="n">
        <v>280.5775921994116</v>
      </c>
      <c r="AD25" t="n">
        <v>226699.9067572616</v>
      </c>
      <c r="AE25" t="n">
        <v>310180.8137191712</v>
      </c>
      <c r="AF25" t="n">
        <v>2.148635729288845e-06</v>
      </c>
      <c r="AG25" t="n">
        <v>0.2395833333333333</v>
      </c>
      <c r="AH25" t="n">
        <v>280577.5921994116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4.3811</v>
      </c>
      <c r="E26" t="n">
        <v>22.83</v>
      </c>
      <c r="F26" t="n">
        <v>18.15</v>
      </c>
      <c r="G26" t="n">
        <v>34.03</v>
      </c>
      <c r="H26" t="n">
        <v>0.42</v>
      </c>
      <c r="I26" t="n">
        <v>32</v>
      </c>
      <c r="J26" t="n">
        <v>297.44</v>
      </c>
      <c r="K26" t="n">
        <v>61.2</v>
      </c>
      <c r="L26" t="n">
        <v>7</v>
      </c>
      <c r="M26" t="n">
        <v>30</v>
      </c>
      <c r="N26" t="n">
        <v>84.23999999999999</v>
      </c>
      <c r="O26" t="n">
        <v>36918.48</v>
      </c>
      <c r="P26" t="n">
        <v>300.6</v>
      </c>
      <c r="Q26" t="n">
        <v>1319.18</v>
      </c>
      <c r="R26" t="n">
        <v>89</v>
      </c>
      <c r="S26" t="n">
        <v>59.92</v>
      </c>
      <c r="T26" t="n">
        <v>14346.52</v>
      </c>
      <c r="U26" t="n">
        <v>0.67</v>
      </c>
      <c r="V26" t="n">
        <v>0.9399999999999999</v>
      </c>
      <c r="W26" t="n">
        <v>0.22</v>
      </c>
      <c r="X26" t="n">
        <v>0.87</v>
      </c>
      <c r="Y26" t="n">
        <v>1</v>
      </c>
      <c r="Z26" t="n">
        <v>10</v>
      </c>
      <c r="AA26" t="n">
        <v>223.5909515402701</v>
      </c>
      <c r="AB26" t="n">
        <v>305.9270040338614</v>
      </c>
      <c r="AC26" t="n">
        <v>276.7297601402071</v>
      </c>
      <c r="AD26" t="n">
        <v>223590.9515402701</v>
      </c>
      <c r="AE26" t="n">
        <v>305927.0040338614</v>
      </c>
      <c r="AF26" t="n">
        <v>2.165291437085928e-06</v>
      </c>
      <c r="AG26" t="n">
        <v>0.2378125</v>
      </c>
      <c r="AH26" t="n">
        <v>276729.7601402071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4.3959</v>
      </c>
      <c r="E27" t="n">
        <v>22.75</v>
      </c>
      <c r="F27" t="n">
        <v>18.13</v>
      </c>
      <c r="G27" t="n">
        <v>35.09</v>
      </c>
      <c r="H27" t="n">
        <v>0.43</v>
      </c>
      <c r="I27" t="n">
        <v>31</v>
      </c>
      <c r="J27" t="n">
        <v>297.96</v>
      </c>
      <c r="K27" t="n">
        <v>61.2</v>
      </c>
      <c r="L27" t="n">
        <v>7.25</v>
      </c>
      <c r="M27" t="n">
        <v>29</v>
      </c>
      <c r="N27" t="n">
        <v>84.51000000000001</v>
      </c>
      <c r="O27" t="n">
        <v>36982.83</v>
      </c>
      <c r="P27" t="n">
        <v>299.46</v>
      </c>
      <c r="Q27" t="n">
        <v>1319.2</v>
      </c>
      <c r="R27" t="n">
        <v>88.51000000000001</v>
      </c>
      <c r="S27" t="n">
        <v>59.92</v>
      </c>
      <c r="T27" t="n">
        <v>14105.93</v>
      </c>
      <c r="U27" t="n">
        <v>0.68</v>
      </c>
      <c r="V27" t="n">
        <v>0.9399999999999999</v>
      </c>
      <c r="W27" t="n">
        <v>0.21</v>
      </c>
      <c r="X27" t="n">
        <v>0.85</v>
      </c>
      <c r="Y27" t="n">
        <v>1</v>
      </c>
      <c r="Z27" t="n">
        <v>10</v>
      </c>
      <c r="AA27" t="n">
        <v>222.155654237588</v>
      </c>
      <c r="AB27" t="n">
        <v>303.9631669434847</v>
      </c>
      <c r="AC27" t="n">
        <v>274.9533489054726</v>
      </c>
      <c r="AD27" t="n">
        <v>222155.654237588</v>
      </c>
      <c r="AE27" t="n">
        <v>303963.1669434847</v>
      </c>
      <c r="AF27" t="n">
        <v>2.172606109946367e-06</v>
      </c>
      <c r="AG27" t="n">
        <v>0.2369791666666667</v>
      </c>
      <c r="AH27" t="n">
        <v>274953.3489054726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18.09</v>
      </c>
      <c r="G28" t="n">
        <v>36.19</v>
      </c>
      <c r="H28" t="n">
        <v>0.45</v>
      </c>
      <c r="I28" t="n">
        <v>30</v>
      </c>
      <c r="J28" t="n">
        <v>298.48</v>
      </c>
      <c r="K28" t="n">
        <v>61.2</v>
      </c>
      <c r="L28" t="n">
        <v>7.5</v>
      </c>
      <c r="M28" t="n">
        <v>28</v>
      </c>
      <c r="N28" t="n">
        <v>84.79000000000001</v>
      </c>
      <c r="O28" t="n">
        <v>37047.29</v>
      </c>
      <c r="P28" t="n">
        <v>298.45</v>
      </c>
      <c r="Q28" t="n">
        <v>1319.1</v>
      </c>
      <c r="R28" t="n">
        <v>87.20999999999999</v>
      </c>
      <c r="S28" t="n">
        <v>59.92</v>
      </c>
      <c r="T28" t="n">
        <v>13460.43</v>
      </c>
      <c r="U28" t="n">
        <v>0.6899999999999999</v>
      </c>
      <c r="V28" t="n">
        <v>0.9399999999999999</v>
      </c>
      <c r="W28" t="n">
        <v>0.21</v>
      </c>
      <c r="X28" t="n">
        <v>0.82</v>
      </c>
      <c r="Y28" t="n">
        <v>1</v>
      </c>
      <c r="Z28" t="n">
        <v>10</v>
      </c>
      <c r="AA28" t="n">
        <v>220.6315950131444</v>
      </c>
      <c r="AB28" t="n">
        <v>301.8778818758543</v>
      </c>
      <c r="AC28" t="n">
        <v>273.0670805179802</v>
      </c>
      <c r="AD28" t="n">
        <v>220631.5950131444</v>
      </c>
      <c r="AE28" t="n">
        <v>301877.8818758543</v>
      </c>
      <c r="AF28" t="n">
        <v>2.181008099042818e-06</v>
      </c>
      <c r="AG28" t="n">
        <v>0.2360416666666667</v>
      </c>
      <c r="AH28" t="n">
        <v>273067.0805179802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4.4294</v>
      </c>
      <c r="E29" t="n">
        <v>22.58</v>
      </c>
      <c r="F29" t="n">
        <v>18.06</v>
      </c>
      <c r="G29" t="n">
        <v>37.38</v>
      </c>
      <c r="H29" t="n">
        <v>0.46</v>
      </c>
      <c r="I29" t="n">
        <v>29</v>
      </c>
      <c r="J29" t="n">
        <v>299.01</v>
      </c>
      <c r="K29" t="n">
        <v>61.2</v>
      </c>
      <c r="L29" t="n">
        <v>7.75</v>
      </c>
      <c r="M29" t="n">
        <v>27</v>
      </c>
      <c r="N29" t="n">
        <v>85.06</v>
      </c>
      <c r="O29" t="n">
        <v>37111.87</v>
      </c>
      <c r="P29" t="n">
        <v>296.97</v>
      </c>
      <c r="Q29" t="n">
        <v>1319.21</v>
      </c>
      <c r="R29" t="n">
        <v>86.11</v>
      </c>
      <c r="S29" t="n">
        <v>59.92</v>
      </c>
      <c r="T29" t="n">
        <v>12914.85</v>
      </c>
      <c r="U29" t="n">
        <v>0.7</v>
      </c>
      <c r="V29" t="n">
        <v>0.9399999999999999</v>
      </c>
      <c r="W29" t="n">
        <v>0.21</v>
      </c>
      <c r="X29" t="n">
        <v>0.79</v>
      </c>
      <c r="Y29" t="n">
        <v>1</v>
      </c>
      <c r="Z29" t="n">
        <v>10</v>
      </c>
      <c r="AA29" t="n">
        <v>218.917475782919</v>
      </c>
      <c r="AB29" t="n">
        <v>299.5325483234579</v>
      </c>
      <c r="AC29" t="n">
        <v>270.9455823081274</v>
      </c>
      <c r="AD29" t="n">
        <v>218917.475782919</v>
      </c>
      <c r="AE29" t="n">
        <v>299532.5483234579</v>
      </c>
      <c r="AF29" t="n">
        <v>2.189162970812902e-06</v>
      </c>
      <c r="AG29" t="n">
        <v>0.2352083333333333</v>
      </c>
      <c r="AH29" t="n">
        <v>270945.5823081274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4.4511</v>
      </c>
      <c r="E30" t="n">
        <v>22.47</v>
      </c>
      <c r="F30" t="n">
        <v>18.01</v>
      </c>
      <c r="G30" t="n">
        <v>38.59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26</v>
      </c>
      <c r="N30" t="n">
        <v>85.33</v>
      </c>
      <c r="O30" t="n">
        <v>37176.68</v>
      </c>
      <c r="P30" t="n">
        <v>295.08</v>
      </c>
      <c r="Q30" t="n">
        <v>1319.14</v>
      </c>
      <c r="R30" t="n">
        <v>84.31999999999999</v>
      </c>
      <c r="S30" t="n">
        <v>59.92</v>
      </c>
      <c r="T30" t="n">
        <v>12027.08</v>
      </c>
      <c r="U30" t="n">
        <v>0.71</v>
      </c>
      <c r="V30" t="n">
        <v>0.9399999999999999</v>
      </c>
      <c r="W30" t="n">
        <v>0.21</v>
      </c>
      <c r="X30" t="n">
        <v>0.73</v>
      </c>
      <c r="Y30" t="n">
        <v>1</v>
      </c>
      <c r="Z30" t="n">
        <v>10</v>
      </c>
      <c r="AA30" t="n">
        <v>216.6813711058025</v>
      </c>
      <c r="AB30" t="n">
        <v>296.4730112542526</v>
      </c>
      <c r="AC30" t="n">
        <v>268.1780431627189</v>
      </c>
      <c r="AD30" t="n">
        <v>216681.3711058025</v>
      </c>
      <c r="AE30" t="n">
        <v>296473.0112542526</v>
      </c>
      <c r="AF30" t="n">
        <v>2.199887862777196e-06</v>
      </c>
      <c r="AG30" t="n">
        <v>0.2340625</v>
      </c>
      <c r="AH30" t="n">
        <v>268178.0431627189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4.4884</v>
      </c>
      <c r="E31" t="n">
        <v>22.28</v>
      </c>
      <c r="F31" t="n">
        <v>17.88</v>
      </c>
      <c r="G31" t="n">
        <v>39.72</v>
      </c>
      <c r="H31" t="n">
        <v>0.49</v>
      </c>
      <c r="I31" t="n">
        <v>27</v>
      </c>
      <c r="J31" t="n">
        <v>300.06</v>
      </c>
      <c r="K31" t="n">
        <v>61.2</v>
      </c>
      <c r="L31" t="n">
        <v>8.25</v>
      </c>
      <c r="M31" t="n">
        <v>25</v>
      </c>
      <c r="N31" t="n">
        <v>85.61</v>
      </c>
      <c r="O31" t="n">
        <v>37241.49</v>
      </c>
      <c r="P31" t="n">
        <v>291.58</v>
      </c>
      <c r="Q31" t="n">
        <v>1319.08</v>
      </c>
      <c r="R31" t="n">
        <v>79.84</v>
      </c>
      <c r="S31" t="n">
        <v>59.92</v>
      </c>
      <c r="T31" t="n">
        <v>9790.129999999999</v>
      </c>
      <c r="U31" t="n">
        <v>0.75</v>
      </c>
      <c r="V31" t="n">
        <v>0.95</v>
      </c>
      <c r="W31" t="n">
        <v>0.2</v>
      </c>
      <c r="X31" t="n">
        <v>0.6</v>
      </c>
      <c r="Y31" t="n">
        <v>1</v>
      </c>
      <c r="Z31" t="n">
        <v>10</v>
      </c>
      <c r="AA31" t="n">
        <v>212.6218428284899</v>
      </c>
      <c r="AB31" t="n">
        <v>290.9185855714886</v>
      </c>
      <c r="AC31" t="n">
        <v>263.1537240714306</v>
      </c>
      <c r="AD31" t="n">
        <v>212621.8428284899</v>
      </c>
      <c r="AE31" t="n">
        <v>290918.5855714885</v>
      </c>
      <c r="AF31" t="n">
        <v>2.218322815324114e-06</v>
      </c>
      <c r="AG31" t="n">
        <v>0.2320833333333333</v>
      </c>
      <c r="AH31" t="n">
        <v>263153.7240714306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4.4579</v>
      </c>
      <c r="E32" t="n">
        <v>22.43</v>
      </c>
      <c r="F32" t="n">
        <v>18.08</v>
      </c>
      <c r="G32" t="n">
        <v>41.73</v>
      </c>
      <c r="H32" t="n">
        <v>0.5</v>
      </c>
      <c r="I32" t="n">
        <v>26</v>
      </c>
      <c r="J32" t="n">
        <v>300.59</v>
      </c>
      <c r="K32" t="n">
        <v>61.2</v>
      </c>
      <c r="L32" t="n">
        <v>8.5</v>
      </c>
      <c r="M32" t="n">
        <v>24</v>
      </c>
      <c r="N32" t="n">
        <v>85.89</v>
      </c>
      <c r="O32" t="n">
        <v>37306.42</v>
      </c>
      <c r="P32" t="n">
        <v>295</v>
      </c>
      <c r="Q32" t="n">
        <v>1319.09</v>
      </c>
      <c r="R32" t="n">
        <v>87.77</v>
      </c>
      <c r="S32" t="n">
        <v>59.92</v>
      </c>
      <c r="T32" t="n">
        <v>13761.04</v>
      </c>
      <c r="U32" t="n">
        <v>0.68</v>
      </c>
      <c r="V32" t="n">
        <v>0.9399999999999999</v>
      </c>
      <c r="W32" t="n">
        <v>0.19</v>
      </c>
      <c r="X32" t="n">
        <v>0.8</v>
      </c>
      <c r="Y32" t="n">
        <v>1</v>
      </c>
      <c r="Z32" t="n">
        <v>10</v>
      </c>
      <c r="AA32" t="n">
        <v>216.5191583709754</v>
      </c>
      <c r="AB32" t="n">
        <v>296.2510646341415</v>
      </c>
      <c r="AC32" t="n">
        <v>267.977278816527</v>
      </c>
      <c r="AD32" t="n">
        <v>216519.1583709754</v>
      </c>
      <c r="AE32" t="n">
        <v>296251.0646341415</v>
      </c>
      <c r="AF32" t="n">
        <v>2.203248658415776e-06</v>
      </c>
      <c r="AG32" t="n">
        <v>0.2336458333333333</v>
      </c>
      <c r="AH32" t="n">
        <v>267977.278816527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4.4842</v>
      </c>
      <c r="E33" t="n">
        <v>22.3</v>
      </c>
      <c r="F33" t="n">
        <v>18</v>
      </c>
      <c r="G33" t="n">
        <v>43.21</v>
      </c>
      <c r="H33" t="n">
        <v>0.52</v>
      </c>
      <c r="I33" t="n">
        <v>25</v>
      </c>
      <c r="J33" t="n">
        <v>301.11</v>
      </c>
      <c r="K33" t="n">
        <v>61.2</v>
      </c>
      <c r="L33" t="n">
        <v>8.75</v>
      </c>
      <c r="M33" t="n">
        <v>23</v>
      </c>
      <c r="N33" t="n">
        <v>86.16</v>
      </c>
      <c r="O33" t="n">
        <v>37371.47</v>
      </c>
      <c r="P33" t="n">
        <v>292.67</v>
      </c>
      <c r="Q33" t="n">
        <v>1319.12</v>
      </c>
      <c r="R33" t="n">
        <v>84.38</v>
      </c>
      <c r="S33" t="n">
        <v>59.92</v>
      </c>
      <c r="T33" t="n">
        <v>12069.69</v>
      </c>
      <c r="U33" t="n">
        <v>0.71</v>
      </c>
      <c r="V33" t="n">
        <v>0.9399999999999999</v>
      </c>
      <c r="W33" t="n">
        <v>0.21</v>
      </c>
      <c r="X33" t="n">
        <v>0.73</v>
      </c>
      <c r="Y33" t="n">
        <v>1</v>
      </c>
      <c r="Z33" t="n">
        <v>10</v>
      </c>
      <c r="AA33" t="n">
        <v>213.7642334085382</v>
      </c>
      <c r="AB33" t="n">
        <v>292.4816547618251</v>
      </c>
      <c r="AC33" t="n">
        <v>264.5676161320234</v>
      </c>
      <c r="AD33" t="n">
        <v>213764.2334085382</v>
      </c>
      <c r="AE33" t="n">
        <v>292481.6547618251</v>
      </c>
      <c r="AF33" t="n">
        <v>2.216247029782638e-06</v>
      </c>
      <c r="AG33" t="n">
        <v>0.2322916666666667</v>
      </c>
      <c r="AH33" t="n">
        <v>264567.6161320234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4.4858</v>
      </c>
      <c r="E34" t="n">
        <v>22.29</v>
      </c>
      <c r="F34" t="n">
        <v>18</v>
      </c>
      <c r="G34" t="n">
        <v>43.19</v>
      </c>
      <c r="H34" t="n">
        <v>0.53</v>
      </c>
      <c r="I34" t="n">
        <v>25</v>
      </c>
      <c r="J34" t="n">
        <v>301.64</v>
      </c>
      <c r="K34" t="n">
        <v>61.2</v>
      </c>
      <c r="L34" t="n">
        <v>9</v>
      </c>
      <c r="M34" t="n">
        <v>23</v>
      </c>
      <c r="N34" t="n">
        <v>86.44</v>
      </c>
      <c r="O34" t="n">
        <v>37436.63</v>
      </c>
      <c r="P34" t="n">
        <v>291.41</v>
      </c>
      <c r="Q34" t="n">
        <v>1319.16</v>
      </c>
      <c r="R34" t="n">
        <v>84.19</v>
      </c>
      <c r="S34" t="n">
        <v>59.92</v>
      </c>
      <c r="T34" t="n">
        <v>11976.59</v>
      </c>
      <c r="U34" t="n">
        <v>0.71</v>
      </c>
      <c r="V34" t="n">
        <v>0.9399999999999999</v>
      </c>
      <c r="W34" t="n">
        <v>0.2</v>
      </c>
      <c r="X34" t="n">
        <v>0.72</v>
      </c>
      <c r="Y34" t="n">
        <v>1</v>
      </c>
      <c r="Z34" t="n">
        <v>10</v>
      </c>
      <c r="AA34" t="n">
        <v>213.0091369191631</v>
      </c>
      <c r="AB34" t="n">
        <v>291.4484984325568</v>
      </c>
      <c r="AC34" t="n">
        <v>263.6330627927761</v>
      </c>
      <c r="AD34" t="n">
        <v>213009.1369191631</v>
      </c>
      <c r="AE34" t="n">
        <v>291448.4984325568</v>
      </c>
      <c r="AF34" t="n">
        <v>2.21703780522701e-06</v>
      </c>
      <c r="AG34" t="n">
        <v>0.2321875</v>
      </c>
      <c r="AH34" t="n">
        <v>263633.0627927761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4.5059</v>
      </c>
      <c r="E35" t="n">
        <v>22.19</v>
      </c>
      <c r="F35" t="n">
        <v>17.95</v>
      </c>
      <c r="G35" t="n">
        <v>44.88</v>
      </c>
      <c r="H35" t="n">
        <v>0.55</v>
      </c>
      <c r="I35" t="n">
        <v>24</v>
      </c>
      <c r="J35" t="n">
        <v>302.17</v>
      </c>
      <c r="K35" t="n">
        <v>61.2</v>
      </c>
      <c r="L35" t="n">
        <v>9.25</v>
      </c>
      <c r="M35" t="n">
        <v>22</v>
      </c>
      <c r="N35" t="n">
        <v>86.72</v>
      </c>
      <c r="O35" t="n">
        <v>37501.91</v>
      </c>
      <c r="P35" t="n">
        <v>290.39</v>
      </c>
      <c r="Q35" t="n">
        <v>1319.2</v>
      </c>
      <c r="R35" t="n">
        <v>82.69</v>
      </c>
      <c r="S35" t="n">
        <v>59.92</v>
      </c>
      <c r="T35" t="n">
        <v>11229.98</v>
      </c>
      <c r="U35" t="n">
        <v>0.72</v>
      </c>
      <c r="V35" t="n">
        <v>0.95</v>
      </c>
      <c r="W35" t="n">
        <v>0.2</v>
      </c>
      <c r="X35" t="n">
        <v>0.67</v>
      </c>
      <c r="Y35" t="n">
        <v>1</v>
      </c>
      <c r="Z35" t="n">
        <v>10</v>
      </c>
      <c r="AA35" t="n">
        <v>211.3707104930868</v>
      </c>
      <c r="AB35" t="n">
        <v>289.2067311141277</v>
      </c>
      <c r="AC35" t="n">
        <v>261.605246600877</v>
      </c>
      <c r="AD35" t="n">
        <v>211370.7104930868</v>
      </c>
      <c r="AE35" t="n">
        <v>289206.7311141277</v>
      </c>
      <c r="AF35" t="n">
        <v>2.226971921746931e-06</v>
      </c>
      <c r="AG35" t="n">
        <v>0.2311458333333334</v>
      </c>
      <c r="AH35" t="n">
        <v>261605.246600877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4.5248</v>
      </c>
      <c r="E36" t="n">
        <v>22.1</v>
      </c>
      <c r="F36" t="n">
        <v>17.91</v>
      </c>
      <c r="G36" t="n">
        <v>46.73</v>
      </c>
      <c r="H36" t="n">
        <v>0.5600000000000001</v>
      </c>
      <c r="I36" t="n">
        <v>23</v>
      </c>
      <c r="J36" t="n">
        <v>302.7</v>
      </c>
      <c r="K36" t="n">
        <v>61.2</v>
      </c>
      <c r="L36" t="n">
        <v>9.5</v>
      </c>
      <c r="M36" t="n">
        <v>21</v>
      </c>
      <c r="N36" t="n">
        <v>87</v>
      </c>
      <c r="O36" t="n">
        <v>37567.32</v>
      </c>
      <c r="P36" t="n">
        <v>288.27</v>
      </c>
      <c r="Q36" t="n">
        <v>1319.21</v>
      </c>
      <c r="R36" t="n">
        <v>81.3</v>
      </c>
      <c r="S36" t="n">
        <v>59.92</v>
      </c>
      <c r="T36" t="n">
        <v>10539.85</v>
      </c>
      <c r="U36" t="n">
        <v>0.74</v>
      </c>
      <c r="V36" t="n">
        <v>0.95</v>
      </c>
      <c r="W36" t="n">
        <v>0.2</v>
      </c>
      <c r="X36" t="n">
        <v>0.63</v>
      </c>
      <c r="Y36" t="n">
        <v>1</v>
      </c>
      <c r="Z36" t="n">
        <v>10</v>
      </c>
      <c r="AA36" t="n">
        <v>209.243626637105</v>
      </c>
      <c r="AB36" t="n">
        <v>286.2963611420581</v>
      </c>
      <c r="AC36" t="n">
        <v>258.9726382542108</v>
      </c>
      <c r="AD36" t="n">
        <v>209243.626637105</v>
      </c>
      <c r="AE36" t="n">
        <v>286296.3611420581</v>
      </c>
      <c r="AF36" t="n">
        <v>2.236312956683573e-06</v>
      </c>
      <c r="AG36" t="n">
        <v>0.2302083333333333</v>
      </c>
      <c r="AH36" t="n">
        <v>258972.6382542108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4.5234</v>
      </c>
      <c r="E37" t="n">
        <v>22.11</v>
      </c>
      <c r="F37" t="n">
        <v>17.92</v>
      </c>
      <c r="G37" t="n">
        <v>46.74</v>
      </c>
      <c r="H37" t="n">
        <v>0.57</v>
      </c>
      <c r="I37" t="n">
        <v>23</v>
      </c>
      <c r="J37" t="n">
        <v>303.23</v>
      </c>
      <c r="K37" t="n">
        <v>61.2</v>
      </c>
      <c r="L37" t="n">
        <v>9.75</v>
      </c>
      <c r="M37" t="n">
        <v>21</v>
      </c>
      <c r="N37" t="n">
        <v>87.28</v>
      </c>
      <c r="O37" t="n">
        <v>37632.84</v>
      </c>
      <c r="P37" t="n">
        <v>288.05</v>
      </c>
      <c r="Q37" t="n">
        <v>1319.17</v>
      </c>
      <c r="R37" t="n">
        <v>81.51000000000001</v>
      </c>
      <c r="S37" t="n">
        <v>59.92</v>
      </c>
      <c r="T37" t="n">
        <v>10645.67</v>
      </c>
      <c r="U37" t="n">
        <v>0.74</v>
      </c>
      <c r="V37" t="n">
        <v>0.95</v>
      </c>
      <c r="W37" t="n">
        <v>0.2</v>
      </c>
      <c r="X37" t="n">
        <v>0.64</v>
      </c>
      <c r="Y37" t="n">
        <v>1</v>
      </c>
      <c r="Z37" t="n">
        <v>10</v>
      </c>
      <c r="AA37" t="n">
        <v>209.2198370561029</v>
      </c>
      <c r="AB37" t="n">
        <v>286.2638111878088</v>
      </c>
      <c r="AC37" t="n">
        <v>258.9431948219109</v>
      </c>
      <c r="AD37" t="n">
        <v>209219.8370561029</v>
      </c>
      <c r="AE37" t="n">
        <v>286263.8111878088</v>
      </c>
      <c r="AF37" t="n">
        <v>2.235621028169748e-06</v>
      </c>
      <c r="AG37" t="n">
        <v>0.2303125</v>
      </c>
      <c r="AH37" t="n">
        <v>258943.1948219109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4.5425</v>
      </c>
      <c r="E38" t="n">
        <v>22.01</v>
      </c>
      <c r="F38" t="n">
        <v>17.88</v>
      </c>
      <c r="G38" t="n">
        <v>48.76</v>
      </c>
      <c r="H38" t="n">
        <v>0.59</v>
      </c>
      <c r="I38" t="n">
        <v>22</v>
      </c>
      <c r="J38" t="n">
        <v>303.76</v>
      </c>
      <c r="K38" t="n">
        <v>61.2</v>
      </c>
      <c r="L38" t="n">
        <v>10</v>
      </c>
      <c r="M38" t="n">
        <v>20</v>
      </c>
      <c r="N38" t="n">
        <v>87.56999999999999</v>
      </c>
      <c r="O38" t="n">
        <v>37698.48</v>
      </c>
      <c r="P38" t="n">
        <v>286.51</v>
      </c>
      <c r="Q38" t="n">
        <v>1319.15</v>
      </c>
      <c r="R38" t="n">
        <v>80.19</v>
      </c>
      <c r="S38" t="n">
        <v>59.92</v>
      </c>
      <c r="T38" t="n">
        <v>9989.709999999999</v>
      </c>
      <c r="U38" t="n">
        <v>0.75</v>
      </c>
      <c r="V38" t="n">
        <v>0.95</v>
      </c>
      <c r="W38" t="n">
        <v>0.2</v>
      </c>
      <c r="X38" t="n">
        <v>0.6</v>
      </c>
      <c r="Y38" t="n">
        <v>1</v>
      </c>
      <c r="Z38" t="n">
        <v>10</v>
      </c>
      <c r="AA38" t="n">
        <v>207.4093486544232</v>
      </c>
      <c r="AB38" t="n">
        <v>283.7866210835208</v>
      </c>
      <c r="AC38" t="n">
        <v>256.7024242644172</v>
      </c>
      <c r="AD38" t="n">
        <v>207409.3486544232</v>
      </c>
      <c r="AE38" t="n">
        <v>283786.6210835208</v>
      </c>
      <c r="AF38" t="n">
        <v>2.245060910036938e-06</v>
      </c>
      <c r="AG38" t="n">
        <v>0.2292708333333333</v>
      </c>
      <c r="AH38" t="n">
        <v>256702.4242644172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4.564</v>
      </c>
      <c r="E39" t="n">
        <v>21.91</v>
      </c>
      <c r="F39" t="n">
        <v>17.83</v>
      </c>
      <c r="G39" t="n">
        <v>50.94</v>
      </c>
      <c r="H39" t="n">
        <v>0.6</v>
      </c>
      <c r="I39" t="n">
        <v>21</v>
      </c>
      <c r="J39" t="n">
        <v>304.3</v>
      </c>
      <c r="K39" t="n">
        <v>61.2</v>
      </c>
      <c r="L39" t="n">
        <v>10.25</v>
      </c>
      <c r="M39" t="n">
        <v>19</v>
      </c>
      <c r="N39" t="n">
        <v>87.84999999999999</v>
      </c>
      <c r="O39" t="n">
        <v>37764.25</v>
      </c>
      <c r="P39" t="n">
        <v>284.96</v>
      </c>
      <c r="Q39" t="n">
        <v>1319.14</v>
      </c>
      <c r="R39" t="n">
        <v>78.54000000000001</v>
      </c>
      <c r="S39" t="n">
        <v>59.92</v>
      </c>
      <c r="T39" t="n">
        <v>9167.809999999999</v>
      </c>
      <c r="U39" t="n">
        <v>0.76</v>
      </c>
      <c r="V39" t="n">
        <v>0.95</v>
      </c>
      <c r="W39" t="n">
        <v>0.2</v>
      </c>
      <c r="X39" t="n">
        <v>0.55</v>
      </c>
      <c r="Y39" t="n">
        <v>1</v>
      </c>
      <c r="Z39" t="n">
        <v>10</v>
      </c>
      <c r="AA39" t="n">
        <v>205.4725920312263</v>
      </c>
      <c r="AB39" t="n">
        <v>281.1366652279922</v>
      </c>
      <c r="AC39" t="n">
        <v>254.3053764765031</v>
      </c>
      <c r="AD39" t="n">
        <v>205472.5920312263</v>
      </c>
      <c r="AE39" t="n">
        <v>281136.6652279922</v>
      </c>
      <c r="AF39" t="n">
        <v>2.255686955070684e-06</v>
      </c>
      <c r="AG39" t="n">
        <v>0.2282291666666667</v>
      </c>
      <c r="AH39" t="n">
        <v>254305.3764765031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4.5598</v>
      </c>
      <c r="E40" t="n">
        <v>21.93</v>
      </c>
      <c r="F40" t="n">
        <v>17.85</v>
      </c>
      <c r="G40" t="n">
        <v>51</v>
      </c>
      <c r="H40" t="n">
        <v>0.61</v>
      </c>
      <c r="I40" t="n">
        <v>21</v>
      </c>
      <c r="J40" t="n">
        <v>304.83</v>
      </c>
      <c r="K40" t="n">
        <v>61.2</v>
      </c>
      <c r="L40" t="n">
        <v>10.5</v>
      </c>
      <c r="M40" t="n">
        <v>19</v>
      </c>
      <c r="N40" t="n">
        <v>88.13</v>
      </c>
      <c r="O40" t="n">
        <v>37830.13</v>
      </c>
      <c r="P40" t="n">
        <v>284.47</v>
      </c>
      <c r="Q40" t="n">
        <v>1319.09</v>
      </c>
      <c r="R40" t="n">
        <v>79.36</v>
      </c>
      <c r="S40" t="n">
        <v>59.92</v>
      </c>
      <c r="T40" t="n">
        <v>9578.530000000001</v>
      </c>
      <c r="U40" t="n">
        <v>0.76</v>
      </c>
      <c r="V40" t="n">
        <v>0.95</v>
      </c>
      <c r="W40" t="n">
        <v>0.2</v>
      </c>
      <c r="X40" t="n">
        <v>0.57</v>
      </c>
      <c r="Y40" t="n">
        <v>1</v>
      </c>
      <c r="Z40" t="n">
        <v>10</v>
      </c>
      <c r="AA40" t="n">
        <v>205.4589265415138</v>
      </c>
      <c r="AB40" t="n">
        <v>281.1179675020888</v>
      </c>
      <c r="AC40" t="n">
        <v>254.2884632353174</v>
      </c>
      <c r="AD40" t="n">
        <v>205458.9265415139</v>
      </c>
      <c r="AE40" t="n">
        <v>281117.9675020888</v>
      </c>
      <c r="AF40" t="n">
        <v>2.253611169529208e-06</v>
      </c>
      <c r="AG40" t="n">
        <v>0.2284375</v>
      </c>
      <c r="AH40" t="n">
        <v>254288.4632353174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4.5803</v>
      </c>
      <c r="E41" t="n">
        <v>21.83</v>
      </c>
      <c r="F41" t="n">
        <v>17.81</v>
      </c>
      <c r="G41" t="n">
        <v>53.42</v>
      </c>
      <c r="H41" t="n">
        <v>0.63</v>
      </c>
      <c r="I41" t="n">
        <v>20</v>
      </c>
      <c r="J41" t="n">
        <v>305.37</v>
      </c>
      <c r="K41" t="n">
        <v>61.2</v>
      </c>
      <c r="L41" t="n">
        <v>10.75</v>
      </c>
      <c r="M41" t="n">
        <v>18</v>
      </c>
      <c r="N41" t="n">
        <v>88.42</v>
      </c>
      <c r="O41" t="n">
        <v>37896.14</v>
      </c>
      <c r="P41" t="n">
        <v>282.36</v>
      </c>
      <c r="Q41" t="n">
        <v>1319.09</v>
      </c>
      <c r="R41" t="n">
        <v>77.90000000000001</v>
      </c>
      <c r="S41" t="n">
        <v>59.92</v>
      </c>
      <c r="T41" t="n">
        <v>8853.879999999999</v>
      </c>
      <c r="U41" t="n">
        <v>0.77</v>
      </c>
      <c r="V41" t="n">
        <v>0.95</v>
      </c>
      <c r="W41" t="n">
        <v>0.19</v>
      </c>
      <c r="X41" t="n">
        <v>0.53</v>
      </c>
      <c r="Y41" t="n">
        <v>1</v>
      </c>
      <c r="Z41" t="n">
        <v>10</v>
      </c>
      <c r="AA41" t="n">
        <v>203.315941050511</v>
      </c>
      <c r="AB41" t="n">
        <v>278.1858402114527</v>
      </c>
      <c r="AC41" t="n">
        <v>251.6361740580322</v>
      </c>
      <c r="AD41" t="n">
        <v>203315.941050511</v>
      </c>
      <c r="AE41" t="n">
        <v>278185.8402114527</v>
      </c>
      <c r="AF41" t="n">
        <v>2.263742979910222e-06</v>
      </c>
      <c r="AG41" t="n">
        <v>0.2273958333333333</v>
      </c>
      <c r="AH41" t="n">
        <v>251636.1740580322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4.5779</v>
      </c>
      <c r="E42" t="n">
        <v>21.84</v>
      </c>
      <c r="F42" t="n">
        <v>17.82</v>
      </c>
      <c r="G42" t="n">
        <v>53.45</v>
      </c>
      <c r="H42" t="n">
        <v>0.64</v>
      </c>
      <c r="I42" t="n">
        <v>20</v>
      </c>
      <c r="J42" t="n">
        <v>305.9</v>
      </c>
      <c r="K42" t="n">
        <v>61.2</v>
      </c>
      <c r="L42" t="n">
        <v>11</v>
      </c>
      <c r="M42" t="n">
        <v>18</v>
      </c>
      <c r="N42" t="n">
        <v>88.7</v>
      </c>
      <c r="O42" t="n">
        <v>37962.28</v>
      </c>
      <c r="P42" t="n">
        <v>281.83</v>
      </c>
      <c r="Q42" t="n">
        <v>1319.11</v>
      </c>
      <c r="R42" t="n">
        <v>78.23</v>
      </c>
      <c r="S42" t="n">
        <v>59.92</v>
      </c>
      <c r="T42" t="n">
        <v>9020.16</v>
      </c>
      <c r="U42" t="n">
        <v>0.77</v>
      </c>
      <c r="V42" t="n">
        <v>0.95</v>
      </c>
      <c r="W42" t="n">
        <v>0.2</v>
      </c>
      <c r="X42" t="n">
        <v>0.54</v>
      </c>
      <c r="Y42" t="n">
        <v>1</v>
      </c>
      <c r="Z42" t="n">
        <v>10</v>
      </c>
      <c r="AA42" t="n">
        <v>203.1707433390927</v>
      </c>
      <c r="AB42" t="n">
        <v>277.9871742970193</v>
      </c>
      <c r="AC42" t="n">
        <v>251.4564685396429</v>
      </c>
      <c r="AD42" t="n">
        <v>203170.7433390927</v>
      </c>
      <c r="AE42" t="n">
        <v>277987.1742970193</v>
      </c>
      <c r="AF42" t="n">
        <v>2.262556816743664e-06</v>
      </c>
      <c r="AG42" t="n">
        <v>0.2275</v>
      </c>
      <c r="AH42" t="n">
        <v>251456.4685396429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4.5985</v>
      </c>
      <c r="E43" t="n">
        <v>21.75</v>
      </c>
      <c r="F43" t="n">
        <v>17.77</v>
      </c>
      <c r="G43" t="n">
        <v>56.13</v>
      </c>
      <c r="H43" t="n">
        <v>0.65</v>
      </c>
      <c r="I43" t="n">
        <v>19</v>
      </c>
      <c r="J43" t="n">
        <v>306.44</v>
      </c>
      <c r="K43" t="n">
        <v>61.2</v>
      </c>
      <c r="L43" t="n">
        <v>11.25</v>
      </c>
      <c r="M43" t="n">
        <v>17</v>
      </c>
      <c r="N43" t="n">
        <v>88.98999999999999</v>
      </c>
      <c r="O43" t="n">
        <v>38028.53</v>
      </c>
      <c r="P43" t="n">
        <v>280.41</v>
      </c>
      <c r="Q43" t="n">
        <v>1319.09</v>
      </c>
      <c r="R43" t="n">
        <v>76.77</v>
      </c>
      <c r="S43" t="n">
        <v>59.92</v>
      </c>
      <c r="T43" t="n">
        <v>8293.889999999999</v>
      </c>
      <c r="U43" t="n">
        <v>0.78</v>
      </c>
      <c r="V43" t="n">
        <v>0.96</v>
      </c>
      <c r="W43" t="n">
        <v>0.19</v>
      </c>
      <c r="X43" t="n">
        <v>0.5</v>
      </c>
      <c r="Y43" t="n">
        <v>1</v>
      </c>
      <c r="Z43" t="n">
        <v>10</v>
      </c>
      <c r="AA43" t="n">
        <v>201.3762928742986</v>
      </c>
      <c r="AB43" t="n">
        <v>275.531928005522</v>
      </c>
      <c r="AC43" t="n">
        <v>249.2355475082455</v>
      </c>
      <c r="AD43" t="n">
        <v>201376.2928742986</v>
      </c>
      <c r="AE43" t="n">
        <v>275531.928005522</v>
      </c>
      <c r="AF43" t="n">
        <v>2.272738050589951e-06</v>
      </c>
      <c r="AG43" t="n">
        <v>0.2265625</v>
      </c>
      <c r="AH43" t="n">
        <v>249235.5475082455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4.6011</v>
      </c>
      <c r="E44" t="n">
        <v>21.73</v>
      </c>
      <c r="F44" t="n">
        <v>17.76</v>
      </c>
      <c r="G44" t="n">
        <v>56.09</v>
      </c>
      <c r="H44" t="n">
        <v>0.67</v>
      </c>
      <c r="I44" t="n">
        <v>19</v>
      </c>
      <c r="J44" t="n">
        <v>306.98</v>
      </c>
      <c r="K44" t="n">
        <v>61.2</v>
      </c>
      <c r="L44" t="n">
        <v>11.5</v>
      </c>
      <c r="M44" t="n">
        <v>17</v>
      </c>
      <c r="N44" t="n">
        <v>89.28</v>
      </c>
      <c r="O44" t="n">
        <v>38094.91</v>
      </c>
      <c r="P44" t="n">
        <v>279.68</v>
      </c>
      <c r="Q44" t="n">
        <v>1319.13</v>
      </c>
      <c r="R44" t="n">
        <v>76.36</v>
      </c>
      <c r="S44" t="n">
        <v>59.92</v>
      </c>
      <c r="T44" t="n">
        <v>8090.79</v>
      </c>
      <c r="U44" t="n">
        <v>0.78</v>
      </c>
      <c r="V44" t="n">
        <v>0.96</v>
      </c>
      <c r="W44" t="n">
        <v>0.19</v>
      </c>
      <c r="X44" t="n">
        <v>0.48</v>
      </c>
      <c r="Y44" t="n">
        <v>1</v>
      </c>
      <c r="Z44" t="n">
        <v>10</v>
      </c>
      <c r="AA44" t="n">
        <v>200.850443146476</v>
      </c>
      <c r="AB44" t="n">
        <v>274.8124372090627</v>
      </c>
      <c r="AC44" t="n">
        <v>248.5847239035884</v>
      </c>
      <c r="AD44" t="n">
        <v>200850.4431464759</v>
      </c>
      <c r="AE44" t="n">
        <v>274812.4372090627</v>
      </c>
      <c r="AF44" t="n">
        <v>2.274023060687056e-06</v>
      </c>
      <c r="AG44" t="n">
        <v>0.2263541666666667</v>
      </c>
      <c r="AH44" t="n">
        <v>248584.7239035884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4.6414</v>
      </c>
      <c r="E45" t="n">
        <v>21.54</v>
      </c>
      <c r="F45" t="n">
        <v>17.63</v>
      </c>
      <c r="G45" t="n">
        <v>58.75</v>
      </c>
      <c r="H45" t="n">
        <v>0.68</v>
      </c>
      <c r="I45" t="n">
        <v>18</v>
      </c>
      <c r="J45" t="n">
        <v>307.52</v>
      </c>
      <c r="K45" t="n">
        <v>61.2</v>
      </c>
      <c r="L45" t="n">
        <v>11.75</v>
      </c>
      <c r="M45" t="n">
        <v>16</v>
      </c>
      <c r="N45" t="n">
        <v>89.56999999999999</v>
      </c>
      <c r="O45" t="n">
        <v>38161.42</v>
      </c>
      <c r="P45" t="n">
        <v>275.91</v>
      </c>
      <c r="Q45" t="n">
        <v>1319.09</v>
      </c>
      <c r="R45" t="n">
        <v>71.69</v>
      </c>
      <c r="S45" t="n">
        <v>59.92</v>
      </c>
      <c r="T45" t="n">
        <v>5759.78</v>
      </c>
      <c r="U45" t="n">
        <v>0.84</v>
      </c>
      <c r="V45" t="n">
        <v>0.96</v>
      </c>
      <c r="W45" t="n">
        <v>0.19</v>
      </c>
      <c r="X45" t="n">
        <v>0.35</v>
      </c>
      <c r="Y45" t="n">
        <v>1</v>
      </c>
      <c r="Z45" t="n">
        <v>10</v>
      </c>
      <c r="AA45" t="n">
        <v>196.7825545378575</v>
      </c>
      <c r="AB45" t="n">
        <v>269.2465725521742</v>
      </c>
      <c r="AC45" t="n">
        <v>243.5500575578114</v>
      </c>
      <c r="AD45" t="n">
        <v>196782.5545378575</v>
      </c>
      <c r="AE45" t="n">
        <v>269246.5725521742</v>
      </c>
      <c r="AF45" t="n">
        <v>2.293940717192172e-06</v>
      </c>
      <c r="AG45" t="n">
        <v>0.224375</v>
      </c>
      <c r="AH45" t="n">
        <v>243550.0575578114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4.6066</v>
      </c>
      <c r="E46" t="n">
        <v>21.71</v>
      </c>
      <c r="F46" t="n">
        <v>17.79</v>
      </c>
      <c r="G46" t="n">
        <v>59.3</v>
      </c>
      <c r="H46" t="n">
        <v>0.6899999999999999</v>
      </c>
      <c r="I46" t="n">
        <v>18</v>
      </c>
      <c r="J46" t="n">
        <v>308.06</v>
      </c>
      <c r="K46" t="n">
        <v>61.2</v>
      </c>
      <c r="L46" t="n">
        <v>12</v>
      </c>
      <c r="M46" t="n">
        <v>16</v>
      </c>
      <c r="N46" t="n">
        <v>89.86</v>
      </c>
      <c r="O46" t="n">
        <v>38228.06</v>
      </c>
      <c r="P46" t="n">
        <v>278.43</v>
      </c>
      <c r="Q46" t="n">
        <v>1319.11</v>
      </c>
      <c r="R46" t="n">
        <v>77.72</v>
      </c>
      <c r="S46" t="n">
        <v>59.92</v>
      </c>
      <c r="T46" t="n">
        <v>8772.6</v>
      </c>
      <c r="U46" t="n">
        <v>0.77</v>
      </c>
      <c r="V46" t="n">
        <v>0.96</v>
      </c>
      <c r="W46" t="n">
        <v>0.18</v>
      </c>
      <c r="X46" t="n">
        <v>0.51</v>
      </c>
      <c r="Y46" t="n">
        <v>1</v>
      </c>
      <c r="Z46" t="n">
        <v>10</v>
      </c>
      <c r="AA46" t="n">
        <v>200.0433383636596</v>
      </c>
      <c r="AB46" t="n">
        <v>273.7081208382639</v>
      </c>
      <c r="AC46" t="n">
        <v>247.5858019373005</v>
      </c>
      <c r="AD46" t="n">
        <v>200043.3383636596</v>
      </c>
      <c r="AE46" t="n">
        <v>273708.1208382639</v>
      </c>
      <c r="AF46" t="n">
        <v>2.276741351277084e-06</v>
      </c>
      <c r="AG46" t="n">
        <v>0.2261458333333334</v>
      </c>
      <c r="AH46" t="n">
        <v>247585.8019373005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4.6049</v>
      </c>
      <c r="E47" t="n">
        <v>21.72</v>
      </c>
      <c r="F47" t="n">
        <v>17.8</v>
      </c>
      <c r="G47" t="n">
        <v>59.32</v>
      </c>
      <c r="H47" t="n">
        <v>0.71</v>
      </c>
      <c r="I47" t="n">
        <v>18</v>
      </c>
      <c r="J47" t="n">
        <v>308.6</v>
      </c>
      <c r="K47" t="n">
        <v>61.2</v>
      </c>
      <c r="L47" t="n">
        <v>12.25</v>
      </c>
      <c r="M47" t="n">
        <v>16</v>
      </c>
      <c r="N47" t="n">
        <v>90.15000000000001</v>
      </c>
      <c r="O47" t="n">
        <v>38294.82</v>
      </c>
      <c r="P47" t="n">
        <v>277.64</v>
      </c>
      <c r="Q47" t="n">
        <v>1319.13</v>
      </c>
      <c r="R47" t="n">
        <v>77.73</v>
      </c>
      <c r="S47" t="n">
        <v>59.92</v>
      </c>
      <c r="T47" t="n">
        <v>8780.68</v>
      </c>
      <c r="U47" t="n">
        <v>0.77</v>
      </c>
      <c r="V47" t="n">
        <v>0.95</v>
      </c>
      <c r="W47" t="n">
        <v>0.19</v>
      </c>
      <c r="X47" t="n">
        <v>0.52</v>
      </c>
      <c r="Y47" t="n">
        <v>1</v>
      </c>
      <c r="Z47" t="n">
        <v>10</v>
      </c>
      <c r="AA47" t="n">
        <v>199.7306784549235</v>
      </c>
      <c r="AB47" t="n">
        <v>273.2803257575499</v>
      </c>
      <c r="AC47" t="n">
        <v>247.1988350186755</v>
      </c>
      <c r="AD47" t="n">
        <v>199730.6784549236</v>
      </c>
      <c r="AE47" t="n">
        <v>273280.3257575498</v>
      </c>
      <c r="AF47" t="n">
        <v>2.275901152367439e-06</v>
      </c>
      <c r="AG47" t="n">
        <v>0.22625</v>
      </c>
      <c r="AH47" t="n">
        <v>247198.8350186755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4.6261</v>
      </c>
      <c r="E48" t="n">
        <v>21.62</v>
      </c>
      <c r="F48" t="n">
        <v>17.75</v>
      </c>
      <c r="G48" t="n">
        <v>62.65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15</v>
      </c>
      <c r="N48" t="n">
        <v>90.44</v>
      </c>
      <c r="O48" t="n">
        <v>38361.7</v>
      </c>
      <c r="P48" t="n">
        <v>276.24</v>
      </c>
      <c r="Q48" t="n">
        <v>1319.14</v>
      </c>
      <c r="R48" t="n">
        <v>76.11</v>
      </c>
      <c r="S48" t="n">
        <v>59.92</v>
      </c>
      <c r="T48" t="n">
        <v>7976.09</v>
      </c>
      <c r="U48" t="n">
        <v>0.79</v>
      </c>
      <c r="V48" t="n">
        <v>0.96</v>
      </c>
      <c r="W48" t="n">
        <v>0.19</v>
      </c>
      <c r="X48" t="n">
        <v>0.47</v>
      </c>
      <c r="Y48" t="n">
        <v>1</v>
      </c>
      <c r="Z48" t="n">
        <v>10</v>
      </c>
      <c r="AA48" t="n">
        <v>197.9467419149036</v>
      </c>
      <c r="AB48" t="n">
        <v>270.83946508177</v>
      </c>
      <c r="AC48" t="n">
        <v>244.9909266600219</v>
      </c>
      <c r="AD48" t="n">
        <v>197946.7419149036</v>
      </c>
      <c r="AE48" t="n">
        <v>270839.46508177</v>
      </c>
      <c r="AF48" t="n">
        <v>2.286378927005366e-06</v>
      </c>
      <c r="AG48" t="n">
        <v>0.2252083333333333</v>
      </c>
      <c r="AH48" t="n">
        <v>244990.9266600219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4.6275</v>
      </c>
      <c r="E49" t="n">
        <v>21.61</v>
      </c>
      <c r="F49" t="n">
        <v>17.74</v>
      </c>
      <c r="G49" t="n">
        <v>62.63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15</v>
      </c>
      <c r="N49" t="n">
        <v>90.73999999999999</v>
      </c>
      <c r="O49" t="n">
        <v>38428.72</v>
      </c>
      <c r="P49" t="n">
        <v>274.67</v>
      </c>
      <c r="Q49" t="n">
        <v>1319.08</v>
      </c>
      <c r="R49" t="n">
        <v>75.94</v>
      </c>
      <c r="S49" t="n">
        <v>59.92</v>
      </c>
      <c r="T49" t="n">
        <v>7888.93</v>
      </c>
      <c r="U49" t="n">
        <v>0.79</v>
      </c>
      <c r="V49" t="n">
        <v>0.96</v>
      </c>
      <c r="W49" t="n">
        <v>0.19</v>
      </c>
      <c r="X49" t="n">
        <v>0.47</v>
      </c>
      <c r="Y49" t="n">
        <v>1</v>
      </c>
      <c r="Z49" t="n">
        <v>10</v>
      </c>
      <c r="AA49" t="n">
        <v>197.0378252595797</v>
      </c>
      <c r="AB49" t="n">
        <v>269.5958452153837</v>
      </c>
      <c r="AC49" t="n">
        <v>243.8659961282516</v>
      </c>
      <c r="AD49" t="n">
        <v>197037.8252595797</v>
      </c>
      <c r="AE49" t="n">
        <v>269595.8452153837</v>
      </c>
      <c r="AF49" t="n">
        <v>2.287070855519192e-06</v>
      </c>
      <c r="AG49" t="n">
        <v>0.2251041666666667</v>
      </c>
      <c r="AH49" t="n">
        <v>243865.9961282516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4.6274</v>
      </c>
      <c r="E50" t="n">
        <v>21.61</v>
      </c>
      <c r="F50" t="n">
        <v>17.75</v>
      </c>
      <c r="G50" t="n">
        <v>62.63</v>
      </c>
      <c r="H50" t="n">
        <v>0.75</v>
      </c>
      <c r="I50" t="n">
        <v>17</v>
      </c>
      <c r="J50" t="n">
        <v>310.23</v>
      </c>
      <c r="K50" t="n">
        <v>61.2</v>
      </c>
      <c r="L50" t="n">
        <v>13</v>
      </c>
      <c r="M50" t="n">
        <v>15</v>
      </c>
      <c r="N50" t="n">
        <v>91.03</v>
      </c>
      <c r="O50" t="n">
        <v>38495.87</v>
      </c>
      <c r="P50" t="n">
        <v>273.81</v>
      </c>
      <c r="Q50" t="n">
        <v>1319.15</v>
      </c>
      <c r="R50" t="n">
        <v>75.94</v>
      </c>
      <c r="S50" t="n">
        <v>59.92</v>
      </c>
      <c r="T50" t="n">
        <v>7892.41</v>
      </c>
      <c r="U50" t="n">
        <v>0.79</v>
      </c>
      <c r="V50" t="n">
        <v>0.96</v>
      </c>
      <c r="W50" t="n">
        <v>0.19</v>
      </c>
      <c r="X50" t="n">
        <v>0.47</v>
      </c>
      <c r="Y50" t="n">
        <v>1</v>
      </c>
      <c r="Z50" t="n">
        <v>10</v>
      </c>
      <c r="AA50" t="n">
        <v>196.6213482516386</v>
      </c>
      <c r="AB50" t="n">
        <v>269.0260029994502</v>
      </c>
      <c r="AC50" t="n">
        <v>243.350538853628</v>
      </c>
      <c r="AD50" t="n">
        <v>196621.3482516386</v>
      </c>
      <c r="AE50" t="n">
        <v>269026.0029994501</v>
      </c>
      <c r="AF50" t="n">
        <v>2.287021432053918e-06</v>
      </c>
      <c r="AG50" t="n">
        <v>0.2251041666666667</v>
      </c>
      <c r="AH50" t="n">
        <v>243350.538853628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4.6476</v>
      </c>
      <c r="E51" t="n">
        <v>21.52</v>
      </c>
      <c r="F51" t="n">
        <v>17.7</v>
      </c>
      <c r="G51" t="n">
        <v>66.39</v>
      </c>
      <c r="H51" t="n">
        <v>0.76</v>
      </c>
      <c r="I51" t="n">
        <v>16</v>
      </c>
      <c r="J51" t="n">
        <v>310.77</v>
      </c>
      <c r="K51" t="n">
        <v>61.2</v>
      </c>
      <c r="L51" t="n">
        <v>13.25</v>
      </c>
      <c r="M51" t="n">
        <v>14</v>
      </c>
      <c r="N51" t="n">
        <v>91.33</v>
      </c>
      <c r="O51" t="n">
        <v>38563.14</v>
      </c>
      <c r="P51" t="n">
        <v>272.61</v>
      </c>
      <c r="Q51" t="n">
        <v>1319.1</v>
      </c>
      <c r="R51" t="n">
        <v>74.65000000000001</v>
      </c>
      <c r="S51" t="n">
        <v>59.92</v>
      </c>
      <c r="T51" t="n">
        <v>7251.41</v>
      </c>
      <c r="U51" t="n">
        <v>0.8</v>
      </c>
      <c r="V51" t="n">
        <v>0.96</v>
      </c>
      <c r="W51" t="n">
        <v>0.19</v>
      </c>
      <c r="X51" t="n">
        <v>0.43</v>
      </c>
      <c r="Y51" t="n">
        <v>1</v>
      </c>
      <c r="Z51" t="n">
        <v>10</v>
      </c>
      <c r="AA51" t="n">
        <v>195.0060293812871</v>
      </c>
      <c r="AB51" t="n">
        <v>266.8158524581974</v>
      </c>
      <c r="AC51" t="n">
        <v>241.3513219780659</v>
      </c>
      <c r="AD51" t="n">
        <v>195006.0293812871</v>
      </c>
      <c r="AE51" t="n">
        <v>266815.8524581973</v>
      </c>
      <c r="AF51" t="n">
        <v>2.297004972039112e-06</v>
      </c>
      <c r="AG51" t="n">
        <v>0.2241666666666667</v>
      </c>
      <c r="AH51" t="n">
        <v>241351.3219780659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4.6435</v>
      </c>
      <c r="E52" t="n">
        <v>21.54</v>
      </c>
      <c r="F52" t="n">
        <v>17.72</v>
      </c>
      <c r="G52" t="n">
        <v>66.45999999999999</v>
      </c>
      <c r="H52" t="n">
        <v>0.77</v>
      </c>
      <c r="I52" t="n">
        <v>16</v>
      </c>
      <c r="J52" t="n">
        <v>311.32</v>
      </c>
      <c r="K52" t="n">
        <v>61.2</v>
      </c>
      <c r="L52" t="n">
        <v>13.5</v>
      </c>
      <c r="M52" t="n">
        <v>14</v>
      </c>
      <c r="N52" t="n">
        <v>91.62</v>
      </c>
      <c r="O52" t="n">
        <v>38630.55</v>
      </c>
      <c r="P52" t="n">
        <v>271.65</v>
      </c>
      <c r="Q52" t="n">
        <v>1319.11</v>
      </c>
      <c r="R52" t="n">
        <v>75.18000000000001</v>
      </c>
      <c r="S52" t="n">
        <v>59.92</v>
      </c>
      <c r="T52" t="n">
        <v>7513.38</v>
      </c>
      <c r="U52" t="n">
        <v>0.8</v>
      </c>
      <c r="V52" t="n">
        <v>0.96</v>
      </c>
      <c r="W52" t="n">
        <v>0.19</v>
      </c>
      <c r="X52" t="n">
        <v>0.45</v>
      </c>
      <c r="Y52" t="n">
        <v>1</v>
      </c>
      <c r="Z52" t="n">
        <v>10</v>
      </c>
      <c r="AA52" t="n">
        <v>194.7342102730066</v>
      </c>
      <c r="AB52" t="n">
        <v>266.4439375624354</v>
      </c>
      <c r="AC52" t="n">
        <v>241.0149021179695</v>
      </c>
      <c r="AD52" t="n">
        <v>194734.2102730066</v>
      </c>
      <c r="AE52" t="n">
        <v>266443.9375624354</v>
      </c>
      <c r="AF52" t="n">
        <v>2.29497860996291e-06</v>
      </c>
      <c r="AG52" t="n">
        <v>0.224375</v>
      </c>
      <c r="AH52" t="n">
        <v>241014.9021179695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4.6479</v>
      </c>
      <c r="E53" t="n">
        <v>21.52</v>
      </c>
      <c r="F53" t="n">
        <v>17.7</v>
      </c>
      <c r="G53" t="n">
        <v>66.39</v>
      </c>
      <c r="H53" t="n">
        <v>0.79</v>
      </c>
      <c r="I53" t="n">
        <v>16</v>
      </c>
      <c r="J53" t="n">
        <v>311.87</v>
      </c>
      <c r="K53" t="n">
        <v>61.2</v>
      </c>
      <c r="L53" t="n">
        <v>13.75</v>
      </c>
      <c r="M53" t="n">
        <v>14</v>
      </c>
      <c r="N53" t="n">
        <v>91.92</v>
      </c>
      <c r="O53" t="n">
        <v>38698.21</v>
      </c>
      <c r="P53" t="n">
        <v>270.2</v>
      </c>
      <c r="Q53" t="n">
        <v>1319.11</v>
      </c>
      <c r="R53" t="n">
        <v>74.5</v>
      </c>
      <c r="S53" t="n">
        <v>59.92</v>
      </c>
      <c r="T53" t="n">
        <v>7173.65</v>
      </c>
      <c r="U53" t="n">
        <v>0.8</v>
      </c>
      <c r="V53" t="n">
        <v>0.96</v>
      </c>
      <c r="W53" t="n">
        <v>0.19</v>
      </c>
      <c r="X53" t="n">
        <v>0.43</v>
      </c>
      <c r="Y53" t="n">
        <v>1</v>
      </c>
      <c r="Z53" t="n">
        <v>10</v>
      </c>
      <c r="AA53" t="n">
        <v>193.739491831217</v>
      </c>
      <c r="AB53" t="n">
        <v>265.0829199064991</v>
      </c>
      <c r="AC53" t="n">
        <v>239.783778076915</v>
      </c>
      <c r="AD53" t="n">
        <v>193739.491831217</v>
      </c>
      <c r="AE53" t="n">
        <v>265082.9199064991</v>
      </c>
      <c r="AF53" t="n">
        <v>2.297153242434933e-06</v>
      </c>
      <c r="AG53" t="n">
        <v>0.2241666666666667</v>
      </c>
      <c r="AH53" t="n">
        <v>239783.778076915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4.668</v>
      </c>
      <c r="E54" t="n">
        <v>21.42</v>
      </c>
      <c r="F54" t="n">
        <v>17.66</v>
      </c>
      <c r="G54" t="n">
        <v>70.66</v>
      </c>
      <c r="H54" t="n">
        <v>0.8</v>
      </c>
      <c r="I54" t="n">
        <v>15</v>
      </c>
      <c r="J54" t="n">
        <v>312.42</v>
      </c>
      <c r="K54" t="n">
        <v>61.2</v>
      </c>
      <c r="L54" t="n">
        <v>14</v>
      </c>
      <c r="M54" t="n">
        <v>13</v>
      </c>
      <c r="N54" t="n">
        <v>92.22</v>
      </c>
      <c r="O54" t="n">
        <v>38765.89</v>
      </c>
      <c r="P54" t="n">
        <v>269.39</v>
      </c>
      <c r="Q54" t="n">
        <v>1319.08</v>
      </c>
      <c r="R54" t="n">
        <v>73.28</v>
      </c>
      <c r="S54" t="n">
        <v>59.92</v>
      </c>
      <c r="T54" t="n">
        <v>6569.9</v>
      </c>
      <c r="U54" t="n">
        <v>0.82</v>
      </c>
      <c r="V54" t="n">
        <v>0.96</v>
      </c>
      <c r="W54" t="n">
        <v>0.19</v>
      </c>
      <c r="X54" t="n">
        <v>0.39</v>
      </c>
      <c r="Y54" t="n">
        <v>1</v>
      </c>
      <c r="Z54" t="n">
        <v>10</v>
      </c>
      <c r="AA54" t="n">
        <v>192.3780867826357</v>
      </c>
      <c r="AB54" t="n">
        <v>263.2201854580792</v>
      </c>
      <c r="AC54" t="n">
        <v>238.0988203898876</v>
      </c>
      <c r="AD54" t="n">
        <v>192378.0867826357</v>
      </c>
      <c r="AE54" t="n">
        <v>263220.1854580792</v>
      </c>
      <c r="AF54" t="n">
        <v>2.307087358954854e-06</v>
      </c>
      <c r="AG54" t="n">
        <v>0.223125</v>
      </c>
      <c r="AH54" t="n">
        <v>238098.8203898876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4.6645</v>
      </c>
      <c r="E55" t="n">
        <v>21.44</v>
      </c>
      <c r="F55" t="n">
        <v>17.68</v>
      </c>
      <c r="G55" t="n">
        <v>70.72</v>
      </c>
      <c r="H55" t="n">
        <v>0.8100000000000001</v>
      </c>
      <c r="I55" t="n">
        <v>15</v>
      </c>
      <c r="J55" t="n">
        <v>312.97</v>
      </c>
      <c r="K55" t="n">
        <v>61.2</v>
      </c>
      <c r="L55" t="n">
        <v>14.25</v>
      </c>
      <c r="M55" t="n">
        <v>13</v>
      </c>
      <c r="N55" t="n">
        <v>92.52</v>
      </c>
      <c r="O55" t="n">
        <v>38833.69</v>
      </c>
      <c r="P55" t="n">
        <v>269.06</v>
      </c>
      <c r="Q55" t="n">
        <v>1319.13</v>
      </c>
      <c r="R55" t="n">
        <v>73.86</v>
      </c>
      <c r="S55" t="n">
        <v>59.92</v>
      </c>
      <c r="T55" t="n">
        <v>6858</v>
      </c>
      <c r="U55" t="n">
        <v>0.8100000000000001</v>
      </c>
      <c r="V55" t="n">
        <v>0.96</v>
      </c>
      <c r="W55" t="n">
        <v>0.19</v>
      </c>
      <c r="X55" t="n">
        <v>0.4</v>
      </c>
      <c r="Y55" t="n">
        <v>1</v>
      </c>
      <c r="Z55" t="n">
        <v>10</v>
      </c>
      <c r="AA55" t="n">
        <v>192.40741231701</v>
      </c>
      <c r="AB55" t="n">
        <v>263.2603099479613</v>
      </c>
      <c r="AC55" t="n">
        <v>238.1351154547704</v>
      </c>
      <c r="AD55" t="n">
        <v>192407.41231701</v>
      </c>
      <c r="AE55" t="n">
        <v>263260.3099479614</v>
      </c>
      <c r="AF55" t="n">
        <v>2.305357537670291e-06</v>
      </c>
      <c r="AG55" t="n">
        <v>0.2233333333333334</v>
      </c>
      <c r="AH55" t="n">
        <v>238135.1154547705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4.6658</v>
      </c>
      <c r="E56" t="n">
        <v>21.43</v>
      </c>
      <c r="F56" t="n">
        <v>17.68</v>
      </c>
      <c r="G56" t="n">
        <v>70.7</v>
      </c>
      <c r="H56" t="n">
        <v>0.82</v>
      </c>
      <c r="I56" t="n">
        <v>15</v>
      </c>
      <c r="J56" t="n">
        <v>313.52</v>
      </c>
      <c r="K56" t="n">
        <v>61.2</v>
      </c>
      <c r="L56" t="n">
        <v>14.5</v>
      </c>
      <c r="M56" t="n">
        <v>13</v>
      </c>
      <c r="N56" t="n">
        <v>92.81999999999999</v>
      </c>
      <c r="O56" t="n">
        <v>38901.63</v>
      </c>
      <c r="P56" t="n">
        <v>265.94</v>
      </c>
      <c r="Q56" t="n">
        <v>1319.1</v>
      </c>
      <c r="R56" t="n">
        <v>73.52</v>
      </c>
      <c r="S56" t="n">
        <v>59.92</v>
      </c>
      <c r="T56" t="n">
        <v>6692</v>
      </c>
      <c r="U56" t="n">
        <v>0.8100000000000001</v>
      </c>
      <c r="V56" t="n">
        <v>0.96</v>
      </c>
      <c r="W56" t="n">
        <v>0.19</v>
      </c>
      <c r="X56" t="n">
        <v>0.4</v>
      </c>
      <c r="Y56" t="n">
        <v>1</v>
      </c>
      <c r="Z56" t="n">
        <v>10</v>
      </c>
      <c r="AA56" t="n">
        <v>190.736784916844</v>
      </c>
      <c r="AB56" t="n">
        <v>260.9744838361761</v>
      </c>
      <c r="AC56" t="n">
        <v>236.0674453789163</v>
      </c>
      <c r="AD56" t="n">
        <v>190736.784916844</v>
      </c>
      <c r="AE56" t="n">
        <v>260974.4838361762</v>
      </c>
      <c r="AF56" t="n">
        <v>2.306000042718842e-06</v>
      </c>
      <c r="AG56" t="n">
        <v>0.2232291666666667</v>
      </c>
      <c r="AH56" t="n">
        <v>236067.4453789163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4.6928</v>
      </c>
      <c r="E57" t="n">
        <v>21.31</v>
      </c>
      <c r="F57" t="n">
        <v>17.61</v>
      </c>
      <c r="G57" t="n">
        <v>75.45</v>
      </c>
      <c r="H57" t="n">
        <v>0.84</v>
      </c>
      <c r="I57" t="n">
        <v>14</v>
      </c>
      <c r="J57" t="n">
        <v>314.07</v>
      </c>
      <c r="K57" t="n">
        <v>61.2</v>
      </c>
      <c r="L57" t="n">
        <v>14.75</v>
      </c>
      <c r="M57" t="n">
        <v>12</v>
      </c>
      <c r="N57" t="n">
        <v>93.12</v>
      </c>
      <c r="O57" t="n">
        <v>38969.71</v>
      </c>
      <c r="P57" t="n">
        <v>264.5</v>
      </c>
      <c r="Q57" t="n">
        <v>1319.11</v>
      </c>
      <c r="R57" t="n">
        <v>70.93000000000001</v>
      </c>
      <c r="S57" t="n">
        <v>59.92</v>
      </c>
      <c r="T57" t="n">
        <v>5399.02</v>
      </c>
      <c r="U57" t="n">
        <v>0.84</v>
      </c>
      <c r="V57" t="n">
        <v>0.97</v>
      </c>
      <c r="W57" t="n">
        <v>0.19</v>
      </c>
      <c r="X57" t="n">
        <v>0.33</v>
      </c>
      <c r="Y57" t="n">
        <v>1</v>
      </c>
      <c r="Z57" t="n">
        <v>10</v>
      </c>
      <c r="AA57" t="n">
        <v>188.707785539965</v>
      </c>
      <c r="AB57" t="n">
        <v>258.1983173755967</v>
      </c>
      <c r="AC57" t="n">
        <v>233.5562323489594</v>
      </c>
      <c r="AD57" t="n">
        <v>188707.785539965</v>
      </c>
      <c r="AE57" t="n">
        <v>258198.3173755967</v>
      </c>
      <c r="AF57" t="n">
        <v>2.319344378342617e-06</v>
      </c>
      <c r="AG57" t="n">
        <v>0.2219791666666666</v>
      </c>
      <c r="AH57" t="n">
        <v>233556.2323489594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4.6979</v>
      </c>
      <c r="E58" t="n">
        <v>21.29</v>
      </c>
      <c r="F58" t="n">
        <v>17.58</v>
      </c>
      <c r="G58" t="n">
        <v>75.34999999999999</v>
      </c>
      <c r="H58" t="n">
        <v>0.85</v>
      </c>
      <c r="I58" t="n">
        <v>14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263.9</v>
      </c>
      <c r="Q58" t="n">
        <v>1319.21</v>
      </c>
      <c r="R58" t="n">
        <v>70.56999999999999</v>
      </c>
      <c r="S58" t="n">
        <v>59.92</v>
      </c>
      <c r="T58" t="n">
        <v>5220.91</v>
      </c>
      <c r="U58" t="n">
        <v>0.85</v>
      </c>
      <c r="V58" t="n">
        <v>0.97</v>
      </c>
      <c r="W58" t="n">
        <v>0.18</v>
      </c>
      <c r="X58" t="n">
        <v>0.3</v>
      </c>
      <c r="Y58" t="n">
        <v>1</v>
      </c>
      <c r="Z58" t="n">
        <v>10</v>
      </c>
      <c r="AA58" t="n">
        <v>188.1107375876725</v>
      </c>
      <c r="AB58" t="n">
        <v>257.3814100273739</v>
      </c>
      <c r="AC58" t="n">
        <v>232.817289491514</v>
      </c>
      <c r="AD58" t="n">
        <v>188110.7375876725</v>
      </c>
      <c r="AE58" t="n">
        <v>257381.4100273739</v>
      </c>
      <c r="AF58" t="n">
        <v>2.321864975071552e-06</v>
      </c>
      <c r="AG58" t="n">
        <v>0.2217708333333333</v>
      </c>
      <c r="AH58" t="n">
        <v>232817.289491514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4.6728</v>
      </c>
      <c r="E59" t="n">
        <v>21.4</v>
      </c>
      <c r="F59" t="n">
        <v>17.7</v>
      </c>
      <c r="G59" t="n">
        <v>75.84</v>
      </c>
      <c r="H59" t="n">
        <v>0.86</v>
      </c>
      <c r="I59" t="n">
        <v>14</v>
      </c>
      <c r="J59" t="n">
        <v>315.18</v>
      </c>
      <c r="K59" t="n">
        <v>61.2</v>
      </c>
      <c r="L59" t="n">
        <v>15.25</v>
      </c>
      <c r="M59" t="n">
        <v>12</v>
      </c>
      <c r="N59" t="n">
        <v>93.73</v>
      </c>
      <c r="O59" t="n">
        <v>39106.27</v>
      </c>
      <c r="P59" t="n">
        <v>264.68</v>
      </c>
      <c r="Q59" t="n">
        <v>1319.08</v>
      </c>
      <c r="R59" t="n">
        <v>74.45</v>
      </c>
      <c r="S59" t="n">
        <v>59.92</v>
      </c>
      <c r="T59" t="n">
        <v>7160.31</v>
      </c>
      <c r="U59" t="n">
        <v>0.8</v>
      </c>
      <c r="V59" t="n">
        <v>0.96</v>
      </c>
      <c r="W59" t="n">
        <v>0.19</v>
      </c>
      <c r="X59" t="n">
        <v>0.42</v>
      </c>
      <c r="Y59" t="n">
        <v>1</v>
      </c>
      <c r="Z59" t="n">
        <v>10</v>
      </c>
      <c r="AA59" t="n">
        <v>189.8584737869917</v>
      </c>
      <c r="AB59" t="n">
        <v>259.7727397999604</v>
      </c>
      <c r="AC59" t="n">
        <v>234.9803941068582</v>
      </c>
      <c r="AD59" t="n">
        <v>189858.4737869916</v>
      </c>
      <c r="AE59" t="n">
        <v>259772.7397999604</v>
      </c>
      <c r="AF59" t="n">
        <v>2.309459685287969e-06</v>
      </c>
      <c r="AG59" t="n">
        <v>0.2229166666666667</v>
      </c>
      <c r="AH59" t="n">
        <v>234980.3941068582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4.6783</v>
      </c>
      <c r="E60" t="n">
        <v>21.38</v>
      </c>
      <c r="F60" t="n">
        <v>17.67</v>
      </c>
      <c r="G60" t="n">
        <v>75.73999999999999</v>
      </c>
      <c r="H60" t="n">
        <v>0.87</v>
      </c>
      <c r="I60" t="n">
        <v>14</v>
      </c>
      <c r="J60" t="n">
        <v>315.73</v>
      </c>
      <c r="K60" t="n">
        <v>61.2</v>
      </c>
      <c r="L60" t="n">
        <v>15.5</v>
      </c>
      <c r="M60" t="n">
        <v>12</v>
      </c>
      <c r="N60" t="n">
        <v>94.03</v>
      </c>
      <c r="O60" t="n">
        <v>39174.75</v>
      </c>
      <c r="P60" t="n">
        <v>262.46</v>
      </c>
      <c r="Q60" t="n">
        <v>1319.08</v>
      </c>
      <c r="R60" t="n">
        <v>73.59999999999999</v>
      </c>
      <c r="S60" t="n">
        <v>59.92</v>
      </c>
      <c r="T60" t="n">
        <v>6735.13</v>
      </c>
      <c r="U60" t="n">
        <v>0.8100000000000001</v>
      </c>
      <c r="V60" t="n">
        <v>0.96</v>
      </c>
      <c r="W60" t="n">
        <v>0.19</v>
      </c>
      <c r="X60" t="n">
        <v>0.39</v>
      </c>
      <c r="Y60" t="n">
        <v>1</v>
      </c>
      <c r="Z60" t="n">
        <v>10</v>
      </c>
      <c r="AA60" t="n">
        <v>188.4041147200662</v>
      </c>
      <c r="AB60" t="n">
        <v>257.7828215628004</v>
      </c>
      <c r="AC60" t="n">
        <v>233.1803908733842</v>
      </c>
      <c r="AD60" t="n">
        <v>188404.1147200662</v>
      </c>
      <c r="AE60" t="n">
        <v>257782.8215628004</v>
      </c>
      <c r="AF60" t="n">
        <v>2.312177975877997e-06</v>
      </c>
      <c r="AG60" t="n">
        <v>0.2227083333333333</v>
      </c>
      <c r="AH60" t="n">
        <v>233180.3908733842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4.7031</v>
      </c>
      <c r="E61" t="n">
        <v>21.26</v>
      </c>
      <c r="F61" t="n">
        <v>17.61</v>
      </c>
      <c r="G61" t="n">
        <v>81.29000000000001</v>
      </c>
      <c r="H61" t="n">
        <v>0.89</v>
      </c>
      <c r="I61" t="n">
        <v>13</v>
      </c>
      <c r="J61" t="n">
        <v>316.29</v>
      </c>
      <c r="K61" t="n">
        <v>61.2</v>
      </c>
      <c r="L61" t="n">
        <v>15.75</v>
      </c>
      <c r="M61" t="n">
        <v>11</v>
      </c>
      <c r="N61" t="n">
        <v>94.34</v>
      </c>
      <c r="O61" t="n">
        <v>39243.37</v>
      </c>
      <c r="P61" t="n">
        <v>261.75</v>
      </c>
      <c r="Q61" t="n">
        <v>1319.13</v>
      </c>
      <c r="R61" t="n">
        <v>71.66</v>
      </c>
      <c r="S61" t="n">
        <v>59.92</v>
      </c>
      <c r="T61" t="n">
        <v>5771.39</v>
      </c>
      <c r="U61" t="n">
        <v>0.84</v>
      </c>
      <c r="V61" t="n">
        <v>0.96</v>
      </c>
      <c r="W61" t="n">
        <v>0.18</v>
      </c>
      <c r="X61" t="n">
        <v>0.34</v>
      </c>
      <c r="Y61" t="n">
        <v>1</v>
      </c>
      <c r="Z61" t="n">
        <v>10</v>
      </c>
      <c r="AA61" t="n">
        <v>186.8837386363475</v>
      </c>
      <c r="AB61" t="n">
        <v>255.7025759307986</v>
      </c>
      <c r="AC61" t="n">
        <v>231.2986809648569</v>
      </c>
      <c r="AD61" t="n">
        <v>186883.7386363476</v>
      </c>
      <c r="AE61" t="n">
        <v>255702.5759307986</v>
      </c>
      <c r="AF61" t="n">
        <v>2.324434995265761e-06</v>
      </c>
      <c r="AG61" t="n">
        <v>0.2214583333333333</v>
      </c>
      <c r="AH61" t="n">
        <v>231298.6809648569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4.7013</v>
      </c>
      <c r="E62" t="n">
        <v>21.27</v>
      </c>
      <c r="F62" t="n">
        <v>17.62</v>
      </c>
      <c r="G62" t="n">
        <v>81.33</v>
      </c>
      <c r="H62" t="n">
        <v>0.9</v>
      </c>
      <c r="I62" t="n">
        <v>13</v>
      </c>
      <c r="J62" t="n">
        <v>316.85</v>
      </c>
      <c r="K62" t="n">
        <v>61.2</v>
      </c>
      <c r="L62" t="n">
        <v>16</v>
      </c>
      <c r="M62" t="n">
        <v>11</v>
      </c>
      <c r="N62" t="n">
        <v>94.65000000000001</v>
      </c>
      <c r="O62" t="n">
        <v>39312.13</v>
      </c>
      <c r="P62" t="n">
        <v>261.08</v>
      </c>
      <c r="Q62" t="n">
        <v>1319.09</v>
      </c>
      <c r="R62" t="n">
        <v>71.81999999999999</v>
      </c>
      <c r="S62" t="n">
        <v>59.92</v>
      </c>
      <c r="T62" t="n">
        <v>5851.53</v>
      </c>
      <c r="U62" t="n">
        <v>0.83</v>
      </c>
      <c r="V62" t="n">
        <v>0.96</v>
      </c>
      <c r="W62" t="n">
        <v>0.18</v>
      </c>
      <c r="X62" t="n">
        <v>0.34</v>
      </c>
      <c r="Y62" t="n">
        <v>1</v>
      </c>
      <c r="Z62" t="n">
        <v>10</v>
      </c>
      <c r="AA62" t="n">
        <v>186.6384045302902</v>
      </c>
      <c r="AB62" t="n">
        <v>255.3668989835141</v>
      </c>
      <c r="AC62" t="n">
        <v>230.9950405542957</v>
      </c>
      <c r="AD62" t="n">
        <v>186638.4045302902</v>
      </c>
      <c r="AE62" t="n">
        <v>255366.8989835141</v>
      </c>
      <c r="AF62" t="n">
        <v>2.323545372890842e-06</v>
      </c>
      <c r="AG62" t="n">
        <v>0.2215625</v>
      </c>
      <c r="AH62" t="n">
        <v>230995.0405542957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4.7004</v>
      </c>
      <c r="E63" t="n">
        <v>21.28</v>
      </c>
      <c r="F63" t="n">
        <v>17.63</v>
      </c>
      <c r="G63" t="n">
        <v>81.34999999999999</v>
      </c>
      <c r="H63" t="n">
        <v>0.91</v>
      </c>
      <c r="I63" t="n">
        <v>13</v>
      </c>
      <c r="J63" t="n">
        <v>317.41</v>
      </c>
      <c r="K63" t="n">
        <v>61.2</v>
      </c>
      <c r="L63" t="n">
        <v>16.25</v>
      </c>
      <c r="M63" t="n">
        <v>11</v>
      </c>
      <c r="N63" t="n">
        <v>94.95999999999999</v>
      </c>
      <c r="O63" t="n">
        <v>39381.03</v>
      </c>
      <c r="P63" t="n">
        <v>260.6</v>
      </c>
      <c r="Q63" t="n">
        <v>1319.14</v>
      </c>
      <c r="R63" t="n">
        <v>72.02</v>
      </c>
      <c r="S63" t="n">
        <v>59.92</v>
      </c>
      <c r="T63" t="n">
        <v>5952.12</v>
      </c>
      <c r="U63" t="n">
        <v>0.83</v>
      </c>
      <c r="V63" t="n">
        <v>0.96</v>
      </c>
      <c r="W63" t="n">
        <v>0.18</v>
      </c>
      <c r="X63" t="n">
        <v>0.35</v>
      </c>
      <c r="Y63" t="n">
        <v>1</v>
      </c>
      <c r="Z63" t="n">
        <v>10</v>
      </c>
      <c r="AA63" t="n">
        <v>186.4554077753773</v>
      </c>
      <c r="AB63" t="n">
        <v>255.1165147501954</v>
      </c>
      <c r="AC63" t="n">
        <v>230.7685526407883</v>
      </c>
      <c r="AD63" t="n">
        <v>186455.4077753773</v>
      </c>
      <c r="AE63" t="n">
        <v>255116.5147501954</v>
      </c>
      <c r="AF63" t="n">
        <v>2.323100561703384e-06</v>
      </c>
      <c r="AG63" t="n">
        <v>0.2216666666666667</v>
      </c>
      <c r="AH63" t="n">
        <v>230768.5526407883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4.6988</v>
      </c>
      <c r="E64" t="n">
        <v>21.28</v>
      </c>
      <c r="F64" t="n">
        <v>17.63</v>
      </c>
      <c r="G64" t="n">
        <v>81.38</v>
      </c>
      <c r="H64" t="n">
        <v>0.92</v>
      </c>
      <c r="I64" t="n">
        <v>13</v>
      </c>
      <c r="J64" t="n">
        <v>317.97</v>
      </c>
      <c r="K64" t="n">
        <v>61.2</v>
      </c>
      <c r="L64" t="n">
        <v>16.5</v>
      </c>
      <c r="M64" t="n">
        <v>11</v>
      </c>
      <c r="N64" t="n">
        <v>95.27</v>
      </c>
      <c r="O64" t="n">
        <v>39450.07</v>
      </c>
      <c r="P64" t="n">
        <v>259.26</v>
      </c>
      <c r="Q64" t="n">
        <v>1319.08</v>
      </c>
      <c r="R64" t="n">
        <v>72.3</v>
      </c>
      <c r="S64" t="n">
        <v>59.92</v>
      </c>
      <c r="T64" t="n">
        <v>6088.6</v>
      </c>
      <c r="U64" t="n">
        <v>0.83</v>
      </c>
      <c r="V64" t="n">
        <v>0.96</v>
      </c>
      <c r="W64" t="n">
        <v>0.18</v>
      </c>
      <c r="X64" t="n">
        <v>0.36</v>
      </c>
      <c r="Y64" t="n">
        <v>1</v>
      </c>
      <c r="Z64" t="n">
        <v>10</v>
      </c>
      <c r="AA64" t="n">
        <v>185.8283534042629</v>
      </c>
      <c r="AB64" t="n">
        <v>254.2585512959507</v>
      </c>
      <c r="AC64" t="n">
        <v>229.9924720144572</v>
      </c>
      <c r="AD64" t="n">
        <v>185828.3534042629</v>
      </c>
      <c r="AE64" t="n">
        <v>254258.5512959507</v>
      </c>
      <c r="AF64" t="n">
        <v>2.322309786259012e-06</v>
      </c>
      <c r="AG64" t="n">
        <v>0.2216666666666667</v>
      </c>
      <c r="AH64" t="n">
        <v>229992.4720144572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4.7196</v>
      </c>
      <c r="E65" t="n">
        <v>21.19</v>
      </c>
      <c r="F65" t="n">
        <v>17.59</v>
      </c>
      <c r="G65" t="n">
        <v>87.95999999999999</v>
      </c>
      <c r="H65" t="n">
        <v>0.9399999999999999</v>
      </c>
      <c r="I65" t="n">
        <v>12</v>
      </c>
      <c r="J65" t="n">
        <v>318.53</v>
      </c>
      <c r="K65" t="n">
        <v>61.2</v>
      </c>
      <c r="L65" t="n">
        <v>16.75</v>
      </c>
      <c r="M65" t="n">
        <v>10</v>
      </c>
      <c r="N65" t="n">
        <v>95.58</v>
      </c>
      <c r="O65" t="n">
        <v>39519.26</v>
      </c>
      <c r="P65" t="n">
        <v>256.73</v>
      </c>
      <c r="Q65" t="n">
        <v>1319.08</v>
      </c>
      <c r="R65" t="n">
        <v>70.90000000000001</v>
      </c>
      <c r="S65" t="n">
        <v>59.92</v>
      </c>
      <c r="T65" t="n">
        <v>5395.76</v>
      </c>
      <c r="U65" t="n">
        <v>0.85</v>
      </c>
      <c r="V65" t="n">
        <v>0.97</v>
      </c>
      <c r="W65" t="n">
        <v>0.18</v>
      </c>
      <c r="X65" t="n">
        <v>0.32</v>
      </c>
      <c r="Y65" t="n">
        <v>1</v>
      </c>
      <c r="Z65" t="n">
        <v>10</v>
      </c>
      <c r="AA65" t="n">
        <v>183.6071256534843</v>
      </c>
      <c r="AB65" t="n">
        <v>251.2193694936846</v>
      </c>
      <c r="AC65" t="n">
        <v>227.24334545788</v>
      </c>
      <c r="AD65" t="n">
        <v>183607.1256534843</v>
      </c>
      <c r="AE65" t="n">
        <v>251219.3694936846</v>
      </c>
      <c r="AF65" t="n">
        <v>2.332589867035846e-06</v>
      </c>
      <c r="AG65" t="n">
        <v>0.2207291666666667</v>
      </c>
      <c r="AH65" t="n">
        <v>227243.34545788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4.7196</v>
      </c>
      <c r="E66" t="n">
        <v>21.19</v>
      </c>
      <c r="F66" t="n">
        <v>17.59</v>
      </c>
      <c r="G66" t="n">
        <v>87.95999999999999</v>
      </c>
      <c r="H66" t="n">
        <v>0.95</v>
      </c>
      <c r="I66" t="n">
        <v>12</v>
      </c>
      <c r="J66" t="n">
        <v>319.09</v>
      </c>
      <c r="K66" t="n">
        <v>61.2</v>
      </c>
      <c r="L66" t="n">
        <v>17</v>
      </c>
      <c r="M66" t="n">
        <v>10</v>
      </c>
      <c r="N66" t="n">
        <v>95.89</v>
      </c>
      <c r="O66" t="n">
        <v>39588.58</v>
      </c>
      <c r="P66" t="n">
        <v>256.68</v>
      </c>
      <c r="Q66" t="n">
        <v>1319.11</v>
      </c>
      <c r="R66" t="n">
        <v>70.89</v>
      </c>
      <c r="S66" t="n">
        <v>59.92</v>
      </c>
      <c r="T66" t="n">
        <v>5389.7</v>
      </c>
      <c r="U66" t="n">
        <v>0.85</v>
      </c>
      <c r="V66" t="n">
        <v>0.97</v>
      </c>
      <c r="W66" t="n">
        <v>0.18</v>
      </c>
      <c r="X66" t="n">
        <v>0.32</v>
      </c>
      <c r="Y66" t="n">
        <v>1</v>
      </c>
      <c r="Z66" t="n">
        <v>10</v>
      </c>
      <c r="AA66" t="n">
        <v>183.5815022081501</v>
      </c>
      <c r="AB66" t="n">
        <v>251.1843103653518</v>
      </c>
      <c r="AC66" t="n">
        <v>227.2116323235494</v>
      </c>
      <c r="AD66" t="n">
        <v>183581.5022081501</v>
      </c>
      <c r="AE66" t="n">
        <v>251184.3103653518</v>
      </c>
      <c r="AF66" t="n">
        <v>2.332589867035846e-06</v>
      </c>
      <c r="AG66" t="n">
        <v>0.2207291666666667</v>
      </c>
      <c r="AH66" t="n">
        <v>227211.6323235494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4.72</v>
      </c>
      <c r="E67" t="n">
        <v>21.19</v>
      </c>
      <c r="F67" t="n">
        <v>17.59</v>
      </c>
      <c r="G67" t="n">
        <v>87.95</v>
      </c>
      <c r="H67" t="n">
        <v>0.96</v>
      </c>
      <c r="I67" t="n">
        <v>12</v>
      </c>
      <c r="J67" t="n">
        <v>319.65</v>
      </c>
      <c r="K67" t="n">
        <v>61.2</v>
      </c>
      <c r="L67" t="n">
        <v>17.25</v>
      </c>
      <c r="M67" t="n">
        <v>10</v>
      </c>
      <c r="N67" t="n">
        <v>96.2</v>
      </c>
      <c r="O67" t="n">
        <v>39658.05</v>
      </c>
      <c r="P67" t="n">
        <v>255.95</v>
      </c>
      <c r="Q67" t="n">
        <v>1319.09</v>
      </c>
      <c r="R67" t="n">
        <v>70.78</v>
      </c>
      <c r="S67" t="n">
        <v>59.92</v>
      </c>
      <c r="T67" t="n">
        <v>5334.2</v>
      </c>
      <c r="U67" t="n">
        <v>0.85</v>
      </c>
      <c r="V67" t="n">
        <v>0.97</v>
      </c>
      <c r="W67" t="n">
        <v>0.18</v>
      </c>
      <c r="X67" t="n">
        <v>0.31</v>
      </c>
      <c r="Y67" t="n">
        <v>1</v>
      </c>
      <c r="Z67" t="n">
        <v>10</v>
      </c>
      <c r="AA67" t="n">
        <v>183.192071858197</v>
      </c>
      <c r="AB67" t="n">
        <v>250.6514745800918</v>
      </c>
      <c r="AC67" t="n">
        <v>226.7296496377947</v>
      </c>
      <c r="AD67" t="n">
        <v>183192.071858197</v>
      </c>
      <c r="AE67" t="n">
        <v>250651.4745800918</v>
      </c>
      <c r="AF67" t="n">
        <v>2.332787560896939e-06</v>
      </c>
      <c r="AG67" t="n">
        <v>0.2207291666666667</v>
      </c>
      <c r="AH67" t="n">
        <v>226729.6496377947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4.7191</v>
      </c>
      <c r="E68" t="n">
        <v>21.19</v>
      </c>
      <c r="F68" t="n">
        <v>17.59</v>
      </c>
      <c r="G68" t="n">
        <v>87.97</v>
      </c>
      <c r="H68" t="n">
        <v>0.97</v>
      </c>
      <c r="I68" t="n">
        <v>12</v>
      </c>
      <c r="J68" t="n">
        <v>320.22</v>
      </c>
      <c r="K68" t="n">
        <v>61.2</v>
      </c>
      <c r="L68" t="n">
        <v>17.5</v>
      </c>
      <c r="M68" t="n">
        <v>10</v>
      </c>
      <c r="N68" t="n">
        <v>96.52</v>
      </c>
      <c r="O68" t="n">
        <v>39727.66</v>
      </c>
      <c r="P68" t="n">
        <v>254.42</v>
      </c>
      <c r="Q68" t="n">
        <v>1319.12</v>
      </c>
      <c r="R68" t="n">
        <v>71</v>
      </c>
      <c r="S68" t="n">
        <v>59.92</v>
      </c>
      <c r="T68" t="n">
        <v>5443.92</v>
      </c>
      <c r="U68" t="n">
        <v>0.84</v>
      </c>
      <c r="V68" t="n">
        <v>0.97</v>
      </c>
      <c r="W68" t="n">
        <v>0.18</v>
      </c>
      <c r="X68" t="n">
        <v>0.32</v>
      </c>
      <c r="Y68" t="n">
        <v>1</v>
      </c>
      <c r="Z68" t="n">
        <v>10</v>
      </c>
      <c r="AA68" t="n">
        <v>182.4424031183473</v>
      </c>
      <c r="AB68" t="n">
        <v>249.6257447371792</v>
      </c>
      <c r="AC68" t="n">
        <v>225.8018140114685</v>
      </c>
      <c r="AD68" t="n">
        <v>182442.4031183473</v>
      </c>
      <c r="AE68" t="n">
        <v>249625.7447371792</v>
      </c>
      <c r="AF68" t="n">
        <v>2.33234274970948e-06</v>
      </c>
      <c r="AG68" t="n">
        <v>0.2207291666666667</v>
      </c>
      <c r="AH68" t="n">
        <v>225801.8140114685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4.731</v>
      </c>
      <c r="E69" t="n">
        <v>21.14</v>
      </c>
      <c r="F69" t="n">
        <v>17.54</v>
      </c>
      <c r="G69" t="n">
        <v>87.70999999999999</v>
      </c>
      <c r="H69" t="n">
        <v>0.99</v>
      </c>
      <c r="I69" t="n">
        <v>12</v>
      </c>
      <c r="J69" t="n">
        <v>320.78</v>
      </c>
      <c r="K69" t="n">
        <v>61.2</v>
      </c>
      <c r="L69" t="n">
        <v>17.75</v>
      </c>
      <c r="M69" t="n">
        <v>10</v>
      </c>
      <c r="N69" t="n">
        <v>96.83</v>
      </c>
      <c r="O69" t="n">
        <v>39797.41</v>
      </c>
      <c r="P69" t="n">
        <v>251.63</v>
      </c>
      <c r="Q69" t="n">
        <v>1319.08</v>
      </c>
      <c r="R69" t="n">
        <v>68.86</v>
      </c>
      <c r="S69" t="n">
        <v>59.92</v>
      </c>
      <c r="T69" t="n">
        <v>4372.54</v>
      </c>
      <c r="U69" t="n">
        <v>0.87</v>
      </c>
      <c r="V69" t="n">
        <v>0.97</v>
      </c>
      <c r="W69" t="n">
        <v>0.19</v>
      </c>
      <c r="X69" t="n">
        <v>0.26</v>
      </c>
      <c r="Y69" t="n">
        <v>1</v>
      </c>
      <c r="Z69" t="n">
        <v>10</v>
      </c>
      <c r="AA69" t="n">
        <v>180.4204289845021</v>
      </c>
      <c r="AB69" t="n">
        <v>246.8591905240504</v>
      </c>
      <c r="AC69" t="n">
        <v>223.2992958495566</v>
      </c>
      <c r="AD69" t="n">
        <v>180420.4289845021</v>
      </c>
      <c r="AE69" t="n">
        <v>246859.1905240504</v>
      </c>
      <c r="AF69" t="n">
        <v>2.338224142076995e-06</v>
      </c>
      <c r="AG69" t="n">
        <v>0.2202083333333333</v>
      </c>
      <c r="AH69" t="n">
        <v>223299.2958495567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4.7446</v>
      </c>
      <c r="E70" t="n">
        <v>21.08</v>
      </c>
      <c r="F70" t="n">
        <v>17.53</v>
      </c>
      <c r="G70" t="n">
        <v>95.64</v>
      </c>
      <c r="H70" t="n">
        <v>1</v>
      </c>
      <c r="I70" t="n">
        <v>11</v>
      </c>
      <c r="J70" t="n">
        <v>321.35</v>
      </c>
      <c r="K70" t="n">
        <v>61.2</v>
      </c>
      <c r="L70" t="n">
        <v>18</v>
      </c>
      <c r="M70" t="n">
        <v>9</v>
      </c>
      <c r="N70" t="n">
        <v>97.15000000000001</v>
      </c>
      <c r="O70" t="n">
        <v>39867.32</v>
      </c>
      <c r="P70" t="n">
        <v>250.32</v>
      </c>
      <c r="Q70" t="n">
        <v>1319.15</v>
      </c>
      <c r="R70" t="n">
        <v>69.12</v>
      </c>
      <c r="S70" t="n">
        <v>59.92</v>
      </c>
      <c r="T70" t="n">
        <v>4510.24</v>
      </c>
      <c r="U70" t="n">
        <v>0.87</v>
      </c>
      <c r="V70" t="n">
        <v>0.97</v>
      </c>
      <c r="W70" t="n">
        <v>0.18</v>
      </c>
      <c r="X70" t="n">
        <v>0.26</v>
      </c>
      <c r="Y70" t="n">
        <v>1</v>
      </c>
      <c r="Z70" t="n">
        <v>10</v>
      </c>
      <c r="AA70" t="n">
        <v>179.2120636945737</v>
      </c>
      <c r="AB70" t="n">
        <v>245.205851825057</v>
      </c>
      <c r="AC70" t="n">
        <v>221.8037494755192</v>
      </c>
      <c r="AD70" t="n">
        <v>179212.0636945737</v>
      </c>
      <c r="AE70" t="n">
        <v>245205.851825057</v>
      </c>
      <c r="AF70" t="n">
        <v>2.344945733354156e-06</v>
      </c>
      <c r="AG70" t="n">
        <v>0.2195833333333333</v>
      </c>
      <c r="AH70" t="n">
        <v>221803.7494755192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4.7396</v>
      </c>
      <c r="E71" t="n">
        <v>21.1</v>
      </c>
      <c r="F71" t="n">
        <v>17.56</v>
      </c>
      <c r="G71" t="n">
        <v>95.77</v>
      </c>
      <c r="H71" t="n">
        <v>1.01</v>
      </c>
      <c r="I71" t="n">
        <v>11</v>
      </c>
      <c r="J71" t="n">
        <v>321.92</v>
      </c>
      <c r="K71" t="n">
        <v>61.2</v>
      </c>
      <c r="L71" t="n">
        <v>18.25</v>
      </c>
      <c r="M71" t="n">
        <v>9</v>
      </c>
      <c r="N71" t="n">
        <v>97.47</v>
      </c>
      <c r="O71" t="n">
        <v>39937.36</v>
      </c>
      <c r="P71" t="n">
        <v>250.71</v>
      </c>
      <c r="Q71" t="n">
        <v>1319.11</v>
      </c>
      <c r="R71" t="n">
        <v>69.75</v>
      </c>
      <c r="S71" t="n">
        <v>59.92</v>
      </c>
      <c r="T71" t="n">
        <v>4826.94</v>
      </c>
      <c r="U71" t="n">
        <v>0.86</v>
      </c>
      <c r="V71" t="n">
        <v>0.97</v>
      </c>
      <c r="W71" t="n">
        <v>0.18</v>
      </c>
      <c r="X71" t="n">
        <v>0.28</v>
      </c>
      <c r="Y71" t="n">
        <v>1</v>
      </c>
      <c r="Z71" t="n">
        <v>10</v>
      </c>
      <c r="AA71" t="n">
        <v>179.6827586847707</v>
      </c>
      <c r="AB71" t="n">
        <v>245.8498774762417</v>
      </c>
      <c r="AC71" t="n">
        <v>222.3863102224507</v>
      </c>
      <c r="AD71" t="n">
        <v>179682.7586847707</v>
      </c>
      <c r="AE71" t="n">
        <v>245849.8774762417</v>
      </c>
      <c r="AF71" t="n">
        <v>2.342474560090494e-06</v>
      </c>
      <c r="AG71" t="n">
        <v>0.2197916666666667</v>
      </c>
      <c r="AH71" t="n">
        <v>222386.3102224507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4.7357</v>
      </c>
      <c r="E72" t="n">
        <v>21.12</v>
      </c>
      <c r="F72" t="n">
        <v>17.57</v>
      </c>
      <c r="G72" t="n">
        <v>95.86</v>
      </c>
      <c r="H72" t="n">
        <v>1.02</v>
      </c>
      <c r="I72" t="n">
        <v>11</v>
      </c>
      <c r="J72" t="n">
        <v>322.49</v>
      </c>
      <c r="K72" t="n">
        <v>61.2</v>
      </c>
      <c r="L72" t="n">
        <v>18.5</v>
      </c>
      <c r="M72" t="n">
        <v>9</v>
      </c>
      <c r="N72" t="n">
        <v>97.79000000000001</v>
      </c>
      <c r="O72" t="n">
        <v>40007.56</v>
      </c>
      <c r="P72" t="n">
        <v>250.54</v>
      </c>
      <c r="Q72" t="n">
        <v>1319.12</v>
      </c>
      <c r="R72" t="n">
        <v>70.34</v>
      </c>
      <c r="S72" t="n">
        <v>59.92</v>
      </c>
      <c r="T72" t="n">
        <v>5120.27</v>
      </c>
      <c r="U72" t="n">
        <v>0.85</v>
      </c>
      <c r="V72" t="n">
        <v>0.97</v>
      </c>
      <c r="W72" t="n">
        <v>0.18</v>
      </c>
      <c r="X72" t="n">
        <v>0.3</v>
      </c>
      <c r="Y72" t="n">
        <v>1</v>
      </c>
      <c r="Z72" t="n">
        <v>10</v>
      </c>
      <c r="AA72" t="n">
        <v>179.7708132874258</v>
      </c>
      <c r="AB72" t="n">
        <v>245.9703576682892</v>
      </c>
      <c r="AC72" t="n">
        <v>222.4952919540643</v>
      </c>
      <c r="AD72" t="n">
        <v>179770.8132874258</v>
      </c>
      <c r="AE72" t="n">
        <v>245970.3576682892</v>
      </c>
      <c r="AF72" t="n">
        <v>2.340547044944837e-06</v>
      </c>
      <c r="AG72" t="n">
        <v>0.22</v>
      </c>
      <c r="AH72" t="n">
        <v>222495.2919540643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4.738</v>
      </c>
      <c r="E73" t="n">
        <v>21.11</v>
      </c>
      <c r="F73" t="n">
        <v>17.56</v>
      </c>
      <c r="G73" t="n">
        <v>95.8</v>
      </c>
      <c r="H73" t="n">
        <v>1.03</v>
      </c>
      <c r="I73" t="n">
        <v>11</v>
      </c>
      <c r="J73" t="n">
        <v>323.06</v>
      </c>
      <c r="K73" t="n">
        <v>61.2</v>
      </c>
      <c r="L73" t="n">
        <v>18.75</v>
      </c>
      <c r="M73" t="n">
        <v>8</v>
      </c>
      <c r="N73" t="n">
        <v>98.11</v>
      </c>
      <c r="O73" t="n">
        <v>40077.9</v>
      </c>
      <c r="P73" t="n">
        <v>250.42</v>
      </c>
      <c r="Q73" t="n">
        <v>1319.08</v>
      </c>
      <c r="R73" t="n">
        <v>69.92</v>
      </c>
      <c r="S73" t="n">
        <v>59.92</v>
      </c>
      <c r="T73" t="n">
        <v>4911.39</v>
      </c>
      <c r="U73" t="n">
        <v>0.86</v>
      </c>
      <c r="V73" t="n">
        <v>0.97</v>
      </c>
      <c r="W73" t="n">
        <v>0.18</v>
      </c>
      <c r="X73" t="n">
        <v>0.29</v>
      </c>
      <c r="Y73" t="n">
        <v>1</v>
      </c>
      <c r="Z73" t="n">
        <v>10</v>
      </c>
      <c r="AA73" t="n">
        <v>179.5949419224481</v>
      </c>
      <c r="AB73" t="n">
        <v>245.7297227078298</v>
      </c>
      <c r="AC73" t="n">
        <v>222.2776228564978</v>
      </c>
      <c r="AD73" t="n">
        <v>179594.9419224481</v>
      </c>
      <c r="AE73" t="n">
        <v>245729.7227078298</v>
      </c>
      <c r="AF73" t="n">
        <v>2.341683784646122e-06</v>
      </c>
      <c r="AG73" t="n">
        <v>0.2198958333333333</v>
      </c>
      <c r="AH73" t="n">
        <v>222277.6228564978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4.7365</v>
      </c>
      <c r="E74" t="n">
        <v>21.11</v>
      </c>
      <c r="F74" t="n">
        <v>17.57</v>
      </c>
      <c r="G74" t="n">
        <v>95.84</v>
      </c>
      <c r="H74" t="n">
        <v>1.05</v>
      </c>
      <c r="I74" t="n">
        <v>11</v>
      </c>
      <c r="J74" t="n">
        <v>323.63</v>
      </c>
      <c r="K74" t="n">
        <v>61.2</v>
      </c>
      <c r="L74" t="n">
        <v>19</v>
      </c>
      <c r="M74" t="n">
        <v>7</v>
      </c>
      <c r="N74" t="n">
        <v>98.43000000000001</v>
      </c>
      <c r="O74" t="n">
        <v>40148.52</v>
      </c>
      <c r="P74" t="n">
        <v>248.46</v>
      </c>
      <c r="Q74" t="n">
        <v>1319.1</v>
      </c>
      <c r="R74" t="n">
        <v>70.18000000000001</v>
      </c>
      <c r="S74" t="n">
        <v>59.92</v>
      </c>
      <c r="T74" t="n">
        <v>5039.03</v>
      </c>
      <c r="U74" t="n">
        <v>0.85</v>
      </c>
      <c r="V74" t="n">
        <v>0.97</v>
      </c>
      <c r="W74" t="n">
        <v>0.18</v>
      </c>
      <c r="X74" t="n">
        <v>0.29</v>
      </c>
      <c r="Y74" t="n">
        <v>1</v>
      </c>
      <c r="Z74" t="n">
        <v>10</v>
      </c>
      <c r="AA74" t="n">
        <v>178.6783799505743</v>
      </c>
      <c r="AB74" t="n">
        <v>244.4756421820523</v>
      </c>
      <c r="AC74" t="n">
        <v>221.143230015987</v>
      </c>
      <c r="AD74" t="n">
        <v>178678.3799505743</v>
      </c>
      <c r="AE74" t="n">
        <v>244475.6421820523</v>
      </c>
      <c r="AF74" t="n">
        <v>2.340942432667023e-06</v>
      </c>
      <c r="AG74" t="n">
        <v>0.2198958333333333</v>
      </c>
      <c r="AH74" t="n">
        <v>221143.230015987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4.7345</v>
      </c>
      <c r="E75" t="n">
        <v>21.12</v>
      </c>
      <c r="F75" t="n">
        <v>17.58</v>
      </c>
      <c r="G75" t="n">
        <v>95.89</v>
      </c>
      <c r="H75" t="n">
        <v>1.06</v>
      </c>
      <c r="I75" t="n">
        <v>11</v>
      </c>
      <c r="J75" t="n">
        <v>324.2</v>
      </c>
      <c r="K75" t="n">
        <v>61.2</v>
      </c>
      <c r="L75" t="n">
        <v>19.25</v>
      </c>
      <c r="M75" t="n">
        <v>4</v>
      </c>
      <c r="N75" t="n">
        <v>98.75</v>
      </c>
      <c r="O75" t="n">
        <v>40219.17</v>
      </c>
      <c r="P75" t="n">
        <v>247.9</v>
      </c>
      <c r="Q75" t="n">
        <v>1319.08</v>
      </c>
      <c r="R75" t="n">
        <v>70.28</v>
      </c>
      <c r="S75" t="n">
        <v>59.92</v>
      </c>
      <c r="T75" t="n">
        <v>5090.18</v>
      </c>
      <c r="U75" t="n">
        <v>0.85</v>
      </c>
      <c r="V75" t="n">
        <v>0.97</v>
      </c>
      <c r="W75" t="n">
        <v>0.19</v>
      </c>
      <c r="X75" t="n">
        <v>0.3</v>
      </c>
      <c r="Y75" t="n">
        <v>1</v>
      </c>
      <c r="Z75" t="n">
        <v>10</v>
      </c>
      <c r="AA75" t="n">
        <v>178.4952943744105</v>
      </c>
      <c r="AB75" t="n">
        <v>244.2251364195797</v>
      </c>
      <c r="AC75" t="n">
        <v>220.9166321718976</v>
      </c>
      <c r="AD75" t="n">
        <v>178495.2943744105</v>
      </c>
      <c r="AE75" t="n">
        <v>244225.1364195796</v>
      </c>
      <c r="AF75" t="n">
        <v>2.339953963361558e-06</v>
      </c>
      <c r="AG75" t="n">
        <v>0.22</v>
      </c>
      <c r="AH75" t="n">
        <v>220916.6321718976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4.7362</v>
      </c>
      <c r="E76" t="n">
        <v>21.11</v>
      </c>
      <c r="F76" t="n">
        <v>17.57</v>
      </c>
      <c r="G76" t="n">
        <v>95.84999999999999</v>
      </c>
      <c r="H76" t="n">
        <v>1.07</v>
      </c>
      <c r="I76" t="n">
        <v>11</v>
      </c>
      <c r="J76" t="n">
        <v>324.78</v>
      </c>
      <c r="K76" t="n">
        <v>61.2</v>
      </c>
      <c r="L76" t="n">
        <v>19.5</v>
      </c>
      <c r="M76" t="n">
        <v>3</v>
      </c>
      <c r="N76" t="n">
        <v>99.08</v>
      </c>
      <c r="O76" t="n">
        <v>40289.97</v>
      </c>
      <c r="P76" t="n">
        <v>247.28</v>
      </c>
      <c r="Q76" t="n">
        <v>1319.09</v>
      </c>
      <c r="R76" t="n">
        <v>70</v>
      </c>
      <c r="S76" t="n">
        <v>59.92</v>
      </c>
      <c r="T76" t="n">
        <v>4952.16</v>
      </c>
      <c r="U76" t="n">
        <v>0.86</v>
      </c>
      <c r="V76" t="n">
        <v>0.97</v>
      </c>
      <c r="W76" t="n">
        <v>0.19</v>
      </c>
      <c r="X76" t="n">
        <v>0.3</v>
      </c>
      <c r="Y76" t="n">
        <v>1</v>
      </c>
      <c r="Z76" t="n">
        <v>10</v>
      </c>
      <c r="AA76" t="n">
        <v>178.0869561179209</v>
      </c>
      <c r="AB76" t="n">
        <v>243.6664300024383</v>
      </c>
      <c r="AC76" t="n">
        <v>220.4112479110587</v>
      </c>
      <c r="AD76" t="n">
        <v>178086.9561179209</v>
      </c>
      <c r="AE76" t="n">
        <v>243666.4300024383</v>
      </c>
      <c r="AF76" t="n">
        <v>2.340794162271204e-06</v>
      </c>
      <c r="AG76" t="n">
        <v>0.2198958333333333</v>
      </c>
      <c r="AH76" t="n">
        <v>220411.2479110587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4.7346</v>
      </c>
      <c r="E77" t="n">
        <v>21.12</v>
      </c>
      <c r="F77" t="n">
        <v>17.58</v>
      </c>
      <c r="G77" t="n">
        <v>95.89</v>
      </c>
      <c r="H77" t="n">
        <v>1.08</v>
      </c>
      <c r="I77" t="n">
        <v>11</v>
      </c>
      <c r="J77" t="n">
        <v>325.35</v>
      </c>
      <c r="K77" t="n">
        <v>61.2</v>
      </c>
      <c r="L77" t="n">
        <v>19.75</v>
      </c>
      <c r="M77" t="n">
        <v>2</v>
      </c>
      <c r="N77" t="n">
        <v>99.40000000000001</v>
      </c>
      <c r="O77" t="n">
        <v>40360.92</v>
      </c>
      <c r="P77" t="n">
        <v>247.07</v>
      </c>
      <c r="Q77" t="n">
        <v>1319.19</v>
      </c>
      <c r="R77" t="n">
        <v>70.17</v>
      </c>
      <c r="S77" t="n">
        <v>59.92</v>
      </c>
      <c r="T77" t="n">
        <v>5036.66</v>
      </c>
      <c r="U77" t="n">
        <v>0.85</v>
      </c>
      <c r="V77" t="n">
        <v>0.97</v>
      </c>
      <c r="W77" t="n">
        <v>0.19</v>
      </c>
      <c r="X77" t="n">
        <v>0.3</v>
      </c>
      <c r="Y77" t="n">
        <v>1</v>
      </c>
      <c r="Z77" t="n">
        <v>10</v>
      </c>
      <c r="AA77" t="n">
        <v>178.0675720393121</v>
      </c>
      <c r="AB77" t="n">
        <v>243.6399078509206</v>
      </c>
      <c r="AC77" t="n">
        <v>220.3872569964577</v>
      </c>
      <c r="AD77" t="n">
        <v>178067.5720393121</v>
      </c>
      <c r="AE77" t="n">
        <v>243639.9078509206</v>
      </c>
      <c r="AF77" t="n">
        <v>2.340003386826832e-06</v>
      </c>
      <c r="AG77" t="n">
        <v>0.22</v>
      </c>
      <c r="AH77" t="n">
        <v>220387.2569964577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4.7342</v>
      </c>
      <c r="E78" t="n">
        <v>21.12</v>
      </c>
      <c r="F78" t="n">
        <v>17.58</v>
      </c>
      <c r="G78" t="n">
        <v>95.90000000000001</v>
      </c>
      <c r="H78" t="n">
        <v>1.09</v>
      </c>
      <c r="I78" t="n">
        <v>11</v>
      </c>
      <c r="J78" t="n">
        <v>325.93</v>
      </c>
      <c r="K78" t="n">
        <v>61.2</v>
      </c>
      <c r="L78" t="n">
        <v>20</v>
      </c>
      <c r="M78" t="n">
        <v>0</v>
      </c>
      <c r="N78" t="n">
        <v>99.73</v>
      </c>
      <c r="O78" t="n">
        <v>40432.03</v>
      </c>
      <c r="P78" t="n">
        <v>247.39</v>
      </c>
      <c r="Q78" t="n">
        <v>1319.09</v>
      </c>
      <c r="R78" t="n">
        <v>70.12</v>
      </c>
      <c r="S78" t="n">
        <v>59.92</v>
      </c>
      <c r="T78" t="n">
        <v>5011.84</v>
      </c>
      <c r="U78" t="n">
        <v>0.85</v>
      </c>
      <c r="V78" t="n">
        <v>0.97</v>
      </c>
      <c r="W78" t="n">
        <v>0.19</v>
      </c>
      <c r="X78" t="n">
        <v>0.3</v>
      </c>
      <c r="Y78" t="n">
        <v>1</v>
      </c>
      <c r="Z78" t="n">
        <v>10</v>
      </c>
      <c r="AA78" t="n">
        <v>178.245904350188</v>
      </c>
      <c r="AB78" t="n">
        <v>243.8839099861272</v>
      </c>
      <c r="AC78" t="n">
        <v>220.6079719103394</v>
      </c>
      <c r="AD78" t="n">
        <v>178245.904350188</v>
      </c>
      <c r="AE78" t="n">
        <v>243883.9099861272</v>
      </c>
      <c r="AF78" t="n">
        <v>2.339805692965739e-06</v>
      </c>
      <c r="AG78" t="n">
        <v>0.22</v>
      </c>
      <c r="AH78" t="n">
        <v>220607.9719103394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3.4295</v>
      </c>
      <c r="E2" t="n">
        <v>29.16</v>
      </c>
      <c r="F2" t="n">
        <v>22.3</v>
      </c>
      <c r="G2" t="n">
        <v>7.78</v>
      </c>
      <c r="H2" t="n">
        <v>0.13</v>
      </c>
      <c r="I2" t="n">
        <v>172</v>
      </c>
      <c r="J2" t="n">
        <v>133.21</v>
      </c>
      <c r="K2" t="n">
        <v>46.47</v>
      </c>
      <c r="L2" t="n">
        <v>1</v>
      </c>
      <c r="M2" t="n">
        <v>170</v>
      </c>
      <c r="N2" t="n">
        <v>20.75</v>
      </c>
      <c r="O2" t="n">
        <v>16663.42</v>
      </c>
      <c r="P2" t="n">
        <v>236.42</v>
      </c>
      <c r="Q2" t="n">
        <v>1319.53</v>
      </c>
      <c r="R2" t="n">
        <v>224.24</v>
      </c>
      <c r="S2" t="n">
        <v>59.92</v>
      </c>
      <c r="T2" t="n">
        <v>81266.67999999999</v>
      </c>
      <c r="U2" t="n">
        <v>0.27</v>
      </c>
      <c r="V2" t="n">
        <v>0.76</v>
      </c>
      <c r="W2" t="n">
        <v>0.44</v>
      </c>
      <c r="X2" t="n">
        <v>5.02</v>
      </c>
      <c r="Y2" t="n">
        <v>1</v>
      </c>
      <c r="Z2" t="n">
        <v>10</v>
      </c>
      <c r="AA2" t="n">
        <v>231.9548329397331</v>
      </c>
      <c r="AB2" t="n">
        <v>317.3708355530065</v>
      </c>
      <c r="AC2" t="n">
        <v>287.0814084406869</v>
      </c>
      <c r="AD2" t="n">
        <v>231954.8329397331</v>
      </c>
      <c r="AE2" t="n">
        <v>317370.8355530065</v>
      </c>
      <c r="AF2" t="n">
        <v>1.919706016600683e-06</v>
      </c>
      <c r="AG2" t="n">
        <v>0.30375</v>
      </c>
      <c r="AH2" t="n">
        <v>287081.4084406869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3.754</v>
      </c>
      <c r="E3" t="n">
        <v>26.64</v>
      </c>
      <c r="F3" t="n">
        <v>20.97</v>
      </c>
      <c r="G3" t="n">
        <v>9.83</v>
      </c>
      <c r="H3" t="n">
        <v>0.17</v>
      </c>
      <c r="I3" t="n">
        <v>128</v>
      </c>
      <c r="J3" t="n">
        <v>133.55</v>
      </c>
      <c r="K3" t="n">
        <v>46.47</v>
      </c>
      <c r="L3" t="n">
        <v>1.25</v>
      </c>
      <c r="M3" t="n">
        <v>126</v>
      </c>
      <c r="N3" t="n">
        <v>20.83</v>
      </c>
      <c r="O3" t="n">
        <v>16704.7</v>
      </c>
      <c r="P3" t="n">
        <v>219.84</v>
      </c>
      <c r="Q3" t="n">
        <v>1319.18</v>
      </c>
      <c r="R3" t="n">
        <v>181.11</v>
      </c>
      <c r="S3" t="n">
        <v>59.92</v>
      </c>
      <c r="T3" t="n">
        <v>59921.35</v>
      </c>
      <c r="U3" t="n">
        <v>0.33</v>
      </c>
      <c r="V3" t="n">
        <v>0.8100000000000001</v>
      </c>
      <c r="W3" t="n">
        <v>0.37</v>
      </c>
      <c r="X3" t="n">
        <v>3.69</v>
      </c>
      <c r="Y3" t="n">
        <v>1</v>
      </c>
      <c r="Z3" t="n">
        <v>10</v>
      </c>
      <c r="AA3" t="n">
        <v>197.9447851275206</v>
      </c>
      <c r="AB3" t="n">
        <v>270.8367877189453</v>
      </c>
      <c r="AC3" t="n">
        <v>244.9885048209475</v>
      </c>
      <c r="AD3" t="n">
        <v>197944.7851275206</v>
      </c>
      <c r="AE3" t="n">
        <v>270836.7877189454</v>
      </c>
      <c r="AF3" t="n">
        <v>2.101348997322923e-06</v>
      </c>
      <c r="AG3" t="n">
        <v>0.2775</v>
      </c>
      <c r="AH3" t="n">
        <v>244988.5048209475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3.977</v>
      </c>
      <c r="E4" t="n">
        <v>25.14</v>
      </c>
      <c r="F4" t="n">
        <v>20.19</v>
      </c>
      <c r="G4" t="n">
        <v>11.88</v>
      </c>
      <c r="H4" t="n">
        <v>0.2</v>
      </c>
      <c r="I4" t="n">
        <v>102</v>
      </c>
      <c r="J4" t="n">
        <v>133.88</v>
      </c>
      <c r="K4" t="n">
        <v>46.47</v>
      </c>
      <c r="L4" t="n">
        <v>1.5</v>
      </c>
      <c r="M4" t="n">
        <v>100</v>
      </c>
      <c r="N4" t="n">
        <v>20.91</v>
      </c>
      <c r="O4" t="n">
        <v>16746.01</v>
      </c>
      <c r="P4" t="n">
        <v>209.44</v>
      </c>
      <c r="Q4" t="n">
        <v>1319.31</v>
      </c>
      <c r="R4" t="n">
        <v>155.48</v>
      </c>
      <c r="S4" t="n">
        <v>59.92</v>
      </c>
      <c r="T4" t="n">
        <v>47233.88</v>
      </c>
      <c r="U4" t="n">
        <v>0.39</v>
      </c>
      <c r="V4" t="n">
        <v>0.84</v>
      </c>
      <c r="W4" t="n">
        <v>0.33</v>
      </c>
      <c r="X4" t="n">
        <v>2.91</v>
      </c>
      <c r="Y4" t="n">
        <v>1</v>
      </c>
      <c r="Z4" t="n">
        <v>10</v>
      </c>
      <c r="AA4" t="n">
        <v>178.7196375988952</v>
      </c>
      <c r="AB4" t="n">
        <v>244.532092716644</v>
      </c>
      <c r="AC4" t="n">
        <v>221.1942929907861</v>
      </c>
      <c r="AD4" t="n">
        <v>178719.6375988952</v>
      </c>
      <c r="AE4" t="n">
        <v>244532.092716644</v>
      </c>
      <c r="AF4" t="n">
        <v>2.226176068820795e-06</v>
      </c>
      <c r="AG4" t="n">
        <v>0.261875</v>
      </c>
      <c r="AH4" t="n">
        <v>221194.2929907861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4.1453</v>
      </c>
      <c r="E5" t="n">
        <v>24.12</v>
      </c>
      <c r="F5" t="n">
        <v>19.66</v>
      </c>
      <c r="G5" t="n">
        <v>14.04</v>
      </c>
      <c r="H5" t="n">
        <v>0.23</v>
      </c>
      <c r="I5" t="n">
        <v>84</v>
      </c>
      <c r="J5" t="n">
        <v>134.22</v>
      </c>
      <c r="K5" t="n">
        <v>46.47</v>
      </c>
      <c r="L5" t="n">
        <v>1.75</v>
      </c>
      <c r="M5" t="n">
        <v>82</v>
      </c>
      <c r="N5" t="n">
        <v>21</v>
      </c>
      <c r="O5" t="n">
        <v>16787.35</v>
      </c>
      <c r="P5" t="n">
        <v>201.64</v>
      </c>
      <c r="Q5" t="n">
        <v>1319.13</v>
      </c>
      <c r="R5" t="n">
        <v>138.02</v>
      </c>
      <c r="S5" t="n">
        <v>59.92</v>
      </c>
      <c r="T5" t="n">
        <v>38595.3</v>
      </c>
      <c r="U5" t="n">
        <v>0.43</v>
      </c>
      <c r="V5" t="n">
        <v>0.86</v>
      </c>
      <c r="W5" t="n">
        <v>0.3</v>
      </c>
      <c r="X5" t="n">
        <v>2.38</v>
      </c>
      <c r="Y5" t="n">
        <v>1</v>
      </c>
      <c r="Z5" t="n">
        <v>10</v>
      </c>
      <c r="AA5" t="n">
        <v>165.7451774093874</v>
      </c>
      <c r="AB5" t="n">
        <v>226.7798638925822</v>
      </c>
      <c r="AC5" t="n">
        <v>205.1363119702774</v>
      </c>
      <c r="AD5" t="n">
        <v>165745.1774093874</v>
      </c>
      <c r="AE5" t="n">
        <v>226779.8638925822</v>
      </c>
      <c r="AF5" t="n">
        <v>2.320384123229279e-06</v>
      </c>
      <c r="AG5" t="n">
        <v>0.25125</v>
      </c>
      <c r="AH5" t="n">
        <v>205136.3119702774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4.2669</v>
      </c>
      <c r="E6" t="n">
        <v>23.44</v>
      </c>
      <c r="F6" t="n">
        <v>19.3</v>
      </c>
      <c r="G6" t="n">
        <v>16.08</v>
      </c>
      <c r="H6" t="n">
        <v>0.26</v>
      </c>
      <c r="I6" t="n">
        <v>72</v>
      </c>
      <c r="J6" t="n">
        <v>134.55</v>
      </c>
      <c r="K6" t="n">
        <v>46.47</v>
      </c>
      <c r="L6" t="n">
        <v>2</v>
      </c>
      <c r="M6" t="n">
        <v>70</v>
      </c>
      <c r="N6" t="n">
        <v>21.09</v>
      </c>
      <c r="O6" t="n">
        <v>16828.84</v>
      </c>
      <c r="P6" t="n">
        <v>195.61</v>
      </c>
      <c r="Q6" t="n">
        <v>1319.17</v>
      </c>
      <c r="R6" t="n">
        <v>126.23</v>
      </c>
      <c r="S6" t="n">
        <v>59.92</v>
      </c>
      <c r="T6" t="n">
        <v>32761.3</v>
      </c>
      <c r="U6" t="n">
        <v>0.47</v>
      </c>
      <c r="V6" t="n">
        <v>0.88</v>
      </c>
      <c r="W6" t="n">
        <v>0.28</v>
      </c>
      <c r="X6" t="n">
        <v>2.02</v>
      </c>
      <c r="Y6" t="n">
        <v>1</v>
      </c>
      <c r="Z6" t="n">
        <v>10</v>
      </c>
      <c r="AA6" t="n">
        <v>156.8363159710015</v>
      </c>
      <c r="AB6" t="n">
        <v>214.5903666413608</v>
      </c>
      <c r="AC6" t="n">
        <v>194.1101632286419</v>
      </c>
      <c r="AD6" t="n">
        <v>156836.3159710015</v>
      </c>
      <c r="AE6" t="n">
        <v>214590.3666413608</v>
      </c>
      <c r="AF6" t="n">
        <v>2.388451261768029e-06</v>
      </c>
      <c r="AG6" t="n">
        <v>0.2441666666666667</v>
      </c>
      <c r="AH6" t="n">
        <v>194110.1632286419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4.3766</v>
      </c>
      <c r="E7" t="n">
        <v>22.85</v>
      </c>
      <c r="F7" t="n">
        <v>18.98</v>
      </c>
      <c r="G7" t="n">
        <v>18.37</v>
      </c>
      <c r="H7" t="n">
        <v>0.29</v>
      </c>
      <c r="I7" t="n">
        <v>62</v>
      </c>
      <c r="J7" t="n">
        <v>134.89</v>
      </c>
      <c r="K7" t="n">
        <v>46.47</v>
      </c>
      <c r="L7" t="n">
        <v>2.25</v>
      </c>
      <c r="M7" t="n">
        <v>60</v>
      </c>
      <c r="N7" t="n">
        <v>21.17</v>
      </c>
      <c r="O7" t="n">
        <v>16870.25</v>
      </c>
      <c r="P7" t="n">
        <v>190.03</v>
      </c>
      <c r="Q7" t="n">
        <v>1319.28</v>
      </c>
      <c r="R7" t="n">
        <v>115.9</v>
      </c>
      <c r="S7" t="n">
        <v>59.92</v>
      </c>
      <c r="T7" t="n">
        <v>27643.68</v>
      </c>
      <c r="U7" t="n">
        <v>0.52</v>
      </c>
      <c r="V7" t="n">
        <v>0.9</v>
      </c>
      <c r="W7" t="n">
        <v>0.26</v>
      </c>
      <c r="X7" t="n">
        <v>1.7</v>
      </c>
      <c r="Y7" t="n">
        <v>1</v>
      </c>
      <c r="Z7" t="n">
        <v>10</v>
      </c>
      <c r="AA7" t="n">
        <v>149.1568708034096</v>
      </c>
      <c r="AB7" t="n">
        <v>204.0830109698568</v>
      </c>
      <c r="AC7" t="n">
        <v>184.6056148352566</v>
      </c>
      <c r="AD7" t="n">
        <v>149156.8708034095</v>
      </c>
      <c r="AE7" t="n">
        <v>204083.0109698568</v>
      </c>
      <c r="AF7" t="n">
        <v>2.449857224742543e-06</v>
      </c>
      <c r="AG7" t="n">
        <v>0.2380208333333333</v>
      </c>
      <c r="AH7" t="n">
        <v>184605.6148352566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4.5107</v>
      </c>
      <c r="E8" t="n">
        <v>22.17</v>
      </c>
      <c r="F8" t="n">
        <v>18.52</v>
      </c>
      <c r="G8" t="n">
        <v>20.58</v>
      </c>
      <c r="H8" t="n">
        <v>0.33</v>
      </c>
      <c r="I8" t="n">
        <v>54</v>
      </c>
      <c r="J8" t="n">
        <v>135.22</v>
      </c>
      <c r="K8" t="n">
        <v>46.47</v>
      </c>
      <c r="L8" t="n">
        <v>2.5</v>
      </c>
      <c r="M8" t="n">
        <v>52</v>
      </c>
      <c r="N8" t="n">
        <v>21.26</v>
      </c>
      <c r="O8" t="n">
        <v>16911.68</v>
      </c>
      <c r="P8" t="n">
        <v>182.44</v>
      </c>
      <c r="Q8" t="n">
        <v>1319.26</v>
      </c>
      <c r="R8" t="n">
        <v>100.63</v>
      </c>
      <c r="S8" t="n">
        <v>59.92</v>
      </c>
      <c r="T8" t="n">
        <v>20047.85</v>
      </c>
      <c r="U8" t="n">
        <v>0.6</v>
      </c>
      <c r="V8" t="n">
        <v>0.92</v>
      </c>
      <c r="W8" t="n">
        <v>0.24</v>
      </c>
      <c r="X8" t="n">
        <v>1.24</v>
      </c>
      <c r="Y8" t="n">
        <v>1</v>
      </c>
      <c r="Z8" t="n">
        <v>10</v>
      </c>
      <c r="AA8" t="n">
        <v>139.7172886492848</v>
      </c>
      <c r="AB8" t="n">
        <v>191.1673582216164</v>
      </c>
      <c r="AC8" t="n">
        <v>172.9226138580717</v>
      </c>
      <c r="AD8" t="n">
        <v>139717.2886492848</v>
      </c>
      <c r="AE8" t="n">
        <v>191167.3582216164</v>
      </c>
      <c r="AF8" t="n">
        <v>2.524921396437003e-06</v>
      </c>
      <c r="AG8" t="n">
        <v>0.2309375</v>
      </c>
      <c r="AH8" t="n">
        <v>172922.6138580717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4.4521</v>
      </c>
      <c r="E9" t="n">
        <v>22.46</v>
      </c>
      <c r="F9" t="n">
        <v>18.92</v>
      </c>
      <c r="G9" t="n">
        <v>22.7</v>
      </c>
      <c r="H9" t="n">
        <v>0.36</v>
      </c>
      <c r="I9" t="n">
        <v>50</v>
      </c>
      <c r="J9" t="n">
        <v>135.56</v>
      </c>
      <c r="K9" t="n">
        <v>46.47</v>
      </c>
      <c r="L9" t="n">
        <v>2.75</v>
      </c>
      <c r="M9" t="n">
        <v>48</v>
      </c>
      <c r="N9" t="n">
        <v>21.34</v>
      </c>
      <c r="O9" t="n">
        <v>16953.14</v>
      </c>
      <c r="P9" t="n">
        <v>185.35</v>
      </c>
      <c r="Q9" t="n">
        <v>1319.21</v>
      </c>
      <c r="R9" t="n">
        <v>114.69</v>
      </c>
      <c r="S9" t="n">
        <v>59.92</v>
      </c>
      <c r="T9" t="n">
        <v>27100.54</v>
      </c>
      <c r="U9" t="n">
        <v>0.52</v>
      </c>
      <c r="V9" t="n">
        <v>0.9</v>
      </c>
      <c r="W9" t="n">
        <v>0.25</v>
      </c>
      <c r="X9" t="n">
        <v>1.64</v>
      </c>
      <c r="Y9" t="n">
        <v>1</v>
      </c>
      <c r="Z9" t="n">
        <v>10</v>
      </c>
      <c r="AA9" t="n">
        <v>143.9825484410961</v>
      </c>
      <c r="AB9" t="n">
        <v>197.0032748387513</v>
      </c>
      <c r="AC9" t="n">
        <v>178.2015587840295</v>
      </c>
      <c r="AD9" t="n">
        <v>143982.5484410961</v>
      </c>
      <c r="AE9" t="n">
        <v>197003.2748387513</v>
      </c>
      <c r="AF9" t="n">
        <v>2.492119305003033e-06</v>
      </c>
      <c r="AG9" t="n">
        <v>0.2339583333333334</v>
      </c>
      <c r="AH9" t="n">
        <v>178201.5587840295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4.5621</v>
      </c>
      <c r="E10" t="n">
        <v>21.92</v>
      </c>
      <c r="F10" t="n">
        <v>18.54</v>
      </c>
      <c r="G10" t="n">
        <v>25.28</v>
      </c>
      <c r="H10" t="n">
        <v>0.39</v>
      </c>
      <c r="I10" t="n">
        <v>44</v>
      </c>
      <c r="J10" t="n">
        <v>135.9</v>
      </c>
      <c r="K10" t="n">
        <v>46.47</v>
      </c>
      <c r="L10" t="n">
        <v>3</v>
      </c>
      <c r="M10" t="n">
        <v>42</v>
      </c>
      <c r="N10" t="n">
        <v>21.43</v>
      </c>
      <c r="O10" t="n">
        <v>16994.64</v>
      </c>
      <c r="P10" t="n">
        <v>178.8</v>
      </c>
      <c r="Q10" t="n">
        <v>1319.12</v>
      </c>
      <c r="R10" t="n">
        <v>101.92</v>
      </c>
      <c r="S10" t="n">
        <v>59.92</v>
      </c>
      <c r="T10" t="n">
        <v>20746.87</v>
      </c>
      <c r="U10" t="n">
        <v>0.59</v>
      </c>
      <c r="V10" t="n">
        <v>0.92</v>
      </c>
      <c r="W10" t="n">
        <v>0.24</v>
      </c>
      <c r="X10" t="n">
        <v>1.26</v>
      </c>
      <c r="Y10" t="n">
        <v>1</v>
      </c>
      <c r="Z10" t="n">
        <v>10</v>
      </c>
      <c r="AA10" t="n">
        <v>136.2740341348471</v>
      </c>
      <c r="AB10" t="n">
        <v>186.4561454892969</v>
      </c>
      <c r="AC10" t="n">
        <v>168.6610326566946</v>
      </c>
      <c r="AD10" t="n">
        <v>136274.0341348471</v>
      </c>
      <c r="AE10" t="n">
        <v>186456.1454892969</v>
      </c>
      <c r="AF10" t="n">
        <v>2.553693196773284e-06</v>
      </c>
      <c r="AG10" t="n">
        <v>0.2283333333333334</v>
      </c>
      <c r="AH10" t="n">
        <v>168661.0326566946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4.6125</v>
      </c>
      <c r="E11" t="n">
        <v>21.68</v>
      </c>
      <c r="F11" t="n">
        <v>18.41</v>
      </c>
      <c r="G11" t="n">
        <v>27.62</v>
      </c>
      <c r="H11" t="n">
        <v>0.42</v>
      </c>
      <c r="I11" t="n">
        <v>40</v>
      </c>
      <c r="J11" t="n">
        <v>136.23</v>
      </c>
      <c r="K11" t="n">
        <v>46.47</v>
      </c>
      <c r="L11" t="n">
        <v>3.25</v>
      </c>
      <c r="M11" t="n">
        <v>38</v>
      </c>
      <c r="N11" t="n">
        <v>21.52</v>
      </c>
      <c r="O11" t="n">
        <v>17036.16</v>
      </c>
      <c r="P11" t="n">
        <v>175.05</v>
      </c>
      <c r="Q11" t="n">
        <v>1319.31</v>
      </c>
      <c r="R11" t="n">
        <v>97.56999999999999</v>
      </c>
      <c r="S11" t="n">
        <v>59.92</v>
      </c>
      <c r="T11" t="n">
        <v>18590.17</v>
      </c>
      <c r="U11" t="n">
        <v>0.61</v>
      </c>
      <c r="V11" t="n">
        <v>0.92</v>
      </c>
      <c r="W11" t="n">
        <v>0.23</v>
      </c>
      <c r="X11" t="n">
        <v>1.13</v>
      </c>
      <c r="Y11" t="n">
        <v>1</v>
      </c>
      <c r="Z11" t="n">
        <v>10</v>
      </c>
      <c r="AA11" t="n">
        <v>132.5644890269174</v>
      </c>
      <c r="AB11" t="n">
        <v>181.38058221905</v>
      </c>
      <c r="AC11" t="n">
        <v>164.0698740213607</v>
      </c>
      <c r="AD11" t="n">
        <v>132564.4890269174</v>
      </c>
      <c r="AE11" t="n">
        <v>181380.5822190499</v>
      </c>
      <c r="AF11" t="n">
        <v>2.581905234457108e-06</v>
      </c>
      <c r="AG11" t="n">
        <v>0.2258333333333333</v>
      </c>
      <c r="AH11" t="n">
        <v>164069.8740213607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4.6635</v>
      </c>
      <c r="E12" t="n">
        <v>21.44</v>
      </c>
      <c r="F12" t="n">
        <v>18.28</v>
      </c>
      <c r="G12" t="n">
        <v>30.47</v>
      </c>
      <c r="H12" t="n">
        <v>0.45</v>
      </c>
      <c r="I12" t="n">
        <v>36</v>
      </c>
      <c r="J12" t="n">
        <v>136.57</v>
      </c>
      <c r="K12" t="n">
        <v>46.47</v>
      </c>
      <c r="L12" t="n">
        <v>3.5</v>
      </c>
      <c r="M12" t="n">
        <v>34</v>
      </c>
      <c r="N12" t="n">
        <v>21.6</v>
      </c>
      <c r="O12" t="n">
        <v>17077.72</v>
      </c>
      <c r="P12" t="n">
        <v>170.81</v>
      </c>
      <c r="Q12" t="n">
        <v>1319.28</v>
      </c>
      <c r="R12" t="n">
        <v>93.40000000000001</v>
      </c>
      <c r="S12" t="n">
        <v>59.92</v>
      </c>
      <c r="T12" t="n">
        <v>16525.2</v>
      </c>
      <c r="U12" t="n">
        <v>0.64</v>
      </c>
      <c r="V12" t="n">
        <v>0.93</v>
      </c>
      <c r="W12" t="n">
        <v>0.22</v>
      </c>
      <c r="X12" t="n">
        <v>1</v>
      </c>
      <c r="Y12" t="n">
        <v>1</v>
      </c>
      <c r="Z12" t="n">
        <v>10</v>
      </c>
      <c r="AA12" t="n">
        <v>128.6645552871202</v>
      </c>
      <c r="AB12" t="n">
        <v>176.0445208233284</v>
      </c>
      <c r="AC12" t="n">
        <v>159.2430788360358</v>
      </c>
      <c r="AD12" t="n">
        <v>128664.5552871202</v>
      </c>
      <c r="AE12" t="n">
        <v>176044.5208233283</v>
      </c>
      <c r="AF12" t="n">
        <v>2.610453129732406e-06</v>
      </c>
      <c r="AG12" t="n">
        <v>0.2233333333333334</v>
      </c>
      <c r="AH12" t="n">
        <v>159243.0788360358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4.7015</v>
      </c>
      <c r="E13" t="n">
        <v>21.27</v>
      </c>
      <c r="F13" t="n">
        <v>18.19</v>
      </c>
      <c r="G13" t="n">
        <v>33.07</v>
      </c>
      <c r="H13" t="n">
        <v>0.48</v>
      </c>
      <c r="I13" t="n">
        <v>33</v>
      </c>
      <c r="J13" t="n">
        <v>136.91</v>
      </c>
      <c r="K13" t="n">
        <v>46.47</v>
      </c>
      <c r="L13" t="n">
        <v>3.75</v>
      </c>
      <c r="M13" t="n">
        <v>31</v>
      </c>
      <c r="N13" t="n">
        <v>21.69</v>
      </c>
      <c r="O13" t="n">
        <v>17119.3</v>
      </c>
      <c r="P13" t="n">
        <v>167.28</v>
      </c>
      <c r="Q13" t="n">
        <v>1319.14</v>
      </c>
      <c r="R13" t="n">
        <v>90.34999999999999</v>
      </c>
      <c r="S13" t="n">
        <v>59.92</v>
      </c>
      <c r="T13" t="n">
        <v>15012.59</v>
      </c>
      <c r="U13" t="n">
        <v>0.66</v>
      </c>
      <c r="V13" t="n">
        <v>0.93</v>
      </c>
      <c r="W13" t="n">
        <v>0.22</v>
      </c>
      <c r="X13" t="n">
        <v>0.91</v>
      </c>
      <c r="Y13" t="n">
        <v>1</v>
      </c>
      <c r="Z13" t="n">
        <v>10</v>
      </c>
      <c r="AA13" t="n">
        <v>125.637225397407</v>
      </c>
      <c r="AB13" t="n">
        <v>171.902394511856</v>
      </c>
      <c r="AC13" t="n">
        <v>155.4962712462183</v>
      </c>
      <c r="AD13" t="n">
        <v>125637.225397407</v>
      </c>
      <c r="AE13" t="n">
        <v>171902.3945118561</v>
      </c>
      <c r="AF13" t="n">
        <v>2.631724110525765e-06</v>
      </c>
      <c r="AG13" t="n">
        <v>0.2215625</v>
      </c>
      <c r="AH13" t="n">
        <v>155496.2712462183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4.7281</v>
      </c>
      <c r="E14" t="n">
        <v>21.15</v>
      </c>
      <c r="F14" t="n">
        <v>18.13</v>
      </c>
      <c r="G14" t="n">
        <v>35.08</v>
      </c>
      <c r="H14" t="n">
        <v>0.52</v>
      </c>
      <c r="I14" t="n">
        <v>31</v>
      </c>
      <c r="J14" t="n">
        <v>137.25</v>
      </c>
      <c r="K14" t="n">
        <v>46.47</v>
      </c>
      <c r="L14" t="n">
        <v>4</v>
      </c>
      <c r="M14" t="n">
        <v>29</v>
      </c>
      <c r="N14" t="n">
        <v>21.78</v>
      </c>
      <c r="O14" t="n">
        <v>17160.92</v>
      </c>
      <c r="P14" t="n">
        <v>163.9</v>
      </c>
      <c r="Q14" t="n">
        <v>1319.2</v>
      </c>
      <c r="R14" t="n">
        <v>88.2</v>
      </c>
      <c r="S14" t="n">
        <v>59.92</v>
      </c>
      <c r="T14" t="n">
        <v>13951.53</v>
      </c>
      <c r="U14" t="n">
        <v>0.68</v>
      </c>
      <c r="V14" t="n">
        <v>0.9399999999999999</v>
      </c>
      <c r="W14" t="n">
        <v>0.21</v>
      </c>
      <c r="X14" t="n">
        <v>0.85</v>
      </c>
      <c r="Y14" t="n">
        <v>1</v>
      </c>
      <c r="Z14" t="n">
        <v>10</v>
      </c>
      <c r="AA14" t="n">
        <v>123.0880974971397</v>
      </c>
      <c r="AB14" t="n">
        <v>168.4145652591261</v>
      </c>
      <c r="AC14" t="n">
        <v>152.3413155221687</v>
      </c>
      <c r="AD14" t="n">
        <v>123088.0974971397</v>
      </c>
      <c r="AE14" t="n">
        <v>168414.565259126</v>
      </c>
      <c r="AF14" t="n">
        <v>2.646613797081118e-06</v>
      </c>
      <c r="AG14" t="n">
        <v>0.2203125</v>
      </c>
      <c r="AH14" t="n">
        <v>152341.3155221687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4.7557</v>
      </c>
      <c r="E15" t="n">
        <v>21.03</v>
      </c>
      <c r="F15" t="n">
        <v>18.06</v>
      </c>
      <c r="G15" t="n">
        <v>37.36</v>
      </c>
      <c r="H15" t="n">
        <v>0.55</v>
      </c>
      <c r="I15" t="n">
        <v>29</v>
      </c>
      <c r="J15" t="n">
        <v>137.58</v>
      </c>
      <c r="K15" t="n">
        <v>46.47</v>
      </c>
      <c r="L15" t="n">
        <v>4.25</v>
      </c>
      <c r="M15" t="n">
        <v>27</v>
      </c>
      <c r="N15" t="n">
        <v>21.87</v>
      </c>
      <c r="O15" t="n">
        <v>17202.57</v>
      </c>
      <c r="P15" t="n">
        <v>160.91</v>
      </c>
      <c r="Q15" t="n">
        <v>1319.12</v>
      </c>
      <c r="R15" t="n">
        <v>85.98</v>
      </c>
      <c r="S15" t="n">
        <v>59.92</v>
      </c>
      <c r="T15" t="n">
        <v>12851.38</v>
      </c>
      <c r="U15" t="n">
        <v>0.7</v>
      </c>
      <c r="V15" t="n">
        <v>0.9399999999999999</v>
      </c>
      <c r="W15" t="n">
        <v>0.21</v>
      </c>
      <c r="X15" t="n">
        <v>0.78</v>
      </c>
      <c r="Y15" t="n">
        <v>1</v>
      </c>
      <c r="Z15" t="n">
        <v>10</v>
      </c>
      <c r="AA15" t="n">
        <v>120.7206285796846</v>
      </c>
      <c r="AB15" t="n">
        <v>165.1752898409084</v>
      </c>
      <c r="AC15" t="n">
        <v>149.411192003513</v>
      </c>
      <c r="AD15" t="n">
        <v>120720.6285796846</v>
      </c>
      <c r="AE15" t="n">
        <v>165175.2898409084</v>
      </c>
      <c r="AF15" t="n">
        <v>2.662063246288925e-06</v>
      </c>
      <c r="AG15" t="n">
        <v>0.2190625</v>
      </c>
      <c r="AH15" t="n">
        <v>149411.192003513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4.7964</v>
      </c>
      <c r="E16" t="n">
        <v>20.85</v>
      </c>
      <c r="F16" t="n">
        <v>17.96</v>
      </c>
      <c r="G16" t="n">
        <v>41.45</v>
      </c>
      <c r="H16" t="n">
        <v>0.58</v>
      </c>
      <c r="I16" t="n">
        <v>26</v>
      </c>
      <c r="J16" t="n">
        <v>137.92</v>
      </c>
      <c r="K16" t="n">
        <v>46.47</v>
      </c>
      <c r="L16" t="n">
        <v>4.5</v>
      </c>
      <c r="M16" t="n">
        <v>24</v>
      </c>
      <c r="N16" t="n">
        <v>21.95</v>
      </c>
      <c r="O16" t="n">
        <v>17244.24</v>
      </c>
      <c r="P16" t="n">
        <v>156.91</v>
      </c>
      <c r="Q16" t="n">
        <v>1319.08</v>
      </c>
      <c r="R16" t="n">
        <v>83.38</v>
      </c>
      <c r="S16" t="n">
        <v>59.92</v>
      </c>
      <c r="T16" t="n">
        <v>11562.64</v>
      </c>
      <c r="U16" t="n">
        <v>0.72</v>
      </c>
      <c r="V16" t="n">
        <v>0.95</v>
      </c>
      <c r="W16" t="n">
        <v>0.19</v>
      </c>
      <c r="X16" t="n">
        <v>0.68</v>
      </c>
      <c r="Y16" t="n">
        <v>1</v>
      </c>
      <c r="Z16" t="n">
        <v>10</v>
      </c>
      <c r="AA16" t="n">
        <v>117.4918366264879</v>
      </c>
      <c r="AB16" t="n">
        <v>160.7575142462992</v>
      </c>
      <c r="AC16" t="n">
        <v>145.415042711265</v>
      </c>
      <c r="AD16" t="n">
        <v>117491.8366264879</v>
      </c>
      <c r="AE16" t="n">
        <v>160757.5142462992</v>
      </c>
      <c r="AF16" t="n">
        <v>2.684845586243918e-06</v>
      </c>
      <c r="AG16" t="n">
        <v>0.2171875</v>
      </c>
      <c r="AH16" t="n">
        <v>145415.042711265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4.7926</v>
      </c>
      <c r="E17" t="n">
        <v>20.87</v>
      </c>
      <c r="F17" t="n">
        <v>18</v>
      </c>
      <c r="G17" t="n">
        <v>43.21</v>
      </c>
      <c r="H17" t="n">
        <v>0.61</v>
      </c>
      <c r="I17" t="n">
        <v>25</v>
      </c>
      <c r="J17" t="n">
        <v>138.26</v>
      </c>
      <c r="K17" t="n">
        <v>46.47</v>
      </c>
      <c r="L17" t="n">
        <v>4.75</v>
      </c>
      <c r="M17" t="n">
        <v>21</v>
      </c>
      <c r="N17" t="n">
        <v>22.04</v>
      </c>
      <c r="O17" t="n">
        <v>17285.95</v>
      </c>
      <c r="P17" t="n">
        <v>154.12</v>
      </c>
      <c r="Q17" t="n">
        <v>1319.1</v>
      </c>
      <c r="R17" t="n">
        <v>84.42</v>
      </c>
      <c r="S17" t="n">
        <v>59.92</v>
      </c>
      <c r="T17" t="n">
        <v>12090.26</v>
      </c>
      <c r="U17" t="n">
        <v>0.71</v>
      </c>
      <c r="V17" t="n">
        <v>0.9399999999999999</v>
      </c>
      <c r="W17" t="n">
        <v>0.21</v>
      </c>
      <c r="X17" t="n">
        <v>0.73</v>
      </c>
      <c r="Y17" t="n">
        <v>1</v>
      </c>
      <c r="Z17" t="n">
        <v>10</v>
      </c>
      <c r="AA17" t="n">
        <v>116.2563226770786</v>
      </c>
      <c r="AB17" t="n">
        <v>159.0670295536897</v>
      </c>
      <c r="AC17" t="n">
        <v>143.8858955051074</v>
      </c>
      <c r="AD17" t="n">
        <v>116256.3226770786</v>
      </c>
      <c r="AE17" t="n">
        <v>159067.0295536896</v>
      </c>
      <c r="AF17" t="n">
        <v>2.682718488164582e-06</v>
      </c>
      <c r="AG17" t="n">
        <v>0.2173958333333333</v>
      </c>
      <c r="AH17" t="n">
        <v>143885.8955051074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4.8241</v>
      </c>
      <c r="E18" t="n">
        <v>20.73</v>
      </c>
      <c r="F18" t="n">
        <v>17.92</v>
      </c>
      <c r="G18" t="n">
        <v>46.76</v>
      </c>
      <c r="H18" t="n">
        <v>0.64</v>
      </c>
      <c r="I18" t="n">
        <v>23</v>
      </c>
      <c r="J18" t="n">
        <v>138.6</v>
      </c>
      <c r="K18" t="n">
        <v>46.47</v>
      </c>
      <c r="L18" t="n">
        <v>5</v>
      </c>
      <c r="M18" t="n">
        <v>18</v>
      </c>
      <c r="N18" t="n">
        <v>22.13</v>
      </c>
      <c r="O18" t="n">
        <v>17327.69</v>
      </c>
      <c r="P18" t="n">
        <v>150.52</v>
      </c>
      <c r="Q18" t="n">
        <v>1319.14</v>
      </c>
      <c r="R18" t="n">
        <v>81.62</v>
      </c>
      <c r="S18" t="n">
        <v>59.92</v>
      </c>
      <c r="T18" t="n">
        <v>10701.56</v>
      </c>
      <c r="U18" t="n">
        <v>0.73</v>
      </c>
      <c r="V18" t="n">
        <v>0.95</v>
      </c>
      <c r="W18" t="n">
        <v>0.2</v>
      </c>
      <c r="X18" t="n">
        <v>0.65</v>
      </c>
      <c r="Y18" t="n">
        <v>1</v>
      </c>
      <c r="Z18" t="n">
        <v>10</v>
      </c>
      <c r="AA18" t="n">
        <v>113.5428193164773</v>
      </c>
      <c r="AB18" t="n">
        <v>155.3542945443973</v>
      </c>
      <c r="AC18" t="n">
        <v>140.5274987142444</v>
      </c>
      <c r="AD18" t="n">
        <v>113542.8193164773</v>
      </c>
      <c r="AE18" t="n">
        <v>155354.2945443973</v>
      </c>
      <c r="AF18" t="n">
        <v>2.700351011716972e-06</v>
      </c>
      <c r="AG18" t="n">
        <v>0.2159375</v>
      </c>
      <c r="AH18" t="n">
        <v>140527.4987142444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4.8351</v>
      </c>
      <c r="E19" t="n">
        <v>20.68</v>
      </c>
      <c r="F19" t="n">
        <v>17.9</v>
      </c>
      <c r="G19" t="n">
        <v>48.83</v>
      </c>
      <c r="H19" t="n">
        <v>0.67</v>
      </c>
      <c r="I19" t="n">
        <v>22</v>
      </c>
      <c r="J19" t="n">
        <v>138.94</v>
      </c>
      <c r="K19" t="n">
        <v>46.47</v>
      </c>
      <c r="L19" t="n">
        <v>5.25</v>
      </c>
      <c r="M19" t="n">
        <v>9</v>
      </c>
      <c r="N19" t="n">
        <v>22.22</v>
      </c>
      <c r="O19" t="n">
        <v>17369.47</v>
      </c>
      <c r="P19" t="n">
        <v>149</v>
      </c>
      <c r="Q19" t="n">
        <v>1319.17</v>
      </c>
      <c r="R19" t="n">
        <v>80.52</v>
      </c>
      <c r="S19" t="n">
        <v>59.92</v>
      </c>
      <c r="T19" t="n">
        <v>10154.3</v>
      </c>
      <c r="U19" t="n">
        <v>0.74</v>
      </c>
      <c r="V19" t="n">
        <v>0.95</v>
      </c>
      <c r="W19" t="n">
        <v>0.22</v>
      </c>
      <c r="X19" t="n">
        <v>0.63</v>
      </c>
      <c r="Y19" t="n">
        <v>1</v>
      </c>
      <c r="Z19" t="n">
        <v>10</v>
      </c>
      <c r="AA19" t="n">
        <v>112.4878809342613</v>
      </c>
      <c r="AB19" t="n">
        <v>153.9108813092533</v>
      </c>
      <c r="AC19" t="n">
        <v>139.2218428124189</v>
      </c>
      <c r="AD19" t="n">
        <v>112487.8809342613</v>
      </c>
      <c r="AE19" t="n">
        <v>153910.8813092533</v>
      </c>
      <c r="AF19" t="n">
        <v>2.706508400893997e-06</v>
      </c>
      <c r="AG19" t="n">
        <v>0.2154166666666667</v>
      </c>
      <c r="AH19" t="n">
        <v>139221.8428124189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4.8331</v>
      </c>
      <c r="E20" t="n">
        <v>20.69</v>
      </c>
      <c r="F20" t="n">
        <v>17.91</v>
      </c>
      <c r="G20" t="n">
        <v>48.85</v>
      </c>
      <c r="H20" t="n">
        <v>0.7</v>
      </c>
      <c r="I20" t="n">
        <v>22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148.72</v>
      </c>
      <c r="Q20" t="n">
        <v>1319.15</v>
      </c>
      <c r="R20" t="n">
        <v>80.45</v>
      </c>
      <c r="S20" t="n">
        <v>59.92</v>
      </c>
      <c r="T20" t="n">
        <v>10119.49</v>
      </c>
      <c r="U20" t="n">
        <v>0.74</v>
      </c>
      <c r="V20" t="n">
        <v>0.95</v>
      </c>
      <c r="W20" t="n">
        <v>0.23</v>
      </c>
      <c r="X20" t="n">
        <v>0.63</v>
      </c>
      <c r="Y20" t="n">
        <v>1</v>
      </c>
      <c r="Z20" t="n">
        <v>10</v>
      </c>
      <c r="AA20" t="n">
        <v>112.4136388009797</v>
      </c>
      <c r="AB20" t="n">
        <v>153.8092999471657</v>
      </c>
      <c r="AC20" t="n">
        <v>139.1299562329586</v>
      </c>
      <c r="AD20" t="n">
        <v>112413.6388009797</v>
      </c>
      <c r="AE20" t="n">
        <v>153809.2999471657</v>
      </c>
      <c r="AF20" t="n">
        <v>2.705388875589084e-06</v>
      </c>
      <c r="AG20" t="n">
        <v>0.2155208333333334</v>
      </c>
      <c r="AH20" t="n">
        <v>139129.9562329586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4.833</v>
      </c>
      <c r="E21" t="n">
        <v>20.69</v>
      </c>
      <c r="F21" t="n">
        <v>17.91</v>
      </c>
      <c r="G21" t="n">
        <v>48.85</v>
      </c>
      <c r="H21" t="n">
        <v>0.73</v>
      </c>
      <c r="I21" t="n">
        <v>22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149.08</v>
      </c>
      <c r="Q21" t="n">
        <v>1319.18</v>
      </c>
      <c r="R21" t="n">
        <v>80.43000000000001</v>
      </c>
      <c r="S21" t="n">
        <v>59.92</v>
      </c>
      <c r="T21" t="n">
        <v>10111.81</v>
      </c>
      <c r="U21" t="n">
        <v>0.74</v>
      </c>
      <c r="V21" t="n">
        <v>0.95</v>
      </c>
      <c r="W21" t="n">
        <v>0.23</v>
      </c>
      <c r="X21" t="n">
        <v>0.63</v>
      </c>
      <c r="Y21" t="n">
        <v>1</v>
      </c>
      <c r="Z21" t="n">
        <v>10</v>
      </c>
      <c r="AA21" t="n">
        <v>112.5960785764563</v>
      </c>
      <c r="AB21" t="n">
        <v>154.0589220966476</v>
      </c>
      <c r="AC21" t="n">
        <v>139.3557547948408</v>
      </c>
      <c r="AD21" t="n">
        <v>112596.0785764563</v>
      </c>
      <c r="AE21" t="n">
        <v>154058.9220966476</v>
      </c>
      <c r="AF21" t="n">
        <v>2.705332899323838e-06</v>
      </c>
      <c r="AG21" t="n">
        <v>0.2155208333333334</v>
      </c>
      <c r="AH21" t="n">
        <v>139355.7547948408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2.2031</v>
      </c>
      <c r="E2" t="n">
        <v>45.39</v>
      </c>
      <c r="F2" t="n">
        <v>26.94</v>
      </c>
      <c r="G2" t="n">
        <v>5.05</v>
      </c>
      <c r="H2" t="n">
        <v>0.07000000000000001</v>
      </c>
      <c r="I2" t="n">
        <v>320</v>
      </c>
      <c r="J2" t="n">
        <v>252.85</v>
      </c>
      <c r="K2" t="n">
        <v>59.19</v>
      </c>
      <c r="L2" t="n">
        <v>1</v>
      </c>
      <c r="M2" t="n">
        <v>318</v>
      </c>
      <c r="N2" t="n">
        <v>62.65</v>
      </c>
      <c r="O2" t="n">
        <v>31418.63</v>
      </c>
      <c r="P2" t="n">
        <v>439.8</v>
      </c>
      <c r="Q2" t="n">
        <v>1319.63</v>
      </c>
      <c r="R2" t="n">
        <v>376.85</v>
      </c>
      <c r="S2" t="n">
        <v>59.92</v>
      </c>
      <c r="T2" t="n">
        <v>156829.49</v>
      </c>
      <c r="U2" t="n">
        <v>0.16</v>
      </c>
      <c r="V2" t="n">
        <v>0.63</v>
      </c>
      <c r="W2" t="n">
        <v>0.68</v>
      </c>
      <c r="X2" t="n">
        <v>9.66</v>
      </c>
      <c r="Y2" t="n">
        <v>1</v>
      </c>
      <c r="Z2" t="n">
        <v>10</v>
      </c>
      <c r="AA2" t="n">
        <v>641.9917215972979</v>
      </c>
      <c r="AB2" t="n">
        <v>878.4013961652663</v>
      </c>
      <c r="AC2" t="n">
        <v>794.5679997593551</v>
      </c>
      <c r="AD2" t="n">
        <v>641991.7215972979</v>
      </c>
      <c r="AE2" t="n">
        <v>878401.3961652663</v>
      </c>
      <c r="AF2" t="n">
        <v>1.109083180657723e-06</v>
      </c>
      <c r="AG2" t="n">
        <v>0.4728125</v>
      </c>
      <c r="AH2" t="n">
        <v>794567.9997593551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24</v>
      </c>
      <c r="G3" t="n">
        <v>6.34</v>
      </c>
      <c r="H3" t="n">
        <v>0.09</v>
      </c>
      <c r="I3" t="n">
        <v>227</v>
      </c>
      <c r="J3" t="n">
        <v>253.3</v>
      </c>
      <c r="K3" t="n">
        <v>59.19</v>
      </c>
      <c r="L3" t="n">
        <v>1.25</v>
      </c>
      <c r="M3" t="n">
        <v>225</v>
      </c>
      <c r="N3" t="n">
        <v>62.86</v>
      </c>
      <c r="O3" t="n">
        <v>31474.5</v>
      </c>
      <c r="P3" t="n">
        <v>390.47</v>
      </c>
      <c r="Q3" t="n">
        <v>1319.5</v>
      </c>
      <c r="R3" t="n">
        <v>280.52</v>
      </c>
      <c r="S3" t="n">
        <v>59.92</v>
      </c>
      <c r="T3" t="n">
        <v>109130.88</v>
      </c>
      <c r="U3" t="n">
        <v>0.21</v>
      </c>
      <c r="V3" t="n">
        <v>0.71</v>
      </c>
      <c r="W3" t="n">
        <v>0.53</v>
      </c>
      <c r="X3" t="n">
        <v>6.72</v>
      </c>
      <c r="Y3" t="n">
        <v>1</v>
      </c>
      <c r="Z3" t="n">
        <v>10</v>
      </c>
      <c r="AA3" t="n">
        <v>476.9716592407376</v>
      </c>
      <c r="AB3" t="n">
        <v>652.6136666776783</v>
      </c>
      <c r="AC3" t="n">
        <v>590.3291342789938</v>
      </c>
      <c r="AD3" t="n">
        <v>476971.6592407376</v>
      </c>
      <c r="AE3" t="n">
        <v>652613.6666776784</v>
      </c>
      <c r="AF3" t="n">
        <v>1.328020258079558e-06</v>
      </c>
      <c r="AG3" t="n">
        <v>0.3948958333333333</v>
      </c>
      <c r="AH3" t="n">
        <v>590329.1342789938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2.9569</v>
      </c>
      <c r="E4" t="n">
        <v>33.82</v>
      </c>
      <c r="F4" t="n">
        <v>22.41</v>
      </c>
      <c r="G4" t="n">
        <v>7.64</v>
      </c>
      <c r="H4" t="n">
        <v>0.11</v>
      </c>
      <c r="I4" t="n">
        <v>176</v>
      </c>
      <c r="J4" t="n">
        <v>253.75</v>
      </c>
      <c r="K4" t="n">
        <v>59.19</v>
      </c>
      <c r="L4" t="n">
        <v>1.5</v>
      </c>
      <c r="M4" t="n">
        <v>174</v>
      </c>
      <c r="N4" t="n">
        <v>63.06</v>
      </c>
      <c r="O4" t="n">
        <v>31530.44</v>
      </c>
      <c r="P4" t="n">
        <v>363.24</v>
      </c>
      <c r="Q4" t="n">
        <v>1319.44</v>
      </c>
      <c r="R4" t="n">
        <v>228.2</v>
      </c>
      <c r="S4" t="n">
        <v>59.92</v>
      </c>
      <c r="T4" t="n">
        <v>83227.27</v>
      </c>
      <c r="U4" t="n">
        <v>0.26</v>
      </c>
      <c r="V4" t="n">
        <v>0.76</v>
      </c>
      <c r="W4" t="n">
        <v>0.45</v>
      </c>
      <c r="X4" t="n">
        <v>5.13</v>
      </c>
      <c r="Y4" t="n">
        <v>1</v>
      </c>
      <c r="Z4" t="n">
        <v>10</v>
      </c>
      <c r="AA4" t="n">
        <v>396.5710812957929</v>
      </c>
      <c r="AB4" t="n">
        <v>542.6060489102425</v>
      </c>
      <c r="AC4" t="n">
        <v>490.8204891546209</v>
      </c>
      <c r="AD4" t="n">
        <v>396571.0812957929</v>
      </c>
      <c r="AE4" t="n">
        <v>542606.0489102425</v>
      </c>
      <c r="AF4" t="n">
        <v>1.488560690339441e-06</v>
      </c>
      <c r="AG4" t="n">
        <v>0.3522916666666667</v>
      </c>
      <c r="AH4" t="n">
        <v>490820.4891546209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3.1939</v>
      </c>
      <c r="E5" t="n">
        <v>31.31</v>
      </c>
      <c r="F5" t="n">
        <v>21.46</v>
      </c>
      <c r="G5" t="n">
        <v>8.94</v>
      </c>
      <c r="H5" t="n">
        <v>0.12</v>
      </c>
      <c r="I5" t="n">
        <v>144</v>
      </c>
      <c r="J5" t="n">
        <v>254.21</v>
      </c>
      <c r="K5" t="n">
        <v>59.19</v>
      </c>
      <c r="L5" t="n">
        <v>1.75</v>
      </c>
      <c r="M5" t="n">
        <v>142</v>
      </c>
      <c r="N5" t="n">
        <v>63.26</v>
      </c>
      <c r="O5" t="n">
        <v>31586.46</v>
      </c>
      <c r="P5" t="n">
        <v>346.78</v>
      </c>
      <c r="Q5" t="n">
        <v>1319.44</v>
      </c>
      <c r="R5" t="n">
        <v>197.06</v>
      </c>
      <c r="S5" t="n">
        <v>59.92</v>
      </c>
      <c r="T5" t="n">
        <v>67817.17999999999</v>
      </c>
      <c r="U5" t="n">
        <v>0.3</v>
      </c>
      <c r="V5" t="n">
        <v>0.79</v>
      </c>
      <c r="W5" t="n">
        <v>0.4</v>
      </c>
      <c r="X5" t="n">
        <v>4.18</v>
      </c>
      <c r="Y5" t="n">
        <v>1</v>
      </c>
      <c r="Z5" t="n">
        <v>10</v>
      </c>
      <c r="AA5" t="n">
        <v>351.0045619192406</v>
      </c>
      <c r="AB5" t="n">
        <v>480.2599268462854</v>
      </c>
      <c r="AC5" t="n">
        <v>434.424593477116</v>
      </c>
      <c r="AD5" t="n">
        <v>351004.5619192406</v>
      </c>
      <c r="AE5" t="n">
        <v>480259.9268462854</v>
      </c>
      <c r="AF5" t="n">
        <v>1.607871077437566e-06</v>
      </c>
      <c r="AG5" t="n">
        <v>0.3261458333333333</v>
      </c>
      <c r="AH5" t="n">
        <v>434424.593477116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3.3829</v>
      </c>
      <c r="E6" t="n">
        <v>29.56</v>
      </c>
      <c r="F6" t="n">
        <v>20.79</v>
      </c>
      <c r="G6" t="n">
        <v>10.23</v>
      </c>
      <c r="H6" t="n">
        <v>0.14</v>
      </c>
      <c r="I6" t="n">
        <v>122</v>
      </c>
      <c r="J6" t="n">
        <v>254.66</v>
      </c>
      <c r="K6" t="n">
        <v>59.19</v>
      </c>
      <c r="L6" t="n">
        <v>2</v>
      </c>
      <c r="M6" t="n">
        <v>120</v>
      </c>
      <c r="N6" t="n">
        <v>63.47</v>
      </c>
      <c r="O6" t="n">
        <v>31642.55</v>
      </c>
      <c r="P6" t="n">
        <v>334.77</v>
      </c>
      <c r="Q6" t="n">
        <v>1319.38</v>
      </c>
      <c r="R6" t="n">
        <v>175.21</v>
      </c>
      <c r="S6" t="n">
        <v>59.92</v>
      </c>
      <c r="T6" t="n">
        <v>57000.83</v>
      </c>
      <c r="U6" t="n">
        <v>0.34</v>
      </c>
      <c r="V6" t="n">
        <v>0.82</v>
      </c>
      <c r="W6" t="n">
        <v>0.36</v>
      </c>
      <c r="X6" t="n">
        <v>3.51</v>
      </c>
      <c r="Y6" t="n">
        <v>1</v>
      </c>
      <c r="Z6" t="n">
        <v>10</v>
      </c>
      <c r="AA6" t="n">
        <v>320.3712015300097</v>
      </c>
      <c r="AB6" t="n">
        <v>438.3460117132597</v>
      </c>
      <c r="AC6" t="n">
        <v>396.5108835778369</v>
      </c>
      <c r="AD6" t="n">
        <v>320371.2015300097</v>
      </c>
      <c r="AE6" t="n">
        <v>438346.0117132597</v>
      </c>
      <c r="AF6" t="n">
        <v>1.70301733550316e-06</v>
      </c>
      <c r="AG6" t="n">
        <v>0.3079166666666667</v>
      </c>
      <c r="AH6" t="n">
        <v>396510.8835778369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3.547</v>
      </c>
      <c r="E7" t="n">
        <v>28.19</v>
      </c>
      <c r="F7" t="n">
        <v>20.25</v>
      </c>
      <c r="G7" t="n">
        <v>11.57</v>
      </c>
      <c r="H7" t="n">
        <v>0.16</v>
      </c>
      <c r="I7" t="n">
        <v>105</v>
      </c>
      <c r="J7" t="n">
        <v>255.12</v>
      </c>
      <c r="K7" t="n">
        <v>59.19</v>
      </c>
      <c r="L7" t="n">
        <v>2.25</v>
      </c>
      <c r="M7" t="n">
        <v>103</v>
      </c>
      <c r="N7" t="n">
        <v>63.67</v>
      </c>
      <c r="O7" t="n">
        <v>31698.72</v>
      </c>
      <c r="P7" t="n">
        <v>324.97</v>
      </c>
      <c r="Q7" t="n">
        <v>1319.26</v>
      </c>
      <c r="R7" t="n">
        <v>157.53</v>
      </c>
      <c r="S7" t="n">
        <v>59.92</v>
      </c>
      <c r="T7" t="n">
        <v>48247.49</v>
      </c>
      <c r="U7" t="n">
        <v>0.38</v>
      </c>
      <c r="V7" t="n">
        <v>0.84</v>
      </c>
      <c r="W7" t="n">
        <v>0.33</v>
      </c>
      <c r="X7" t="n">
        <v>2.98</v>
      </c>
      <c r="Y7" t="n">
        <v>1</v>
      </c>
      <c r="Z7" t="n">
        <v>10</v>
      </c>
      <c r="AA7" t="n">
        <v>296.9995412464754</v>
      </c>
      <c r="AB7" t="n">
        <v>406.3678750284467</v>
      </c>
      <c r="AC7" t="n">
        <v>367.5846953766256</v>
      </c>
      <c r="AD7" t="n">
        <v>296999.5412464754</v>
      </c>
      <c r="AE7" t="n">
        <v>406367.8750284467</v>
      </c>
      <c r="AF7" t="n">
        <v>1.785628451633128e-06</v>
      </c>
      <c r="AG7" t="n">
        <v>0.2936458333333333</v>
      </c>
      <c r="AH7" t="n">
        <v>367584.6953766256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3.6666</v>
      </c>
      <c r="E8" t="n">
        <v>27.27</v>
      </c>
      <c r="F8" t="n">
        <v>19.92</v>
      </c>
      <c r="G8" t="n">
        <v>12.85</v>
      </c>
      <c r="H8" t="n">
        <v>0.17</v>
      </c>
      <c r="I8" t="n">
        <v>93</v>
      </c>
      <c r="J8" t="n">
        <v>255.57</v>
      </c>
      <c r="K8" t="n">
        <v>59.19</v>
      </c>
      <c r="L8" t="n">
        <v>2.5</v>
      </c>
      <c r="M8" t="n">
        <v>91</v>
      </c>
      <c r="N8" t="n">
        <v>63.88</v>
      </c>
      <c r="O8" t="n">
        <v>31754.97</v>
      </c>
      <c r="P8" t="n">
        <v>318.69</v>
      </c>
      <c r="Q8" t="n">
        <v>1319.28</v>
      </c>
      <c r="R8" t="n">
        <v>146.92</v>
      </c>
      <c r="S8" t="n">
        <v>59.92</v>
      </c>
      <c r="T8" t="n">
        <v>43001.29</v>
      </c>
      <c r="U8" t="n">
        <v>0.41</v>
      </c>
      <c r="V8" t="n">
        <v>0.85</v>
      </c>
      <c r="W8" t="n">
        <v>0.31</v>
      </c>
      <c r="X8" t="n">
        <v>2.64</v>
      </c>
      <c r="Y8" t="n">
        <v>1</v>
      </c>
      <c r="Z8" t="n">
        <v>10</v>
      </c>
      <c r="AA8" t="n">
        <v>282.0738977314214</v>
      </c>
      <c r="AB8" t="n">
        <v>385.9459510982306</v>
      </c>
      <c r="AC8" t="n">
        <v>349.1118112039591</v>
      </c>
      <c r="AD8" t="n">
        <v>282073.8977314213</v>
      </c>
      <c r="AE8" t="n">
        <v>385945.9510982306</v>
      </c>
      <c r="AF8" t="n">
        <v>1.845837406472519e-06</v>
      </c>
      <c r="AG8" t="n">
        <v>0.2840625</v>
      </c>
      <c r="AH8" t="n">
        <v>349111.8112039591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3.7758</v>
      </c>
      <c r="E9" t="n">
        <v>26.48</v>
      </c>
      <c r="F9" t="n">
        <v>19.62</v>
      </c>
      <c r="G9" t="n">
        <v>14.18</v>
      </c>
      <c r="H9" t="n">
        <v>0.19</v>
      </c>
      <c r="I9" t="n">
        <v>83</v>
      </c>
      <c r="J9" t="n">
        <v>256.03</v>
      </c>
      <c r="K9" t="n">
        <v>59.19</v>
      </c>
      <c r="L9" t="n">
        <v>2.75</v>
      </c>
      <c r="M9" t="n">
        <v>81</v>
      </c>
      <c r="N9" t="n">
        <v>64.09</v>
      </c>
      <c r="O9" t="n">
        <v>31811.29</v>
      </c>
      <c r="P9" t="n">
        <v>312.84</v>
      </c>
      <c r="Q9" t="n">
        <v>1319.17</v>
      </c>
      <c r="R9" t="n">
        <v>136.91</v>
      </c>
      <c r="S9" t="n">
        <v>59.92</v>
      </c>
      <c r="T9" t="n">
        <v>38043.89</v>
      </c>
      <c r="U9" t="n">
        <v>0.44</v>
      </c>
      <c r="V9" t="n">
        <v>0.87</v>
      </c>
      <c r="W9" t="n">
        <v>0.3</v>
      </c>
      <c r="X9" t="n">
        <v>2.34</v>
      </c>
      <c r="Y9" t="n">
        <v>1</v>
      </c>
      <c r="Z9" t="n">
        <v>10</v>
      </c>
      <c r="AA9" t="n">
        <v>269.2019477887764</v>
      </c>
      <c r="AB9" t="n">
        <v>368.3339813163506</v>
      </c>
      <c r="AC9" t="n">
        <v>333.1807030995069</v>
      </c>
      <c r="AD9" t="n">
        <v>269201.9477887764</v>
      </c>
      <c r="AE9" t="n">
        <v>368333.9813163506</v>
      </c>
      <c r="AF9" t="n">
        <v>1.900810800021529e-06</v>
      </c>
      <c r="AG9" t="n">
        <v>0.2758333333333333</v>
      </c>
      <c r="AH9" t="n">
        <v>333180.7030995069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3.867</v>
      </c>
      <c r="E10" t="n">
        <v>25.86</v>
      </c>
      <c r="F10" t="n">
        <v>19.39</v>
      </c>
      <c r="G10" t="n">
        <v>15.51</v>
      </c>
      <c r="H10" t="n">
        <v>0.21</v>
      </c>
      <c r="I10" t="n">
        <v>75</v>
      </c>
      <c r="J10" t="n">
        <v>256.49</v>
      </c>
      <c r="K10" t="n">
        <v>59.19</v>
      </c>
      <c r="L10" t="n">
        <v>3</v>
      </c>
      <c r="M10" t="n">
        <v>73</v>
      </c>
      <c r="N10" t="n">
        <v>64.29000000000001</v>
      </c>
      <c r="O10" t="n">
        <v>31867.69</v>
      </c>
      <c r="P10" t="n">
        <v>308.07</v>
      </c>
      <c r="Q10" t="n">
        <v>1319.15</v>
      </c>
      <c r="R10" t="n">
        <v>129.25</v>
      </c>
      <c r="S10" t="n">
        <v>59.92</v>
      </c>
      <c r="T10" t="n">
        <v>34253.18</v>
      </c>
      <c r="U10" t="n">
        <v>0.46</v>
      </c>
      <c r="V10" t="n">
        <v>0.88</v>
      </c>
      <c r="W10" t="n">
        <v>0.29</v>
      </c>
      <c r="X10" t="n">
        <v>2.11</v>
      </c>
      <c r="Y10" t="n">
        <v>1</v>
      </c>
      <c r="Z10" t="n">
        <v>10</v>
      </c>
      <c r="AA10" t="n">
        <v>259.1492290904716</v>
      </c>
      <c r="AB10" t="n">
        <v>354.5794080986814</v>
      </c>
      <c r="AC10" t="n">
        <v>320.7388470450673</v>
      </c>
      <c r="AD10" t="n">
        <v>259149.2290904716</v>
      </c>
      <c r="AE10" t="n">
        <v>354579.4080986814</v>
      </c>
      <c r="AF10" t="n">
        <v>1.94672264518334e-06</v>
      </c>
      <c r="AG10" t="n">
        <v>0.269375</v>
      </c>
      <c r="AH10" t="n">
        <v>320738.8470450673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3.9532</v>
      </c>
      <c r="E11" t="n">
        <v>25.3</v>
      </c>
      <c r="F11" t="n">
        <v>19.17</v>
      </c>
      <c r="G11" t="n">
        <v>16.91</v>
      </c>
      <c r="H11" t="n">
        <v>0.23</v>
      </c>
      <c r="I11" t="n">
        <v>68</v>
      </c>
      <c r="J11" t="n">
        <v>256.95</v>
      </c>
      <c r="K11" t="n">
        <v>59.19</v>
      </c>
      <c r="L11" t="n">
        <v>3.25</v>
      </c>
      <c r="M11" t="n">
        <v>66</v>
      </c>
      <c r="N11" t="n">
        <v>64.5</v>
      </c>
      <c r="O11" t="n">
        <v>31924.29</v>
      </c>
      <c r="P11" t="n">
        <v>303.42</v>
      </c>
      <c r="Q11" t="n">
        <v>1319.12</v>
      </c>
      <c r="R11" t="n">
        <v>122.18</v>
      </c>
      <c r="S11" t="n">
        <v>59.92</v>
      </c>
      <c r="T11" t="n">
        <v>30756.12</v>
      </c>
      <c r="U11" t="n">
        <v>0.49</v>
      </c>
      <c r="V11" t="n">
        <v>0.89</v>
      </c>
      <c r="W11" t="n">
        <v>0.27</v>
      </c>
      <c r="X11" t="n">
        <v>1.89</v>
      </c>
      <c r="Y11" t="n">
        <v>1</v>
      </c>
      <c r="Z11" t="n">
        <v>10</v>
      </c>
      <c r="AA11" t="n">
        <v>249.9790157503845</v>
      </c>
      <c r="AB11" t="n">
        <v>342.0323176453525</v>
      </c>
      <c r="AC11" t="n">
        <v>309.3892332947548</v>
      </c>
      <c r="AD11" t="n">
        <v>249979.0157503845</v>
      </c>
      <c r="AE11" t="n">
        <v>342032.3176453525</v>
      </c>
      <c r="AF11" t="n">
        <v>1.990117393570928e-06</v>
      </c>
      <c r="AG11" t="n">
        <v>0.2635416666666667</v>
      </c>
      <c r="AH11" t="n">
        <v>309389.2332947548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4.0161</v>
      </c>
      <c r="E12" t="n">
        <v>24.9</v>
      </c>
      <c r="F12" t="n">
        <v>19.01</v>
      </c>
      <c r="G12" t="n">
        <v>18.11</v>
      </c>
      <c r="H12" t="n">
        <v>0.24</v>
      </c>
      <c r="I12" t="n">
        <v>63</v>
      </c>
      <c r="J12" t="n">
        <v>257.41</v>
      </c>
      <c r="K12" t="n">
        <v>59.19</v>
      </c>
      <c r="L12" t="n">
        <v>3.5</v>
      </c>
      <c r="M12" t="n">
        <v>61</v>
      </c>
      <c r="N12" t="n">
        <v>64.70999999999999</v>
      </c>
      <c r="O12" t="n">
        <v>31980.84</v>
      </c>
      <c r="P12" t="n">
        <v>300.31</v>
      </c>
      <c r="Q12" t="n">
        <v>1319.2</v>
      </c>
      <c r="R12" t="n">
        <v>116.98</v>
      </c>
      <c r="S12" t="n">
        <v>59.92</v>
      </c>
      <c r="T12" t="n">
        <v>28180.99</v>
      </c>
      <c r="U12" t="n">
        <v>0.51</v>
      </c>
      <c r="V12" t="n">
        <v>0.89</v>
      </c>
      <c r="W12" t="n">
        <v>0.27</v>
      </c>
      <c r="X12" t="n">
        <v>1.74</v>
      </c>
      <c r="Y12" t="n">
        <v>1</v>
      </c>
      <c r="Z12" t="n">
        <v>10</v>
      </c>
      <c r="AA12" t="n">
        <v>243.7079262356181</v>
      </c>
      <c r="AB12" t="n">
        <v>333.4519363103098</v>
      </c>
      <c r="AC12" t="n">
        <v>301.6277515116849</v>
      </c>
      <c r="AD12" t="n">
        <v>243707.9262356181</v>
      </c>
      <c r="AE12" t="n">
        <v>333451.9363103098</v>
      </c>
      <c r="AF12" t="n">
        <v>2.021782470990641e-06</v>
      </c>
      <c r="AG12" t="n">
        <v>0.259375</v>
      </c>
      <c r="AH12" t="n">
        <v>301627.751511685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4.0856</v>
      </c>
      <c r="E13" t="n">
        <v>24.48</v>
      </c>
      <c r="F13" t="n">
        <v>18.84</v>
      </c>
      <c r="G13" t="n">
        <v>19.49</v>
      </c>
      <c r="H13" t="n">
        <v>0.26</v>
      </c>
      <c r="I13" t="n">
        <v>58</v>
      </c>
      <c r="J13" t="n">
        <v>257.86</v>
      </c>
      <c r="K13" t="n">
        <v>59.19</v>
      </c>
      <c r="L13" t="n">
        <v>3.75</v>
      </c>
      <c r="M13" t="n">
        <v>56</v>
      </c>
      <c r="N13" t="n">
        <v>64.92</v>
      </c>
      <c r="O13" t="n">
        <v>32037.48</v>
      </c>
      <c r="P13" t="n">
        <v>296.19</v>
      </c>
      <c r="Q13" t="n">
        <v>1319.16</v>
      </c>
      <c r="R13" t="n">
        <v>111.08</v>
      </c>
      <c r="S13" t="n">
        <v>59.92</v>
      </c>
      <c r="T13" t="n">
        <v>25253.76</v>
      </c>
      <c r="U13" t="n">
        <v>0.54</v>
      </c>
      <c r="V13" t="n">
        <v>0.9</v>
      </c>
      <c r="W13" t="n">
        <v>0.26</v>
      </c>
      <c r="X13" t="n">
        <v>1.56</v>
      </c>
      <c r="Y13" t="n">
        <v>1</v>
      </c>
      <c r="Z13" t="n">
        <v>10</v>
      </c>
      <c r="AA13" t="n">
        <v>236.6200928536436</v>
      </c>
      <c r="AB13" t="n">
        <v>323.7540499839572</v>
      </c>
      <c r="AC13" t="n">
        <v>292.8554178452475</v>
      </c>
      <c r="AD13" t="n">
        <v>236620.0928536436</v>
      </c>
      <c r="AE13" t="n">
        <v>323754.0499839572</v>
      </c>
      <c r="AF13" t="n">
        <v>2.056770116152328e-06</v>
      </c>
      <c r="AG13" t="n">
        <v>0.255</v>
      </c>
      <c r="AH13" t="n">
        <v>292855.4178452475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4.1835</v>
      </c>
      <c r="E14" t="n">
        <v>23.9</v>
      </c>
      <c r="F14" t="n">
        <v>18.51</v>
      </c>
      <c r="G14" t="n">
        <v>20.95</v>
      </c>
      <c r="H14" t="n">
        <v>0.28</v>
      </c>
      <c r="I14" t="n">
        <v>53</v>
      </c>
      <c r="J14" t="n">
        <v>258.32</v>
      </c>
      <c r="K14" t="n">
        <v>59.19</v>
      </c>
      <c r="L14" t="n">
        <v>4</v>
      </c>
      <c r="M14" t="n">
        <v>51</v>
      </c>
      <c r="N14" t="n">
        <v>65.13</v>
      </c>
      <c r="O14" t="n">
        <v>32094.19</v>
      </c>
      <c r="P14" t="n">
        <v>289.73</v>
      </c>
      <c r="Q14" t="n">
        <v>1319.29</v>
      </c>
      <c r="R14" t="n">
        <v>100.11</v>
      </c>
      <c r="S14" t="n">
        <v>59.92</v>
      </c>
      <c r="T14" t="n">
        <v>19796.82</v>
      </c>
      <c r="U14" t="n">
        <v>0.6</v>
      </c>
      <c r="V14" t="n">
        <v>0.92</v>
      </c>
      <c r="W14" t="n">
        <v>0.24</v>
      </c>
      <c r="X14" t="n">
        <v>1.23</v>
      </c>
      <c r="Y14" t="n">
        <v>1</v>
      </c>
      <c r="Z14" t="n">
        <v>10</v>
      </c>
      <c r="AA14" t="n">
        <v>226.3793782557585</v>
      </c>
      <c r="AB14" t="n">
        <v>309.7422524826953</v>
      </c>
      <c r="AC14" t="n">
        <v>280.1808866318202</v>
      </c>
      <c r="AD14" t="n">
        <v>226379.3782557585</v>
      </c>
      <c r="AE14" t="n">
        <v>309742.2524826953</v>
      </c>
      <c r="AF14" t="n">
        <v>2.106054870991596e-06</v>
      </c>
      <c r="AG14" t="n">
        <v>0.2489583333333333</v>
      </c>
      <c r="AH14" t="n">
        <v>280180.8866318202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4.1388</v>
      </c>
      <c r="E15" t="n">
        <v>24.16</v>
      </c>
      <c r="F15" t="n">
        <v>18.86</v>
      </c>
      <c r="G15" t="n">
        <v>22.19</v>
      </c>
      <c r="H15" t="n">
        <v>0.29</v>
      </c>
      <c r="I15" t="n">
        <v>51</v>
      </c>
      <c r="J15" t="n">
        <v>258.78</v>
      </c>
      <c r="K15" t="n">
        <v>59.19</v>
      </c>
      <c r="L15" t="n">
        <v>4.25</v>
      </c>
      <c r="M15" t="n">
        <v>49</v>
      </c>
      <c r="N15" t="n">
        <v>65.34</v>
      </c>
      <c r="O15" t="n">
        <v>32150.98</v>
      </c>
      <c r="P15" t="n">
        <v>295.07</v>
      </c>
      <c r="Q15" t="n">
        <v>1319.13</v>
      </c>
      <c r="R15" t="n">
        <v>113.9</v>
      </c>
      <c r="S15" t="n">
        <v>59.92</v>
      </c>
      <c r="T15" t="n">
        <v>26700.72</v>
      </c>
      <c r="U15" t="n">
        <v>0.53</v>
      </c>
      <c r="V15" t="n">
        <v>0.9</v>
      </c>
      <c r="W15" t="n">
        <v>0.21</v>
      </c>
      <c r="X15" t="n">
        <v>1.59</v>
      </c>
      <c r="Y15" t="n">
        <v>1</v>
      </c>
      <c r="Z15" t="n">
        <v>10</v>
      </c>
      <c r="AA15" t="n">
        <v>233.0065585680225</v>
      </c>
      <c r="AB15" t="n">
        <v>318.8098529564913</v>
      </c>
      <c r="AC15" t="n">
        <v>288.3830880428572</v>
      </c>
      <c r="AD15" t="n">
        <v>233006.5585680225</v>
      </c>
      <c r="AE15" t="n">
        <v>318809.8529564913</v>
      </c>
      <c r="AF15" t="n">
        <v>2.083552025830051e-06</v>
      </c>
      <c r="AG15" t="n">
        <v>0.2516666666666666</v>
      </c>
      <c r="AH15" t="n">
        <v>288383.0880428572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18.73</v>
      </c>
      <c r="G16" t="n">
        <v>23.42</v>
      </c>
      <c r="H16" t="n">
        <v>0.31</v>
      </c>
      <c r="I16" t="n">
        <v>48</v>
      </c>
      <c r="J16" t="n">
        <v>259.25</v>
      </c>
      <c r="K16" t="n">
        <v>59.19</v>
      </c>
      <c r="L16" t="n">
        <v>4.5</v>
      </c>
      <c r="M16" t="n">
        <v>46</v>
      </c>
      <c r="N16" t="n">
        <v>65.55</v>
      </c>
      <c r="O16" t="n">
        <v>32207.85</v>
      </c>
      <c r="P16" t="n">
        <v>292.04</v>
      </c>
      <c r="Q16" t="n">
        <v>1319.16</v>
      </c>
      <c r="R16" t="n">
        <v>108.58</v>
      </c>
      <c r="S16" t="n">
        <v>59.92</v>
      </c>
      <c r="T16" t="n">
        <v>24052.58</v>
      </c>
      <c r="U16" t="n">
        <v>0.55</v>
      </c>
      <c r="V16" t="n">
        <v>0.91</v>
      </c>
      <c r="W16" t="n">
        <v>0.24</v>
      </c>
      <c r="X16" t="n">
        <v>1.45</v>
      </c>
      <c r="Y16" t="n">
        <v>1</v>
      </c>
      <c r="Z16" t="n">
        <v>10</v>
      </c>
      <c r="AA16" t="n">
        <v>228.2018281777557</v>
      </c>
      <c r="AB16" t="n">
        <v>312.2358088667868</v>
      </c>
      <c r="AC16" t="n">
        <v>282.4364614943432</v>
      </c>
      <c r="AD16" t="n">
        <v>228201.8281777557</v>
      </c>
      <c r="AE16" t="n">
        <v>312235.8088667868</v>
      </c>
      <c r="AF16" t="n">
        <v>2.107766496798066e-06</v>
      </c>
      <c r="AG16" t="n">
        <v>0.24875</v>
      </c>
      <c r="AH16" t="n">
        <v>282436.4614943432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4.2395</v>
      </c>
      <c r="E17" t="n">
        <v>23.59</v>
      </c>
      <c r="F17" t="n">
        <v>18.58</v>
      </c>
      <c r="G17" t="n">
        <v>24.78</v>
      </c>
      <c r="H17" t="n">
        <v>0.33</v>
      </c>
      <c r="I17" t="n">
        <v>45</v>
      </c>
      <c r="J17" t="n">
        <v>259.71</v>
      </c>
      <c r="K17" t="n">
        <v>59.19</v>
      </c>
      <c r="L17" t="n">
        <v>4.75</v>
      </c>
      <c r="M17" t="n">
        <v>43</v>
      </c>
      <c r="N17" t="n">
        <v>65.76000000000001</v>
      </c>
      <c r="O17" t="n">
        <v>32264.79</v>
      </c>
      <c r="P17" t="n">
        <v>288.41</v>
      </c>
      <c r="Q17" t="n">
        <v>1319.1</v>
      </c>
      <c r="R17" t="n">
        <v>103.45</v>
      </c>
      <c r="S17" t="n">
        <v>59.92</v>
      </c>
      <c r="T17" t="n">
        <v>21504.59</v>
      </c>
      <c r="U17" t="n">
        <v>0.58</v>
      </c>
      <c r="V17" t="n">
        <v>0.91</v>
      </c>
      <c r="W17" t="n">
        <v>0.23</v>
      </c>
      <c r="X17" t="n">
        <v>1.31</v>
      </c>
      <c r="Y17" t="n">
        <v>1</v>
      </c>
      <c r="Z17" t="n">
        <v>10</v>
      </c>
      <c r="AA17" t="n">
        <v>222.8685105698214</v>
      </c>
      <c r="AB17" t="n">
        <v>304.9385284262478</v>
      </c>
      <c r="AC17" t="n">
        <v>275.8356232572496</v>
      </c>
      <c r="AD17" t="n">
        <v>222868.5105698214</v>
      </c>
      <c r="AE17" t="n">
        <v>304938.5284262478</v>
      </c>
      <c r="AF17" t="n">
        <v>2.134246354862883e-06</v>
      </c>
      <c r="AG17" t="n">
        <v>0.2457291666666667</v>
      </c>
      <c r="AH17" t="n">
        <v>275835.6232572495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4.2854</v>
      </c>
      <c r="E18" t="n">
        <v>23.34</v>
      </c>
      <c r="F18" t="n">
        <v>18.48</v>
      </c>
      <c r="G18" t="n">
        <v>26.4</v>
      </c>
      <c r="H18" t="n">
        <v>0.34</v>
      </c>
      <c r="I18" t="n">
        <v>42</v>
      </c>
      <c r="J18" t="n">
        <v>260.17</v>
      </c>
      <c r="K18" t="n">
        <v>59.19</v>
      </c>
      <c r="L18" t="n">
        <v>5</v>
      </c>
      <c r="M18" t="n">
        <v>40</v>
      </c>
      <c r="N18" t="n">
        <v>65.98</v>
      </c>
      <c r="O18" t="n">
        <v>32321.82</v>
      </c>
      <c r="P18" t="n">
        <v>285.81</v>
      </c>
      <c r="Q18" t="n">
        <v>1319.2</v>
      </c>
      <c r="R18" t="n">
        <v>99.67</v>
      </c>
      <c r="S18" t="n">
        <v>59.92</v>
      </c>
      <c r="T18" t="n">
        <v>19631.01</v>
      </c>
      <c r="U18" t="n">
        <v>0.6</v>
      </c>
      <c r="V18" t="n">
        <v>0.92</v>
      </c>
      <c r="W18" t="n">
        <v>0.23</v>
      </c>
      <c r="X18" t="n">
        <v>1.2</v>
      </c>
      <c r="Y18" t="n">
        <v>1</v>
      </c>
      <c r="Z18" t="n">
        <v>10</v>
      </c>
      <c r="AA18" t="n">
        <v>218.7337753548543</v>
      </c>
      <c r="AB18" t="n">
        <v>299.2812012934889</v>
      </c>
      <c r="AC18" t="n">
        <v>270.7182234859308</v>
      </c>
      <c r="AD18" t="n">
        <v>218733.7753548543</v>
      </c>
      <c r="AE18" t="n">
        <v>299281.2012934889</v>
      </c>
      <c r="AF18" t="n">
        <v>2.157353303250241e-06</v>
      </c>
      <c r="AG18" t="n">
        <v>0.243125</v>
      </c>
      <c r="AH18" t="n">
        <v>270718.2234859308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4.3175</v>
      </c>
      <c r="E19" t="n">
        <v>23.16</v>
      </c>
      <c r="F19" t="n">
        <v>18.4</v>
      </c>
      <c r="G19" t="n">
        <v>27.6</v>
      </c>
      <c r="H19" t="n">
        <v>0.36</v>
      </c>
      <c r="I19" t="n">
        <v>40</v>
      </c>
      <c r="J19" t="n">
        <v>260.63</v>
      </c>
      <c r="K19" t="n">
        <v>59.19</v>
      </c>
      <c r="L19" t="n">
        <v>5.25</v>
      </c>
      <c r="M19" t="n">
        <v>38</v>
      </c>
      <c r="N19" t="n">
        <v>66.19</v>
      </c>
      <c r="O19" t="n">
        <v>32378.93</v>
      </c>
      <c r="P19" t="n">
        <v>283.81</v>
      </c>
      <c r="Q19" t="n">
        <v>1319.12</v>
      </c>
      <c r="R19" t="n">
        <v>97.23999999999999</v>
      </c>
      <c r="S19" t="n">
        <v>59.92</v>
      </c>
      <c r="T19" t="n">
        <v>18425.95</v>
      </c>
      <c r="U19" t="n">
        <v>0.62</v>
      </c>
      <c r="V19" t="n">
        <v>0.92</v>
      </c>
      <c r="W19" t="n">
        <v>0.23</v>
      </c>
      <c r="X19" t="n">
        <v>1.12</v>
      </c>
      <c r="Y19" t="n">
        <v>1</v>
      </c>
      <c r="Z19" t="n">
        <v>10</v>
      </c>
      <c r="AA19" t="n">
        <v>215.7625937295808</v>
      </c>
      <c r="AB19" t="n">
        <v>295.2158995145096</v>
      </c>
      <c r="AC19" t="n">
        <v>267.0409084030491</v>
      </c>
      <c r="AD19" t="n">
        <v>215762.5937295808</v>
      </c>
      <c r="AE19" t="n">
        <v>295215.8995145096</v>
      </c>
      <c r="AF19" t="n">
        <v>2.173513064540747e-06</v>
      </c>
      <c r="AG19" t="n">
        <v>0.24125</v>
      </c>
      <c r="AH19" t="n">
        <v>267040.9084030491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4.3474</v>
      </c>
      <c r="E20" t="n">
        <v>23</v>
      </c>
      <c r="F20" t="n">
        <v>18.34</v>
      </c>
      <c r="G20" t="n">
        <v>28.96</v>
      </c>
      <c r="H20" t="n">
        <v>0.37</v>
      </c>
      <c r="I20" t="n">
        <v>38</v>
      </c>
      <c r="J20" t="n">
        <v>261.1</v>
      </c>
      <c r="K20" t="n">
        <v>59.19</v>
      </c>
      <c r="L20" t="n">
        <v>5.5</v>
      </c>
      <c r="M20" t="n">
        <v>36</v>
      </c>
      <c r="N20" t="n">
        <v>66.40000000000001</v>
      </c>
      <c r="O20" t="n">
        <v>32436.11</v>
      </c>
      <c r="P20" t="n">
        <v>281.92</v>
      </c>
      <c r="Q20" t="n">
        <v>1319.15</v>
      </c>
      <c r="R20" t="n">
        <v>95.28</v>
      </c>
      <c r="S20" t="n">
        <v>59.92</v>
      </c>
      <c r="T20" t="n">
        <v>17454.39</v>
      </c>
      <c r="U20" t="n">
        <v>0.63</v>
      </c>
      <c r="V20" t="n">
        <v>0.93</v>
      </c>
      <c r="W20" t="n">
        <v>0.22</v>
      </c>
      <c r="X20" t="n">
        <v>1.06</v>
      </c>
      <c r="Y20" t="n">
        <v>1</v>
      </c>
      <c r="Z20" t="n">
        <v>10</v>
      </c>
      <c r="AA20" t="n">
        <v>213.0622385748445</v>
      </c>
      <c r="AB20" t="n">
        <v>291.5211544605395</v>
      </c>
      <c r="AC20" t="n">
        <v>263.6987846314216</v>
      </c>
      <c r="AD20" t="n">
        <v>213062.2385748445</v>
      </c>
      <c r="AE20" t="n">
        <v>291521.1544605396</v>
      </c>
      <c r="AF20" t="n">
        <v>2.188565303250595e-06</v>
      </c>
      <c r="AG20" t="n">
        <v>0.2395833333333333</v>
      </c>
      <c r="AH20" t="n">
        <v>263698.7846314216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4.3778</v>
      </c>
      <c r="E21" t="n">
        <v>22.84</v>
      </c>
      <c r="F21" t="n">
        <v>18.28</v>
      </c>
      <c r="G21" t="n">
        <v>30.46</v>
      </c>
      <c r="H21" t="n">
        <v>0.39</v>
      </c>
      <c r="I21" t="n">
        <v>36</v>
      </c>
      <c r="J21" t="n">
        <v>261.56</v>
      </c>
      <c r="K21" t="n">
        <v>59.19</v>
      </c>
      <c r="L21" t="n">
        <v>5.75</v>
      </c>
      <c r="M21" t="n">
        <v>34</v>
      </c>
      <c r="N21" t="n">
        <v>66.62</v>
      </c>
      <c r="O21" t="n">
        <v>32493.38</v>
      </c>
      <c r="P21" t="n">
        <v>279.7</v>
      </c>
      <c r="Q21" t="n">
        <v>1319.34</v>
      </c>
      <c r="R21" t="n">
        <v>93.28</v>
      </c>
      <c r="S21" t="n">
        <v>59.92</v>
      </c>
      <c r="T21" t="n">
        <v>16466.63</v>
      </c>
      <c r="U21" t="n">
        <v>0.64</v>
      </c>
      <c r="V21" t="n">
        <v>0.93</v>
      </c>
      <c r="W21" t="n">
        <v>0.22</v>
      </c>
      <c r="X21" t="n">
        <v>1</v>
      </c>
      <c r="Y21" t="n">
        <v>1</v>
      </c>
      <c r="Z21" t="n">
        <v>10</v>
      </c>
      <c r="AA21" t="n">
        <v>210.1926255882923</v>
      </c>
      <c r="AB21" t="n">
        <v>287.5948233739508</v>
      </c>
      <c r="AC21" t="n">
        <v>260.1471770730953</v>
      </c>
      <c r="AD21" t="n">
        <v>210192.6255882923</v>
      </c>
      <c r="AE21" t="n">
        <v>287594.8233739508</v>
      </c>
      <c r="AF21" t="n">
        <v>2.203869251637865e-06</v>
      </c>
      <c r="AG21" t="n">
        <v>0.2379166666666667</v>
      </c>
      <c r="AH21" t="n">
        <v>260147.1770730954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4.3912</v>
      </c>
      <c r="E22" t="n">
        <v>22.77</v>
      </c>
      <c r="F22" t="n">
        <v>18.26</v>
      </c>
      <c r="G22" t="n">
        <v>31.3</v>
      </c>
      <c r="H22" t="n">
        <v>0.41</v>
      </c>
      <c r="I22" t="n">
        <v>35</v>
      </c>
      <c r="J22" t="n">
        <v>262.03</v>
      </c>
      <c r="K22" t="n">
        <v>59.19</v>
      </c>
      <c r="L22" t="n">
        <v>6</v>
      </c>
      <c r="M22" t="n">
        <v>33</v>
      </c>
      <c r="N22" t="n">
        <v>66.83</v>
      </c>
      <c r="O22" t="n">
        <v>32550.72</v>
      </c>
      <c r="P22" t="n">
        <v>278.57</v>
      </c>
      <c r="Q22" t="n">
        <v>1319.18</v>
      </c>
      <c r="R22" t="n">
        <v>92.54000000000001</v>
      </c>
      <c r="S22" t="n">
        <v>59.92</v>
      </c>
      <c r="T22" t="n">
        <v>16100.6</v>
      </c>
      <c r="U22" t="n">
        <v>0.65</v>
      </c>
      <c r="V22" t="n">
        <v>0.93</v>
      </c>
      <c r="W22" t="n">
        <v>0.22</v>
      </c>
      <c r="X22" t="n">
        <v>0.98</v>
      </c>
      <c r="Y22" t="n">
        <v>1</v>
      </c>
      <c r="Z22" t="n">
        <v>10</v>
      </c>
      <c r="AA22" t="n">
        <v>208.8756621769859</v>
      </c>
      <c r="AB22" t="n">
        <v>285.7928959342771</v>
      </c>
      <c r="AC22" t="n">
        <v>258.5172230592424</v>
      </c>
      <c r="AD22" t="n">
        <v>208875.6621769859</v>
      </c>
      <c r="AE22" t="n">
        <v>285792.895934277</v>
      </c>
      <c r="AF22" t="n">
        <v>2.21061507099278e-06</v>
      </c>
      <c r="AG22" t="n">
        <v>0.2371875</v>
      </c>
      <c r="AH22" t="n">
        <v>258517.2230592424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4.4236</v>
      </c>
      <c r="E23" t="n">
        <v>22.61</v>
      </c>
      <c r="F23" t="n">
        <v>18.19</v>
      </c>
      <c r="G23" t="n">
        <v>33.07</v>
      </c>
      <c r="H23" t="n">
        <v>0.42</v>
      </c>
      <c r="I23" t="n">
        <v>33</v>
      </c>
      <c r="J23" t="n">
        <v>262.49</v>
      </c>
      <c r="K23" t="n">
        <v>59.19</v>
      </c>
      <c r="L23" t="n">
        <v>6.25</v>
      </c>
      <c r="M23" t="n">
        <v>31</v>
      </c>
      <c r="N23" t="n">
        <v>67.05</v>
      </c>
      <c r="O23" t="n">
        <v>32608.15</v>
      </c>
      <c r="P23" t="n">
        <v>276.35</v>
      </c>
      <c r="Q23" t="n">
        <v>1319.13</v>
      </c>
      <c r="R23" t="n">
        <v>90.25</v>
      </c>
      <c r="S23" t="n">
        <v>59.92</v>
      </c>
      <c r="T23" t="n">
        <v>14965.53</v>
      </c>
      <c r="U23" t="n">
        <v>0.66</v>
      </c>
      <c r="V23" t="n">
        <v>0.93</v>
      </c>
      <c r="W23" t="n">
        <v>0.22</v>
      </c>
      <c r="X23" t="n">
        <v>0.91</v>
      </c>
      <c r="Y23" t="n">
        <v>1</v>
      </c>
      <c r="Z23" t="n">
        <v>10</v>
      </c>
      <c r="AA23" t="n">
        <v>205.9422130645742</v>
      </c>
      <c r="AB23" t="n">
        <v>281.7792214440362</v>
      </c>
      <c r="AC23" t="n">
        <v>254.8866080291213</v>
      </c>
      <c r="AD23" t="n">
        <v>205942.2130645742</v>
      </c>
      <c r="AE23" t="n">
        <v>281779.2214440362</v>
      </c>
      <c r="AF23" t="n">
        <v>2.226925858089739e-06</v>
      </c>
      <c r="AG23" t="n">
        <v>0.2355208333333333</v>
      </c>
      <c r="AH23" t="n">
        <v>254886.6080291213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4.439</v>
      </c>
      <c r="E24" t="n">
        <v>22.53</v>
      </c>
      <c r="F24" t="n">
        <v>18.16</v>
      </c>
      <c r="G24" t="n">
        <v>34.05</v>
      </c>
      <c r="H24" t="n">
        <v>0.44</v>
      </c>
      <c r="I24" t="n">
        <v>32</v>
      </c>
      <c r="J24" t="n">
        <v>262.96</v>
      </c>
      <c r="K24" t="n">
        <v>59.19</v>
      </c>
      <c r="L24" t="n">
        <v>6.5</v>
      </c>
      <c r="M24" t="n">
        <v>30</v>
      </c>
      <c r="N24" t="n">
        <v>67.26000000000001</v>
      </c>
      <c r="O24" t="n">
        <v>32665.66</v>
      </c>
      <c r="P24" t="n">
        <v>275.38</v>
      </c>
      <c r="Q24" t="n">
        <v>1319.19</v>
      </c>
      <c r="R24" t="n">
        <v>89.40000000000001</v>
      </c>
      <c r="S24" t="n">
        <v>59.92</v>
      </c>
      <c r="T24" t="n">
        <v>14546.7</v>
      </c>
      <c r="U24" t="n">
        <v>0.67</v>
      </c>
      <c r="V24" t="n">
        <v>0.9399999999999999</v>
      </c>
      <c r="W24" t="n">
        <v>0.21</v>
      </c>
      <c r="X24" t="n">
        <v>0.88</v>
      </c>
      <c r="Y24" t="n">
        <v>1</v>
      </c>
      <c r="Z24" t="n">
        <v>10</v>
      </c>
      <c r="AA24" t="n">
        <v>204.6185978940967</v>
      </c>
      <c r="AB24" t="n">
        <v>279.9681927740097</v>
      </c>
      <c r="AC24" t="n">
        <v>253.2484213935668</v>
      </c>
      <c r="AD24" t="n">
        <v>204618.5978940967</v>
      </c>
      <c r="AE24" t="n">
        <v>279968.1927740097</v>
      </c>
      <c r="AF24" t="n">
        <v>2.234678516154343e-06</v>
      </c>
      <c r="AG24" t="n">
        <v>0.2346875</v>
      </c>
      <c r="AH24" t="n">
        <v>253248.4213935669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4.4718</v>
      </c>
      <c r="E25" t="n">
        <v>22.36</v>
      </c>
      <c r="F25" t="n">
        <v>18.09</v>
      </c>
      <c r="G25" t="n">
        <v>36.18</v>
      </c>
      <c r="H25" t="n">
        <v>0.46</v>
      </c>
      <c r="I25" t="n">
        <v>30</v>
      </c>
      <c r="J25" t="n">
        <v>263.42</v>
      </c>
      <c r="K25" t="n">
        <v>59.19</v>
      </c>
      <c r="L25" t="n">
        <v>6.75</v>
      </c>
      <c r="M25" t="n">
        <v>28</v>
      </c>
      <c r="N25" t="n">
        <v>67.48</v>
      </c>
      <c r="O25" t="n">
        <v>32723.25</v>
      </c>
      <c r="P25" t="n">
        <v>272.58</v>
      </c>
      <c r="Q25" t="n">
        <v>1319.13</v>
      </c>
      <c r="R25" t="n">
        <v>87.20999999999999</v>
      </c>
      <c r="S25" t="n">
        <v>59.92</v>
      </c>
      <c r="T25" t="n">
        <v>13459.17</v>
      </c>
      <c r="U25" t="n">
        <v>0.6899999999999999</v>
      </c>
      <c r="V25" t="n">
        <v>0.9399999999999999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201.4153792032736</v>
      </c>
      <c r="AB25" t="n">
        <v>275.5854076451927</v>
      </c>
      <c r="AC25" t="n">
        <v>249.2839231261652</v>
      </c>
      <c r="AD25" t="n">
        <v>201415.3792032736</v>
      </c>
      <c r="AE25" t="n">
        <v>275585.4076451927</v>
      </c>
      <c r="AF25" t="n">
        <v>2.25119067099324e-06</v>
      </c>
      <c r="AG25" t="n">
        <v>0.2329166666666667</v>
      </c>
      <c r="AH25" t="n">
        <v>249283.9231261652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4.4893</v>
      </c>
      <c r="E26" t="n">
        <v>22.28</v>
      </c>
      <c r="F26" t="n">
        <v>18.05</v>
      </c>
      <c r="G26" t="n">
        <v>37.35</v>
      </c>
      <c r="H26" t="n">
        <v>0.47</v>
      </c>
      <c r="I26" t="n">
        <v>29</v>
      </c>
      <c r="J26" t="n">
        <v>263.89</v>
      </c>
      <c r="K26" t="n">
        <v>59.19</v>
      </c>
      <c r="L26" t="n">
        <v>7</v>
      </c>
      <c r="M26" t="n">
        <v>27</v>
      </c>
      <c r="N26" t="n">
        <v>67.7</v>
      </c>
      <c r="O26" t="n">
        <v>32780.92</v>
      </c>
      <c r="P26" t="n">
        <v>271.3</v>
      </c>
      <c r="Q26" t="n">
        <v>1319.11</v>
      </c>
      <c r="R26" t="n">
        <v>85.73</v>
      </c>
      <c r="S26" t="n">
        <v>59.92</v>
      </c>
      <c r="T26" t="n">
        <v>12724.95</v>
      </c>
      <c r="U26" t="n">
        <v>0.7</v>
      </c>
      <c r="V26" t="n">
        <v>0.9399999999999999</v>
      </c>
      <c r="W26" t="n">
        <v>0.21</v>
      </c>
      <c r="X26" t="n">
        <v>0.78</v>
      </c>
      <c r="Y26" t="n">
        <v>1</v>
      </c>
      <c r="Z26" t="n">
        <v>10</v>
      </c>
      <c r="AA26" t="n">
        <v>199.8335105567599</v>
      </c>
      <c r="AB26" t="n">
        <v>273.4210251759143</v>
      </c>
      <c r="AC26" t="n">
        <v>247.3261062820242</v>
      </c>
      <c r="AD26" t="n">
        <v>199833.5105567599</v>
      </c>
      <c r="AE26" t="n">
        <v>273421.0251759143</v>
      </c>
      <c r="AF26" t="n">
        <v>2.260000509703017e-06</v>
      </c>
      <c r="AG26" t="n">
        <v>0.2320833333333333</v>
      </c>
      <c r="AH26" t="n">
        <v>247326.1062820242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4.5085</v>
      </c>
      <c r="E27" t="n">
        <v>22.18</v>
      </c>
      <c r="F27" t="n">
        <v>18.01</v>
      </c>
      <c r="G27" t="n">
        <v>38.59</v>
      </c>
      <c r="H27" t="n">
        <v>0.49</v>
      </c>
      <c r="I27" t="n">
        <v>28</v>
      </c>
      <c r="J27" t="n">
        <v>264.36</v>
      </c>
      <c r="K27" t="n">
        <v>59.19</v>
      </c>
      <c r="L27" t="n">
        <v>7.25</v>
      </c>
      <c r="M27" t="n">
        <v>26</v>
      </c>
      <c r="N27" t="n">
        <v>67.92</v>
      </c>
      <c r="O27" t="n">
        <v>32838.68</v>
      </c>
      <c r="P27" t="n">
        <v>269.39</v>
      </c>
      <c r="Q27" t="n">
        <v>1319.15</v>
      </c>
      <c r="R27" t="n">
        <v>84.26000000000001</v>
      </c>
      <c r="S27" t="n">
        <v>59.92</v>
      </c>
      <c r="T27" t="n">
        <v>11996.92</v>
      </c>
      <c r="U27" t="n">
        <v>0.71</v>
      </c>
      <c r="V27" t="n">
        <v>0.9399999999999999</v>
      </c>
      <c r="W27" t="n">
        <v>0.21</v>
      </c>
      <c r="X27" t="n">
        <v>0.73</v>
      </c>
      <c r="Y27" t="n">
        <v>1</v>
      </c>
      <c r="Z27" t="n">
        <v>10</v>
      </c>
      <c r="AA27" t="n">
        <v>197.8514128284365</v>
      </c>
      <c r="AB27" t="n">
        <v>270.7090316200434</v>
      </c>
      <c r="AC27" t="n">
        <v>244.8729415848179</v>
      </c>
      <c r="AD27" t="n">
        <v>197851.4128284365</v>
      </c>
      <c r="AE27" t="n">
        <v>270709.0316200434</v>
      </c>
      <c r="AF27" t="n">
        <v>2.269666161316029e-06</v>
      </c>
      <c r="AG27" t="n">
        <v>0.2310416666666667</v>
      </c>
      <c r="AH27" t="n">
        <v>244872.9415848179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4.5436</v>
      </c>
      <c r="E28" t="n">
        <v>22.01</v>
      </c>
      <c r="F28" t="n">
        <v>17.88</v>
      </c>
      <c r="G28" t="n">
        <v>39.74</v>
      </c>
      <c r="H28" t="n">
        <v>0.5</v>
      </c>
      <c r="I28" t="n">
        <v>27</v>
      </c>
      <c r="J28" t="n">
        <v>264.83</v>
      </c>
      <c r="K28" t="n">
        <v>59.19</v>
      </c>
      <c r="L28" t="n">
        <v>7.5</v>
      </c>
      <c r="M28" t="n">
        <v>25</v>
      </c>
      <c r="N28" t="n">
        <v>68.14</v>
      </c>
      <c r="O28" t="n">
        <v>32896.51</v>
      </c>
      <c r="P28" t="n">
        <v>265.94</v>
      </c>
      <c r="Q28" t="n">
        <v>1319.18</v>
      </c>
      <c r="R28" t="n">
        <v>80.08</v>
      </c>
      <c r="S28" t="n">
        <v>59.92</v>
      </c>
      <c r="T28" t="n">
        <v>9911.190000000001</v>
      </c>
      <c r="U28" t="n">
        <v>0.75</v>
      </c>
      <c r="V28" t="n">
        <v>0.95</v>
      </c>
      <c r="W28" t="n">
        <v>0.2</v>
      </c>
      <c r="X28" t="n">
        <v>0.61</v>
      </c>
      <c r="Y28" t="n">
        <v>1</v>
      </c>
      <c r="Z28" t="n">
        <v>10</v>
      </c>
      <c r="AA28" t="n">
        <v>194.1340033621721</v>
      </c>
      <c r="AB28" t="n">
        <v>265.6227079877719</v>
      </c>
      <c r="AC28" t="n">
        <v>240.2720495413087</v>
      </c>
      <c r="AD28" t="n">
        <v>194134.0033621721</v>
      </c>
      <c r="AE28" t="n">
        <v>265622.707987772</v>
      </c>
      <c r="AF28" t="n">
        <v>2.287336180671068e-06</v>
      </c>
      <c r="AG28" t="n">
        <v>0.2292708333333333</v>
      </c>
      <c r="AH28" t="n">
        <v>240272.0495413087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4.5126</v>
      </c>
      <c r="E29" t="n">
        <v>22.16</v>
      </c>
      <c r="F29" t="n">
        <v>18.08</v>
      </c>
      <c r="G29" t="n">
        <v>41.73</v>
      </c>
      <c r="H29" t="n">
        <v>0.52</v>
      </c>
      <c r="I29" t="n">
        <v>26</v>
      </c>
      <c r="J29" t="n">
        <v>265.3</v>
      </c>
      <c r="K29" t="n">
        <v>59.19</v>
      </c>
      <c r="L29" t="n">
        <v>7.75</v>
      </c>
      <c r="M29" t="n">
        <v>24</v>
      </c>
      <c r="N29" t="n">
        <v>68.36</v>
      </c>
      <c r="O29" t="n">
        <v>32954.43</v>
      </c>
      <c r="P29" t="n">
        <v>269</v>
      </c>
      <c r="Q29" t="n">
        <v>1319.08</v>
      </c>
      <c r="R29" t="n">
        <v>87.87</v>
      </c>
      <c r="S29" t="n">
        <v>59.92</v>
      </c>
      <c r="T29" t="n">
        <v>13811.18</v>
      </c>
      <c r="U29" t="n">
        <v>0.68</v>
      </c>
      <c r="V29" t="n">
        <v>0.9399999999999999</v>
      </c>
      <c r="W29" t="n">
        <v>0.19</v>
      </c>
      <c r="X29" t="n">
        <v>0.8100000000000001</v>
      </c>
      <c r="Y29" t="n">
        <v>1</v>
      </c>
      <c r="Z29" t="n">
        <v>10</v>
      </c>
      <c r="AA29" t="n">
        <v>197.6620689622763</v>
      </c>
      <c r="AB29" t="n">
        <v>270.4499629891013</v>
      </c>
      <c r="AC29" t="n">
        <v>244.6385981004076</v>
      </c>
      <c r="AD29" t="n">
        <v>197662.0689622763</v>
      </c>
      <c r="AE29" t="n">
        <v>270449.9629891012</v>
      </c>
      <c r="AF29" t="n">
        <v>2.271730180670892e-06</v>
      </c>
      <c r="AG29" t="n">
        <v>0.2308333333333333</v>
      </c>
      <c r="AH29" t="n">
        <v>244638.5981004076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4.5439</v>
      </c>
      <c r="E30" t="n">
        <v>22.01</v>
      </c>
      <c r="F30" t="n">
        <v>17.98</v>
      </c>
      <c r="G30" t="n">
        <v>43.15</v>
      </c>
      <c r="H30" t="n">
        <v>0.54</v>
      </c>
      <c r="I30" t="n">
        <v>25</v>
      </c>
      <c r="J30" t="n">
        <v>265.77</v>
      </c>
      <c r="K30" t="n">
        <v>59.19</v>
      </c>
      <c r="L30" t="n">
        <v>8</v>
      </c>
      <c r="M30" t="n">
        <v>23</v>
      </c>
      <c r="N30" t="n">
        <v>68.58</v>
      </c>
      <c r="O30" t="n">
        <v>33012.44</v>
      </c>
      <c r="P30" t="n">
        <v>266.41</v>
      </c>
      <c r="Q30" t="n">
        <v>1319.14</v>
      </c>
      <c r="R30" t="n">
        <v>83.76000000000001</v>
      </c>
      <c r="S30" t="n">
        <v>59.92</v>
      </c>
      <c r="T30" t="n">
        <v>11761.18</v>
      </c>
      <c r="U30" t="n">
        <v>0.72</v>
      </c>
      <c r="V30" t="n">
        <v>0.95</v>
      </c>
      <c r="W30" t="n">
        <v>0.2</v>
      </c>
      <c r="X30" t="n">
        <v>0.7</v>
      </c>
      <c r="Y30" t="n">
        <v>1</v>
      </c>
      <c r="Z30" t="n">
        <v>10</v>
      </c>
      <c r="AA30" t="n">
        <v>194.652366789643</v>
      </c>
      <c r="AB30" t="n">
        <v>266.3319556978176</v>
      </c>
      <c r="AC30" t="n">
        <v>240.9136076453433</v>
      </c>
      <c r="AD30" t="n">
        <v>194652.366789643</v>
      </c>
      <c r="AE30" t="n">
        <v>266331.9556978177</v>
      </c>
      <c r="AF30" t="n">
        <v>2.287487206477521e-06</v>
      </c>
      <c r="AG30" t="n">
        <v>0.2292708333333333</v>
      </c>
      <c r="AH30" t="n">
        <v>240913.6076453433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4.5603</v>
      </c>
      <c r="E31" t="n">
        <v>21.93</v>
      </c>
      <c r="F31" t="n">
        <v>17.95</v>
      </c>
      <c r="G31" t="n">
        <v>44.88</v>
      </c>
      <c r="H31" t="n">
        <v>0.55</v>
      </c>
      <c r="I31" t="n">
        <v>24</v>
      </c>
      <c r="J31" t="n">
        <v>266.24</v>
      </c>
      <c r="K31" t="n">
        <v>59.19</v>
      </c>
      <c r="L31" t="n">
        <v>8.25</v>
      </c>
      <c r="M31" t="n">
        <v>22</v>
      </c>
      <c r="N31" t="n">
        <v>68.8</v>
      </c>
      <c r="O31" t="n">
        <v>33070.52</v>
      </c>
      <c r="P31" t="n">
        <v>264.16</v>
      </c>
      <c r="Q31" t="n">
        <v>1319.13</v>
      </c>
      <c r="R31" t="n">
        <v>82.58</v>
      </c>
      <c r="S31" t="n">
        <v>59.92</v>
      </c>
      <c r="T31" t="n">
        <v>11174.17</v>
      </c>
      <c r="U31" t="n">
        <v>0.73</v>
      </c>
      <c r="V31" t="n">
        <v>0.95</v>
      </c>
      <c r="W31" t="n">
        <v>0.2</v>
      </c>
      <c r="X31" t="n">
        <v>0.67</v>
      </c>
      <c r="Y31" t="n">
        <v>1</v>
      </c>
      <c r="Z31" t="n">
        <v>10</v>
      </c>
      <c r="AA31" t="n">
        <v>192.6809057837492</v>
      </c>
      <c r="AB31" t="n">
        <v>263.6345157748338</v>
      </c>
      <c r="AC31" t="n">
        <v>238.4736076027276</v>
      </c>
      <c r="AD31" t="n">
        <v>192680.9057837492</v>
      </c>
      <c r="AE31" t="n">
        <v>263634.5157748338</v>
      </c>
      <c r="AF31" t="n">
        <v>2.29574328389697e-06</v>
      </c>
      <c r="AG31" t="n">
        <v>0.2284375</v>
      </c>
      <c r="AH31" t="n">
        <v>238473.6076027275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4.5593</v>
      </c>
      <c r="E32" t="n">
        <v>21.93</v>
      </c>
      <c r="F32" t="n">
        <v>17.95</v>
      </c>
      <c r="G32" t="n">
        <v>44.89</v>
      </c>
      <c r="H32" t="n">
        <v>0.57</v>
      </c>
      <c r="I32" t="n">
        <v>24</v>
      </c>
      <c r="J32" t="n">
        <v>266.71</v>
      </c>
      <c r="K32" t="n">
        <v>59.19</v>
      </c>
      <c r="L32" t="n">
        <v>8.5</v>
      </c>
      <c r="M32" t="n">
        <v>22</v>
      </c>
      <c r="N32" t="n">
        <v>69.02</v>
      </c>
      <c r="O32" t="n">
        <v>33128.7</v>
      </c>
      <c r="P32" t="n">
        <v>263.97</v>
      </c>
      <c r="Q32" t="n">
        <v>1319.2</v>
      </c>
      <c r="R32" t="n">
        <v>82.73</v>
      </c>
      <c r="S32" t="n">
        <v>59.92</v>
      </c>
      <c r="T32" t="n">
        <v>11250.83</v>
      </c>
      <c r="U32" t="n">
        <v>0.72</v>
      </c>
      <c r="V32" t="n">
        <v>0.95</v>
      </c>
      <c r="W32" t="n">
        <v>0.2</v>
      </c>
      <c r="X32" t="n">
        <v>0.68</v>
      </c>
      <c r="Y32" t="n">
        <v>1</v>
      </c>
      <c r="Z32" t="n">
        <v>10</v>
      </c>
      <c r="AA32" t="n">
        <v>192.6218596752324</v>
      </c>
      <c r="AB32" t="n">
        <v>263.5537262842309</v>
      </c>
      <c r="AC32" t="n">
        <v>238.4005285477189</v>
      </c>
      <c r="AD32" t="n">
        <v>192621.8596752324</v>
      </c>
      <c r="AE32" t="n">
        <v>263553.7262842309</v>
      </c>
      <c r="AF32" t="n">
        <v>2.295239864542125e-06</v>
      </c>
      <c r="AG32" t="n">
        <v>0.2284375</v>
      </c>
      <c r="AH32" t="n">
        <v>238400.5285477189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4.5776</v>
      </c>
      <c r="E33" t="n">
        <v>21.85</v>
      </c>
      <c r="F33" t="n">
        <v>17.92</v>
      </c>
      <c r="G33" t="n">
        <v>46.74</v>
      </c>
      <c r="H33" t="n">
        <v>0.58</v>
      </c>
      <c r="I33" t="n">
        <v>23</v>
      </c>
      <c r="J33" t="n">
        <v>267.18</v>
      </c>
      <c r="K33" t="n">
        <v>59.19</v>
      </c>
      <c r="L33" t="n">
        <v>8.75</v>
      </c>
      <c r="M33" t="n">
        <v>21</v>
      </c>
      <c r="N33" t="n">
        <v>69.23999999999999</v>
      </c>
      <c r="O33" t="n">
        <v>33186.95</v>
      </c>
      <c r="P33" t="n">
        <v>262.03</v>
      </c>
      <c r="Q33" t="n">
        <v>1319.08</v>
      </c>
      <c r="R33" t="n">
        <v>81.34999999999999</v>
      </c>
      <c r="S33" t="n">
        <v>59.92</v>
      </c>
      <c r="T33" t="n">
        <v>10566.66</v>
      </c>
      <c r="U33" t="n">
        <v>0.74</v>
      </c>
      <c r="V33" t="n">
        <v>0.95</v>
      </c>
      <c r="W33" t="n">
        <v>0.2</v>
      </c>
      <c r="X33" t="n">
        <v>0.64</v>
      </c>
      <c r="Y33" t="n">
        <v>1</v>
      </c>
      <c r="Z33" t="n">
        <v>10</v>
      </c>
      <c r="AA33" t="n">
        <v>190.7499217629831</v>
      </c>
      <c r="AB33" t="n">
        <v>260.9924582486204</v>
      </c>
      <c r="AC33" t="n">
        <v>236.0837043386641</v>
      </c>
      <c r="AD33" t="n">
        <v>190749.9217629831</v>
      </c>
      <c r="AE33" t="n">
        <v>260992.4582486204</v>
      </c>
      <c r="AF33" t="n">
        <v>2.304452438735778e-06</v>
      </c>
      <c r="AG33" t="n">
        <v>0.2276041666666667</v>
      </c>
      <c r="AH33" t="n">
        <v>236083.7043386641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4.5953</v>
      </c>
      <c r="E34" t="n">
        <v>21.76</v>
      </c>
      <c r="F34" t="n">
        <v>17.88</v>
      </c>
      <c r="G34" t="n">
        <v>48.77</v>
      </c>
      <c r="H34" t="n">
        <v>0.6</v>
      </c>
      <c r="I34" t="n">
        <v>22</v>
      </c>
      <c r="J34" t="n">
        <v>267.66</v>
      </c>
      <c r="K34" t="n">
        <v>59.19</v>
      </c>
      <c r="L34" t="n">
        <v>9</v>
      </c>
      <c r="M34" t="n">
        <v>20</v>
      </c>
      <c r="N34" t="n">
        <v>69.45999999999999</v>
      </c>
      <c r="O34" t="n">
        <v>33245.29</v>
      </c>
      <c r="P34" t="n">
        <v>260.56</v>
      </c>
      <c r="Q34" t="n">
        <v>1319.15</v>
      </c>
      <c r="R34" t="n">
        <v>80.39</v>
      </c>
      <c r="S34" t="n">
        <v>59.92</v>
      </c>
      <c r="T34" t="n">
        <v>10089.81</v>
      </c>
      <c r="U34" t="n">
        <v>0.75</v>
      </c>
      <c r="V34" t="n">
        <v>0.95</v>
      </c>
      <c r="W34" t="n">
        <v>0.2</v>
      </c>
      <c r="X34" t="n">
        <v>0.6</v>
      </c>
      <c r="Y34" t="n">
        <v>1</v>
      </c>
      <c r="Z34" t="n">
        <v>10</v>
      </c>
      <c r="AA34" t="n">
        <v>189.1365071580467</v>
      </c>
      <c r="AB34" t="n">
        <v>258.7849132073187</v>
      </c>
      <c r="AC34" t="n">
        <v>234.0868442977945</v>
      </c>
      <c r="AD34" t="n">
        <v>189136.5071580467</v>
      </c>
      <c r="AE34" t="n">
        <v>258784.9132073187</v>
      </c>
      <c r="AF34" t="n">
        <v>2.313362961316524e-06</v>
      </c>
      <c r="AG34" t="n">
        <v>0.2266666666666667</v>
      </c>
      <c r="AH34" t="n">
        <v>234086.8442977945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4.5939</v>
      </c>
      <c r="E35" t="n">
        <v>21.77</v>
      </c>
      <c r="F35" t="n">
        <v>17.89</v>
      </c>
      <c r="G35" t="n">
        <v>48.78</v>
      </c>
      <c r="H35" t="n">
        <v>0.61</v>
      </c>
      <c r="I35" t="n">
        <v>22</v>
      </c>
      <c r="J35" t="n">
        <v>268.13</v>
      </c>
      <c r="K35" t="n">
        <v>59.19</v>
      </c>
      <c r="L35" t="n">
        <v>9.25</v>
      </c>
      <c r="M35" t="n">
        <v>20</v>
      </c>
      <c r="N35" t="n">
        <v>69.69</v>
      </c>
      <c r="O35" t="n">
        <v>33303.72</v>
      </c>
      <c r="P35" t="n">
        <v>259.68</v>
      </c>
      <c r="Q35" t="n">
        <v>1319.08</v>
      </c>
      <c r="R35" t="n">
        <v>80.59</v>
      </c>
      <c r="S35" t="n">
        <v>59.92</v>
      </c>
      <c r="T35" t="n">
        <v>10188.76</v>
      </c>
      <c r="U35" t="n">
        <v>0.74</v>
      </c>
      <c r="V35" t="n">
        <v>0.95</v>
      </c>
      <c r="W35" t="n">
        <v>0.2</v>
      </c>
      <c r="X35" t="n">
        <v>0.61</v>
      </c>
      <c r="Y35" t="n">
        <v>1</v>
      </c>
      <c r="Z35" t="n">
        <v>10</v>
      </c>
      <c r="AA35" t="n">
        <v>188.7582261061866</v>
      </c>
      <c r="AB35" t="n">
        <v>258.2673323835818</v>
      </c>
      <c r="AC35" t="n">
        <v>233.6186606614456</v>
      </c>
      <c r="AD35" t="n">
        <v>188758.2261061866</v>
      </c>
      <c r="AE35" t="n">
        <v>258267.3323835818</v>
      </c>
      <c r="AF35" t="n">
        <v>2.312658174219742e-06</v>
      </c>
      <c r="AG35" t="n">
        <v>0.2267708333333333</v>
      </c>
      <c r="AH35" t="n">
        <v>233618.6606614456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4.6129</v>
      </c>
      <c r="E36" t="n">
        <v>21.68</v>
      </c>
      <c r="F36" t="n">
        <v>17.85</v>
      </c>
      <c r="G36" t="n">
        <v>50.99</v>
      </c>
      <c r="H36" t="n">
        <v>0.63</v>
      </c>
      <c r="I36" t="n">
        <v>21</v>
      </c>
      <c r="J36" t="n">
        <v>268.61</v>
      </c>
      <c r="K36" t="n">
        <v>59.19</v>
      </c>
      <c r="L36" t="n">
        <v>9.5</v>
      </c>
      <c r="M36" t="n">
        <v>19</v>
      </c>
      <c r="N36" t="n">
        <v>69.91</v>
      </c>
      <c r="O36" t="n">
        <v>33362.23</v>
      </c>
      <c r="P36" t="n">
        <v>258.01</v>
      </c>
      <c r="Q36" t="n">
        <v>1319.08</v>
      </c>
      <c r="R36" t="n">
        <v>79.22</v>
      </c>
      <c r="S36" t="n">
        <v>59.92</v>
      </c>
      <c r="T36" t="n">
        <v>9512.35</v>
      </c>
      <c r="U36" t="n">
        <v>0.76</v>
      </c>
      <c r="V36" t="n">
        <v>0.95</v>
      </c>
      <c r="W36" t="n">
        <v>0.2</v>
      </c>
      <c r="X36" t="n">
        <v>0.57</v>
      </c>
      <c r="Y36" t="n">
        <v>1</v>
      </c>
      <c r="Z36" t="n">
        <v>10</v>
      </c>
      <c r="AA36" t="n">
        <v>187.0011881840231</v>
      </c>
      <c r="AB36" t="n">
        <v>255.8632755834365</v>
      </c>
      <c r="AC36" t="n">
        <v>231.4440436681905</v>
      </c>
      <c r="AD36" t="n">
        <v>187001.188184023</v>
      </c>
      <c r="AE36" t="n">
        <v>255863.2755834365</v>
      </c>
      <c r="AF36" t="n">
        <v>2.322223141961786e-06</v>
      </c>
      <c r="AG36" t="n">
        <v>0.2258333333333333</v>
      </c>
      <c r="AH36" t="n">
        <v>231444.0436681905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4.6318</v>
      </c>
      <c r="E37" t="n">
        <v>21.59</v>
      </c>
      <c r="F37" t="n">
        <v>17.81</v>
      </c>
      <c r="G37" t="n">
        <v>53.42</v>
      </c>
      <c r="H37" t="n">
        <v>0.64</v>
      </c>
      <c r="I37" t="n">
        <v>20</v>
      </c>
      <c r="J37" t="n">
        <v>269.08</v>
      </c>
      <c r="K37" t="n">
        <v>59.19</v>
      </c>
      <c r="L37" t="n">
        <v>9.75</v>
      </c>
      <c r="M37" t="n">
        <v>18</v>
      </c>
      <c r="N37" t="n">
        <v>70.14</v>
      </c>
      <c r="O37" t="n">
        <v>33420.83</v>
      </c>
      <c r="P37" t="n">
        <v>255.58</v>
      </c>
      <c r="Q37" t="n">
        <v>1319.08</v>
      </c>
      <c r="R37" t="n">
        <v>77.79000000000001</v>
      </c>
      <c r="S37" t="n">
        <v>59.92</v>
      </c>
      <c r="T37" t="n">
        <v>8798.67</v>
      </c>
      <c r="U37" t="n">
        <v>0.77</v>
      </c>
      <c r="V37" t="n">
        <v>0.95</v>
      </c>
      <c r="W37" t="n">
        <v>0.2</v>
      </c>
      <c r="X37" t="n">
        <v>0.53</v>
      </c>
      <c r="Y37" t="n">
        <v>1</v>
      </c>
      <c r="Z37" t="n">
        <v>10</v>
      </c>
      <c r="AA37" t="n">
        <v>184.8656309604879</v>
      </c>
      <c r="AB37" t="n">
        <v>252.9413119760617</v>
      </c>
      <c r="AC37" t="n">
        <v>228.8009481665011</v>
      </c>
      <c r="AD37" t="n">
        <v>184865.6309604879</v>
      </c>
      <c r="AE37" t="n">
        <v>252941.3119760617</v>
      </c>
      <c r="AF37" t="n">
        <v>2.331737767768346e-06</v>
      </c>
      <c r="AG37" t="n">
        <v>0.2248958333333333</v>
      </c>
      <c r="AH37" t="n">
        <v>228800.9481665011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4.6284</v>
      </c>
      <c r="E38" t="n">
        <v>21.61</v>
      </c>
      <c r="F38" t="n">
        <v>17.82</v>
      </c>
      <c r="G38" t="n">
        <v>53.47</v>
      </c>
      <c r="H38" t="n">
        <v>0.66</v>
      </c>
      <c r="I38" t="n">
        <v>20</v>
      </c>
      <c r="J38" t="n">
        <v>269.56</v>
      </c>
      <c r="K38" t="n">
        <v>59.19</v>
      </c>
      <c r="L38" t="n">
        <v>10</v>
      </c>
      <c r="M38" t="n">
        <v>18</v>
      </c>
      <c r="N38" t="n">
        <v>70.36</v>
      </c>
      <c r="O38" t="n">
        <v>33479.51</v>
      </c>
      <c r="P38" t="n">
        <v>255.07</v>
      </c>
      <c r="Q38" t="n">
        <v>1319.13</v>
      </c>
      <c r="R38" t="n">
        <v>78.33</v>
      </c>
      <c r="S38" t="n">
        <v>59.92</v>
      </c>
      <c r="T38" t="n">
        <v>9067.799999999999</v>
      </c>
      <c r="U38" t="n">
        <v>0.77</v>
      </c>
      <c r="V38" t="n">
        <v>0.95</v>
      </c>
      <c r="W38" t="n">
        <v>0.2</v>
      </c>
      <c r="X38" t="n">
        <v>0.55</v>
      </c>
      <c r="Y38" t="n">
        <v>1</v>
      </c>
      <c r="Z38" t="n">
        <v>10</v>
      </c>
      <c r="AA38" t="n">
        <v>184.7614310120724</v>
      </c>
      <c r="AB38" t="n">
        <v>252.7987410096624</v>
      </c>
      <c r="AC38" t="n">
        <v>228.6719839730352</v>
      </c>
      <c r="AD38" t="n">
        <v>184761.4310120724</v>
      </c>
      <c r="AE38" t="n">
        <v>252798.7410096624</v>
      </c>
      <c r="AF38" t="n">
        <v>2.330026141961875e-06</v>
      </c>
      <c r="AG38" t="n">
        <v>0.2251041666666667</v>
      </c>
      <c r="AH38" t="n">
        <v>228671.9839730352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4.6479</v>
      </c>
      <c r="E39" t="n">
        <v>21.52</v>
      </c>
      <c r="F39" t="n">
        <v>17.78</v>
      </c>
      <c r="G39" t="n">
        <v>56.15</v>
      </c>
      <c r="H39" t="n">
        <v>0.68</v>
      </c>
      <c r="I39" t="n">
        <v>19</v>
      </c>
      <c r="J39" t="n">
        <v>270.03</v>
      </c>
      <c r="K39" t="n">
        <v>59.19</v>
      </c>
      <c r="L39" t="n">
        <v>10.25</v>
      </c>
      <c r="M39" t="n">
        <v>17</v>
      </c>
      <c r="N39" t="n">
        <v>70.59</v>
      </c>
      <c r="O39" t="n">
        <v>33538.28</v>
      </c>
      <c r="P39" t="n">
        <v>253.08</v>
      </c>
      <c r="Q39" t="n">
        <v>1319.08</v>
      </c>
      <c r="R39" t="n">
        <v>77.04000000000001</v>
      </c>
      <c r="S39" t="n">
        <v>59.92</v>
      </c>
      <c r="T39" t="n">
        <v>8430.459999999999</v>
      </c>
      <c r="U39" t="n">
        <v>0.78</v>
      </c>
      <c r="V39" t="n">
        <v>0.96</v>
      </c>
      <c r="W39" t="n">
        <v>0.19</v>
      </c>
      <c r="X39" t="n">
        <v>0.5</v>
      </c>
      <c r="Y39" t="n">
        <v>1</v>
      </c>
      <c r="Z39" t="n">
        <v>10</v>
      </c>
      <c r="AA39" t="n">
        <v>182.8477748123163</v>
      </c>
      <c r="AB39" t="n">
        <v>250.1803921726044</v>
      </c>
      <c r="AC39" t="n">
        <v>226.3035266741095</v>
      </c>
      <c r="AD39" t="n">
        <v>182847.7748123163</v>
      </c>
      <c r="AE39" t="n">
        <v>250180.3921726044</v>
      </c>
      <c r="AF39" t="n">
        <v>2.339842819381341e-06</v>
      </c>
      <c r="AG39" t="n">
        <v>0.2241666666666667</v>
      </c>
      <c r="AH39" t="n">
        <v>226303.5266741095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4.6587</v>
      </c>
      <c r="E40" t="n">
        <v>21.47</v>
      </c>
      <c r="F40" t="n">
        <v>17.73</v>
      </c>
      <c r="G40" t="n">
        <v>55.99</v>
      </c>
      <c r="H40" t="n">
        <v>0.6899999999999999</v>
      </c>
      <c r="I40" t="n">
        <v>19</v>
      </c>
      <c r="J40" t="n">
        <v>270.51</v>
      </c>
      <c r="K40" t="n">
        <v>59.19</v>
      </c>
      <c r="L40" t="n">
        <v>10.5</v>
      </c>
      <c r="M40" t="n">
        <v>17</v>
      </c>
      <c r="N40" t="n">
        <v>70.81999999999999</v>
      </c>
      <c r="O40" t="n">
        <v>33597.14</v>
      </c>
      <c r="P40" t="n">
        <v>251.79</v>
      </c>
      <c r="Q40" t="n">
        <v>1319.12</v>
      </c>
      <c r="R40" t="n">
        <v>75.08</v>
      </c>
      <c r="S40" t="n">
        <v>59.92</v>
      </c>
      <c r="T40" t="n">
        <v>7449.66</v>
      </c>
      <c r="U40" t="n">
        <v>0.8</v>
      </c>
      <c r="V40" t="n">
        <v>0.96</v>
      </c>
      <c r="W40" t="n">
        <v>0.2</v>
      </c>
      <c r="X40" t="n">
        <v>0.45</v>
      </c>
      <c r="Y40" t="n">
        <v>1</v>
      </c>
      <c r="Z40" t="n">
        <v>10</v>
      </c>
      <c r="AA40" t="n">
        <v>181.6209785154294</v>
      </c>
      <c r="AB40" t="n">
        <v>248.5018353567717</v>
      </c>
      <c r="AC40" t="n">
        <v>224.78516896491</v>
      </c>
      <c r="AD40" t="n">
        <v>181620.9785154294</v>
      </c>
      <c r="AE40" t="n">
        <v>248501.8353567717</v>
      </c>
      <c r="AF40" t="n">
        <v>2.34527974841366e-06</v>
      </c>
      <c r="AG40" t="n">
        <v>0.2236458333333333</v>
      </c>
      <c r="AH40" t="n">
        <v>224785.16896491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4.6718</v>
      </c>
      <c r="E41" t="n">
        <v>21.4</v>
      </c>
      <c r="F41" t="n">
        <v>17.72</v>
      </c>
      <c r="G41" t="n">
        <v>59.07</v>
      </c>
      <c r="H41" t="n">
        <v>0.71</v>
      </c>
      <c r="I41" t="n">
        <v>18</v>
      </c>
      <c r="J41" t="n">
        <v>270.99</v>
      </c>
      <c r="K41" t="n">
        <v>59.19</v>
      </c>
      <c r="L41" t="n">
        <v>10.75</v>
      </c>
      <c r="M41" t="n">
        <v>16</v>
      </c>
      <c r="N41" t="n">
        <v>71.04000000000001</v>
      </c>
      <c r="O41" t="n">
        <v>33656.08</v>
      </c>
      <c r="P41" t="n">
        <v>250.31</v>
      </c>
      <c r="Q41" t="n">
        <v>1319.09</v>
      </c>
      <c r="R41" t="n">
        <v>75.27</v>
      </c>
      <c r="S41" t="n">
        <v>59.92</v>
      </c>
      <c r="T41" t="n">
        <v>7551.9</v>
      </c>
      <c r="U41" t="n">
        <v>0.8</v>
      </c>
      <c r="V41" t="n">
        <v>0.96</v>
      </c>
      <c r="W41" t="n">
        <v>0.18</v>
      </c>
      <c r="X41" t="n">
        <v>0.44</v>
      </c>
      <c r="Y41" t="n">
        <v>1</v>
      </c>
      <c r="Z41" t="n">
        <v>10</v>
      </c>
      <c r="AA41" t="n">
        <v>180.3224318143977</v>
      </c>
      <c r="AB41" t="n">
        <v>246.7251064725837</v>
      </c>
      <c r="AC41" t="n">
        <v>223.1780085917737</v>
      </c>
      <c r="AD41" t="n">
        <v>180322.4318143977</v>
      </c>
      <c r="AE41" t="n">
        <v>246725.1064725837</v>
      </c>
      <c r="AF41" t="n">
        <v>2.351874541962122e-06</v>
      </c>
      <c r="AG41" t="n">
        <v>0.2229166666666667</v>
      </c>
      <c r="AH41" t="n">
        <v>223178.0085917737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4.6607</v>
      </c>
      <c r="E42" t="n">
        <v>21.46</v>
      </c>
      <c r="F42" t="n">
        <v>17.77</v>
      </c>
      <c r="G42" t="n">
        <v>59.24</v>
      </c>
      <c r="H42" t="n">
        <v>0.72</v>
      </c>
      <c r="I42" t="n">
        <v>18</v>
      </c>
      <c r="J42" t="n">
        <v>271.47</v>
      </c>
      <c r="K42" t="n">
        <v>59.19</v>
      </c>
      <c r="L42" t="n">
        <v>11</v>
      </c>
      <c r="M42" t="n">
        <v>16</v>
      </c>
      <c r="N42" t="n">
        <v>71.27</v>
      </c>
      <c r="O42" t="n">
        <v>33715.11</v>
      </c>
      <c r="P42" t="n">
        <v>250.11</v>
      </c>
      <c r="Q42" t="n">
        <v>1319.08</v>
      </c>
      <c r="R42" t="n">
        <v>76.87</v>
      </c>
      <c r="S42" t="n">
        <v>59.92</v>
      </c>
      <c r="T42" t="n">
        <v>8351.32</v>
      </c>
      <c r="U42" t="n">
        <v>0.78</v>
      </c>
      <c r="V42" t="n">
        <v>0.96</v>
      </c>
      <c r="W42" t="n">
        <v>0.19</v>
      </c>
      <c r="X42" t="n">
        <v>0.49</v>
      </c>
      <c r="Y42" t="n">
        <v>1</v>
      </c>
      <c r="Z42" t="n">
        <v>10</v>
      </c>
      <c r="AA42" t="n">
        <v>180.7814136785521</v>
      </c>
      <c r="AB42" t="n">
        <v>247.3531057079702</v>
      </c>
      <c r="AC42" t="n">
        <v>223.7460724615376</v>
      </c>
      <c r="AD42" t="n">
        <v>180781.4136785521</v>
      </c>
      <c r="AE42" t="n">
        <v>247353.1057079702</v>
      </c>
      <c r="AF42" t="n">
        <v>2.346286587123349e-06</v>
      </c>
      <c r="AG42" t="n">
        <v>0.2235416666666667</v>
      </c>
      <c r="AH42" t="n">
        <v>223746.0724615376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4.6765</v>
      </c>
      <c r="E43" t="n">
        <v>21.38</v>
      </c>
      <c r="F43" t="n">
        <v>17.75</v>
      </c>
      <c r="G43" t="n">
        <v>62.64</v>
      </c>
      <c r="H43" t="n">
        <v>0.74</v>
      </c>
      <c r="I43" t="n">
        <v>17</v>
      </c>
      <c r="J43" t="n">
        <v>271.95</v>
      </c>
      <c r="K43" t="n">
        <v>59.19</v>
      </c>
      <c r="L43" t="n">
        <v>11.25</v>
      </c>
      <c r="M43" t="n">
        <v>15</v>
      </c>
      <c r="N43" t="n">
        <v>71.5</v>
      </c>
      <c r="O43" t="n">
        <v>33774.23</v>
      </c>
      <c r="P43" t="n">
        <v>249.19</v>
      </c>
      <c r="Q43" t="n">
        <v>1319.08</v>
      </c>
      <c r="R43" t="n">
        <v>76.06</v>
      </c>
      <c r="S43" t="n">
        <v>59.92</v>
      </c>
      <c r="T43" t="n">
        <v>7950.91</v>
      </c>
      <c r="U43" t="n">
        <v>0.79</v>
      </c>
      <c r="V43" t="n">
        <v>0.96</v>
      </c>
      <c r="W43" t="n">
        <v>0.19</v>
      </c>
      <c r="X43" t="n">
        <v>0.47</v>
      </c>
      <c r="Y43" t="n">
        <v>1</v>
      </c>
      <c r="Z43" t="n">
        <v>10</v>
      </c>
      <c r="AA43" t="n">
        <v>179.6455048226531</v>
      </c>
      <c r="AB43" t="n">
        <v>245.798905098568</v>
      </c>
      <c r="AC43" t="n">
        <v>222.340202576962</v>
      </c>
      <c r="AD43" t="n">
        <v>179645.5048226531</v>
      </c>
      <c r="AE43" t="n">
        <v>245798.905098568</v>
      </c>
      <c r="AF43" t="n">
        <v>2.35424061292989e-06</v>
      </c>
      <c r="AG43" t="n">
        <v>0.2227083333333333</v>
      </c>
      <c r="AH43" t="n">
        <v>222340.202576962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4.6771</v>
      </c>
      <c r="E44" t="n">
        <v>21.38</v>
      </c>
      <c r="F44" t="n">
        <v>17.74</v>
      </c>
      <c r="G44" t="n">
        <v>62.63</v>
      </c>
      <c r="H44" t="n">
        <v>0.75</v>
      </c>
      <c r="I44" t="n">
        <v>17</v>
      </c>
      <c r="J44" t="n">
        <v>272.43</v>
      </c>
      <c r="K44" t="n">
        <v>59.19</v>
      </c>
      <c r="L44" t="n">
        <v>11.5</v>
      </c>
      <c r="M44" t="n">
        <v>15</v>
      </c>
      <c r="N44" t="n">
        <v>71.73</v>
      </c>
      <c r="O44" t="n">
        <v>33833.57</v>
      </c>
      <c r="P44" t="n">
        <v>247.37</v>
      </c>
      <c r="Q44" t="n">
        <v>1319.08</v>
      </c>
      <c r="R44" t="n">
        <v>75.98</v>
      </c>
      <c r="S44" t="n">
        <v>59.92</v>
      </c>
      <c r="T44" t="n">
        <v>7908.53</v>
      </c>
      <c r="U44" t="n">
        <v>0.79</v>
      </c>
      <c r="V44" t="n">
        <v>0.96</v>
      </c>
      <c r="W44" t="n">
        <v>0.19</v>
      </c>
      <c r="X44" t="n">
        <v>0.47</v>
      </c>
      <c r="Y44" t="n">
        <v>1</v>
      </c>
      <c r="Z44" t="n">
        <v>10</v>
      </c>
      <c r="AA44" t="n">
        <v>178.6543038435703</v>
      </c>
      <c r="AB44" t="n">
        <v>244.4427001902866</v>
      </c>
      <c r="AC44" t="n">
        <v>221.1134319616809</v>
      </c>
      <c r="AD44" t="n">
        <v>178654.3038435703</v>
      </c>
      <c r="AE44" t="n">
        <v>244442.7001902866</v>
      </c>
      <c r="AF44" t="n">
        <v>2.354542664542797e-06</v>
      </c>
      <c r="AG44" t="n">
        <v>0.2227083333333333</v>
      </c>
      <c r="AH44" t="n">
        <v>221113.4319616809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4.6964</v>
      </c>
      <c r="E45" t="n">
        <v>21.29</v>
      </c>
      <c r="F45" t="n">
        <v>17.71</v>
      </c>
      <c r="G45" t="n">
        <v>66.40000000000001</v>
      </c>
      <c r="H45" t="n">
        <v>0.77</v>
      </c>
      <c r="I45" t="n">
        <v>16</v>
      </c>
      <c r="J45" t="n">
        <v>272.91</v>
      </c>
      <c r="K45" t="n">
        <v>59.19</v>
      </c>
      <c r="L45" t="n">
        <v>11.75</v>
      </c>
      <c r="M45" t="n">
        <v>14</v>
      </c>
      <c r="N45" t="n">
        <v>71.95999999999999</v>
      </c>
      <c r="O45" t="n">
        <v>33892.87</v>
      </c>
      <c r="P45" t="n">
        <v>245.23</v>
      </c>
      <c r="Q45" t="n">
        <v>1319.09</v>
      </c>
      <c r="R45" t="n">
        <v>74.5</v>
      </c>
      <c r="S45" t="n">
        <v>59.92</v>
      </c>
      <c r="T45" t="n">
        <v>7176.27</v>
      </c>
      <c r="U45" t="n">
        <v>0.8</v>
      </c>
      <c r="V45" t="n">
        <v>0.96</v>
      </c>
      <c r="W45" t="n">
        <v>0.19</v>
      </c>
      <c r="X45" t="n">
        <v>0.43</v>
      </c>
      <c r="Y45" t="n">
        <v>1</v>
      </c>
      <c r="Z45" t="n">
        <v>10</v>
      </c>
      <c r="AA45" t="n">
        <v>176.7431383452791</v>
      </c>
      <c r="AB45" t="n">
        <v>241.8277592408548</v>
      </c>
      <c r="AC45" t="n">
        <v>218.7480573063695</v>
      </c>
      <c r="AD45" t="n">
        <v>176743.1383452791</v>
      </c>
      <c r="AE45" t="n">
        <v>241827.7592408548</v>
      </c>
      <c r="AF45" t="n">
        <v>2.364258658091294e-06</v>
      </c>
      <c r="AG45" t="n">
        <v>0.2217708333333333</v>
      </c>
      <c r="AH45" t="n">
        <v>218748.0573063695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4.6972</v>
      </c>
      <c r="E46" t="n">
        <v>21.29</v>
      </c>
      <c r="F46" t="n">
        <v>17.7</v>
      </c>
      <c r="G46" t="n">
        <v>66.38</v>
      </c>
      <c r="H46" t="n">
        <v>0.78</v>
      </c>
      <c r="I46" t="n">
        <v>16</v>
      </c>
      <c r="J46" t="n">
        <v>273.39</v>
      </c>
      <c r="K46" t="n">
        <v>59.19</v>
      </c>
      <c r="L46" t="n">
        <v>12</v>
      </c>
      <c r="M46" t="n">
        <v>14</v>
      </c>
      <c r="N46" t="n">
        <v>72.2</v>
      </c>
      <c r="O46" t="n">
        <v>33952.26</v>
      </c>
      <c r="P46" t="n">
        <v>244.79</v>
      </c>
      <c r="Q46" t="n">
        <v>1319.11</v>
      </c>
      <c r="R46" t="n">
        <v>74.47</v>
      </c>
      <c r="S46" t="n">
        <v>59.92</v>
      </c>
      <c r="T46" t="n">
        <v>7159.85</v>
      </c>
      <c r="U46" t="n">
        <v>0.8</v>
      </c>
      <c r="V46" t="n">
        <v>0.96</v>
      </c>
      <c r="W46" t="n">
        <v>0.19</v>
      </c>
      <c r="X46" t="n">
        <v>0.42</v>
      </c>
      <c r="Y46" t="n">
        <v>1</v>
      </c>
      <c r="Z46" t="n">
        <v>10</v>
      </c>
      <c r="AA46" t="n">
        <v>176.4597024022588</v>
      </c>
      <c r="AB46" t="n">
        <v>241.4399496793033</v>
      </c>
      <c r="AC46" t="n">
        <v>218.3972597450782</v>
      </c>
      <c r="AD46" t="n">
        <v>176459.7024022588</v>
      </c>
      <c r="AE46" t="n">
        <v>241439.9496793033</v>
      </c>
      <c r="AF46" t="n">
        <v>2.36466139357517e-06</v>
      </c>
      <c r="AG46" t="n">
        <v>0.2217708333333333</v>
      </c>
      <c r="AH46" t="n">
        <v>218397.2597450782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4.6947</v>
      </c>
      <c r="E47" t="n">
        <v>21.3</v>
      </c>
      <c r="F47" t="n">
        <v>17.71</v>
      </c>
      <c r="G47" t="n">
        <v>66.43000000000001</v>
      </c>
      <c r="H47" t="n">
        <v>0.8</v>
      </c>
      <c r="I47" t="n">
        <v>16</v>
      </c>
      <c r="J47" t="n">
        <v>273.87</v>
      </c>
      <c r="K47" t="n">
        <v>59.19</v>
      </c>
      <c r="L47" t="n">
        <v>12.25</v>
      </c>
      <c r="M47" t="n">
        <v>14</v>
      </c>
      <c r="N47" t="n">
        <v>72.43000000000001</v>
      </c>
      <c r="O47" t="n">
        <v>34011.74</v>
      </c>
      <c r="P47" t="n">
        <v>243.5</v>
      </c>
      <c r="Q47" t="n">
        <v>1319.12</v>
      </c>
      <c r="R47" t="n">
        <v>74.86</v>
      </c>
      <c r="S47" t="n">
        <v>59.92</v>
      </c>
      <c r="T47" t="n">
        <v>7357.28</v>
      </c>
      <c r="U47" t="n">
        <v>0.8</v>
      </c>
      <c r="V47" t="n">
        <v>0.96</v>
      </c>
      <c r="W47" t="n">
        <v>0.19</v>
      </c>
      <c r="X47" t="n">
        <v>0.44</v>
      </c>
      <c r="Y47" t="n">
        <v>1</v>
      </c>
      <c r="Z47" t="n">
        <v>10</v>
      </c>
      <c r="AA47" t="n">
        <v>175.9153487393056</v>
      </c>
      <c r="AB47" t="n">
        <v>240.6951409824624</v>
      </c>
      <c r="AC47" t="n">
        <v>217.7235345449179</v>
      </c>
      <c r="AD47" t="n">
        <v>175915.3487393056</v>
      </c>
      <c r="AE47" t="n">
        <v>240695.1409824624</v>
      </c>
      <c r="AF47" t="n">
        <v>2.363402845188059e-06</v>
      </c>
      <c r="AG47" t="n">
        <v>0.221875</v>
      </c>
      <c r="AH47" t="n">
        <v>217723.5345449179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4.7156</v>
      </c>
      <c r="E48" t="n">
        <v>21.21</v>
      </c>
      <c r="F48" t="n">
        <v>17.67</v>
      </c>
      <c r="G48" t="n">
        <v>70.67</v>
      </c>
      <c r="H48" t="n">
        <v>0.8100000000000001</v>
      </c>
      <c r="I48" t="n">
        <v>15</v>
      </c>
      <c r="J48" t="n">
        <v>274.35</v>
      </c>
      <c r="K48" t="n">
        <v>59.19</v>
      </c>
      <c r="L48" t="n">
        <v>12.5</v>
      </c>
      <c r="M48" t="n">
        <v>13</v>
      </c>
      <c r="N48" t="n">
        <v>72.66</v>
      </c>
      <c r="O48" t="n">
        <v>34071.31</v>
      </c>
      <c r="P48" t="n">
        <v>241.8</v>
      </c>
      <c r="Q48" t="n">
        <v>1319.11</v>
      </c>
      <c r="R48" t="n">
        <v>73.27</v>
      </c>
      <c r="S48" t="n">
        <v>59.92</v>
      </c>
      <c r="T48" t="n">
        <v>6566.25</v>
      </c>
      <c r="U48" t="n">
        <v>0.82</v>
      </c>
      <c r="V48" t="n">
        <v>0.96</v>
      </c>
      <c r="W48" t="n">
        <v>0.19</v>
      </c>
      <c r="X48" t="n">
        <v>0.39</v>
      </c>
      <c r="Y48" t="n">
        <v>1</v>
      </c>
      <c r="Z48" t="n">
        <v>10</v>
      </c>
      <c r="AA48" t="n">
        <v>174.1628684537427</v>
      </c>
      <c r="AB48" t="n">
        <v>238.2973201417827</v>
      </c>
      <c r="AC48" t="n">
        <v>215.5545583599093</v>
      </c>
      <c r="AD48" t="n">
        <v>174162.8684537427</v>
      </c>
      <c r="AE48" t="n">
        <v>238297.3201417827</v>
      </c>
      <c r="AF48" t="n">
        <v>2.373924309704307e-06</v>
      </c>
      <c r="AG48" t="n">
        <v>0.2209375</v>
      </c>
      <c r="AH48" t="n">
        <v>215554.5583599093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4.7132</v>
      </c>
      <c r="E49" t="n">
        <v>21.22</v>
      </c>
      <c r="F49" t="n">
        <v>17.68</v>
      </c>
      <c r="G49" t="n">
        <v>70.70999999999999</v>
      </c>
      <c r="H49" t="n">
        <v>0.83</v>
      </c>
      <c r="I49" t="n">
        <v>15</v>
      </c>
      <c r="J49" t="n">
        <v>274.84</v>
      </c>
      <c r="K49" t="n">
        <v>59.19</v>
      </c>
      <c r="L49" t="n">
        <v>12.75</v>
      </c>
      <c r="M49" t="n">
        <v>13</v>
      </c>
      <c r="N49" t="n">
        <v>72.89</v>
      </c>
      <c r="O49" t="n">
        <v>34130.98</v>
      </c>
      <c r="P49" t="n">
        <v>241.21</v>
      </c>
      <c r="Q49" t="n">
        <v>1319.11</v>
      </c>
      <c r="R49" t="n">
        <v>73.78</v>
      </c>
      <c r="S49" t="n">
        <v>59.92</v>
      </c>
      <c r="T49" t="n">
        <v>6818.12</v>
      </c>
      <c r="U49" t="n">
        <v>0.8100000000000001</v>
      </c>
      <c r="V49" t="n">
        <v>0.96</v>
      </c>
      <c r="W49" t="n">
        <v>0.19</v>
      </c>
      <c r="X49" t="n">
        <v>0.4</v>
      </c>
      <c r="Y49" t="n">
        <v>1</v>
      </c>
      <c r="Z49" t="n">
        <v>10</v>
      </c>
      <c r="AA49" t="n">
        <v>173.9750052435668</v>
      </c>
      <c r="AB49" t="n">
        <v>238.0402774096802</v>
      </c>
      <c r="AC49" t="n">
        <v>215.3220474253969</v>
      </c>
      <c r="AD49" t="n">
        <v>173975.0052435668</v>
      </c>
      <c r="AE49" t="n">
        <v>238040.2774096802</v>
      </c>
      <c r="AF49" t="n">
        <v>2.37271610325268e-06</v>
      </c>
      <c r="AG49" t="n">
        <v>0.2210416666666667</v>
      </c>
      <c r="AH49" t="n">
        <v>215322.0474253969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4.715</v>
      </c>
      <c r="E50" t="n">
        <v>21.21</v>
      </c>
      <c r="F50" t="n">
        <v>17.67</v>
      </c>
      <c r="G50" t="n">
        <v>70.68000000000001</v>
      </c>
      <c r="H50" t="n">
        <v>0.84</v>
      </c>
      <c r="I50" t="n">
        <v>15</v>
      </c>
      <c r="J50" t="n">
        <v>275.32</v>
      </c>
      <c r="K50" t="n">
        <v>59.19</v>
      </c>
      <c r="L50" t="n">
        <v>13</v>
      </c>
      <c r="M50" t="n">
        <v>13</v>
      </c>
      <c r="N50" t="n">
        <v>73.13</v>
      </c>
      <c r="O50" t="n">
        <v>34190.73</v>
      </c>
      <c r="P50" t="n">
        <v>237.44</v>
      </c>
      <c r="Q50" t="n">
        <v>1319.13</v>
      </c>
      <c r="R50" t="n">
        <v>73.36</v>
      </c>
      <c r="S50" t="n">
        <v>59.92</v>
      </c>
      <c r="T50" t="n">
        <v>6611.45</v>
      </c>
      <c r="U50" t="n">
        <v>0.82</v>
      </c>
      <c r="V50" t="n">
        <v>0.96</v>
      </c>
      <c r="W50" t="n">
        <v>0.19</v>
      </c>
      <c r="X50" t="n">
        <v>0.39</v>
      </c>
      <c r="Y50" t="n">
        <v>1</v>
      </c>
      <c r="Z50" t="n">
        <v>10</v>
      </c>
      <c r="AA50" t="n">
        <v>171.9481913399149</v>
      </c>
      <c r="AB50" t="n">
        <v>235.2671012099865</v>
      </c>
      <c r="AC50" t="n">
        <v>212.8135392700237</v>
      </c>
      <c r="AD50" t="n">
        <v>171948.1913399149</v>
      </c>
      <c r="AE50" t="n">
        <v>235267.1012099865</v>
      </c>
      <c r="AF50" t="n">
        <v>2.3736222580914e-06</v>
      </c>
      <c r="AG50" t="n">
        <v>0.2209375</v>
      </c>
      <c r="AH50" t="n">
        <v>212813.5392700237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4.7481</v>
      </c>
      <c r="E51" t="n">
        <v>21.06</v>
      </c>
      <c r="F51" t="n">
        <v>17.57</v>
      </c>
      <c r="G51" t="n">
        <v>75.31</v>
      </c>
      <c r="H51" t="n">
        <v>0.86</v>
      </c>
      <c r="I51" t="n">
        <v>14</v>
      </c>
      <c r="J51" t="n">
        <v>275.81</v>
      </c>
      <c r="K51" t="n">
        <v>59.19</v>
      </c>
      <c r="L51" t="n">
        <v>13.25</v>
      </c>
      <c r="M51" t="n">
        <v>12</v>
      </c>
      <c r="N51" t="n">
        <v>73.36</v>
      </c>
      <c r="O51" t="n">
        <v>34250.57</v>
      </c>
      <c r="P51" t="n">
        <v>235.57</v>
      </c>
      <c r="Q51" t="n">
        <v>1319.09</v>
      </c>
      <c r="R51" t="n">
        <v>69.87</v>
      </c>
      <c r="S51" t="n">
        <v>59.92</v>
      </c>
      <c r="T51" t="n">
        <v>4868.1</v>
      </c>
      <c r="U51" t="n">
        <v>0.86</v>
      </c>
      <c r="V51" t="n">
        <v>0.97</v>
      </c>
      <c r="W51" t="n">
        <v>0.19</v>
      </c>
      <c r="X51" t="n">
        <v>0.29</v>
      </c>
      <c r="Y51" t="n">
        <v>1</v>
      </c>
      <c r="Z51" t="n">
        <v>10</v>
      </c>
      <c r="AA51" t="n">
        <v>169.5394795413423</v>
      </c>
      <c r="AB51" t="n">
        <v>231.9713954623163</v>
      </c>
      <c r="AC51" t="n">
        <v>209.8323710533581</v>
      </c>
      <c r="AD51" t="n">
        <v>169539.4795413423</v>
      </c>
      <c r="AE51" t="n">
        <v>231971.3954623163</v>
      </c>
      <c r="AF51" t="n">
        <v>2.39028543873675e-06</v>
      </c>
      <c r="AG51" t="n">
        <v>0.219375</v>
      </c>
      <c r="AH51" t="n">
        <v>209832.3710533581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4.7294</v>
      </c>
      <c r="E52" t="n">
        <v>21.14</v>
      </c>
      <c r="F52" t="n">
        <v>17.65</v>
      </c>
      <c r="G52" t="n">
        <v>75.66</v>
      </c>
      <c r="H52" t="n">
        <v>0.87</v>
      </c>
      <c r="I52" t="n">
        <v>14</v>
      </c>
      <c r="J52" t="n">
        <v>276.29</v>
      </c>
      <c r="K52" t="n">
        <v>59.19</v>
      </c>
      <c r="L52" t="n">
        <v>13.5</v>
      </c>
      <c r="M52" t="n">
        <v>12</v>
      </c>
      <c r="N52" t="n">
        <v>73.59999999999999</v>
      </c>
      <c r="O52" t="n">
        <v>34310.51</v>
      </c>
      <c r="P52" t="n">
        <v>236.36</v>
      </c>
      <c r="Q52" t="n">
        <v>1319.08</v>
      </c>
      <c r="R52" t="n">
        <v>73.25</v>
      </c>
      <c r="S52" t="n">
        <v>59.92</v>
      </c>
      <c r="T52" t="n">
        <v>6561.28</v>
      </c>
      <c r="U52" t="n">
        <v>0.82</v>
      </c>
      <c r="V52" t="n">
        <v>0.96</v>
      </c>
      <c r="W52" t="n">
        <v>0.18</v>
      </c>
      <c r="X52" t="n">
        <v>0.38</v>
      </c>
      <c r="Y52" t="n">
        <v>1</v>
      </c>
      <c r="Z52" t="n">
        <v>10</v>
      </c>
      <c r="AA52" t="n">
        <v>170.8231546604827</v>
      </c>
      <c r="AB52" t="n">
        <v>233.7277763920727</v>
      </c>
      <c r="AC52" t="n">
        <v>211.4211254522752</v>
      </c>
      <c r="AD52" t="n">
        <v>170823.1546604827</v>
      </c>
      <c r="AE52" t="n">
        <v>233727.7763920727</v>
      </c>
      <c r="AF52" t="n">
        <v>2.38087149680116e-06</v>
      </c>
      <c r="AG52" t="n">
        <v>0.2202083333333333</v>
      </c>
      <c r="AH52" t="n">
        <v>211421.1254522752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4.7284</v>
      </c>
      <c r="E53" t="n">
        <v>21.15</v>
      </c>
      <c r="F53" t="n">
        <v>17.66</v>
      </c>
      <c r="G53" t="n">
        <v>75.68000000000001</v>
      </c>
      <c r="H53" t="n">
        <v>0.88</v>
      </c>
      <c r="I53" t="n">
        <v>14</v>
      </c>
      <c r="J53" t="n">
        <v>276.78</v>
      </c>
      <c r="K53" t="n">
        <v>59.19</v>
      </c>
      <c r="L53" t="n">
        <v>13.75</v>
      </c>
      <c r="M53" t="n">
        <v>12</v>
      </c>
      <c r="N53" t="n">
        <v>73.84</v>
      </c>
      <c r="O53" t="n">
        <v>34370.54</v>
      </c>
      <c r="P53" t="n">
        <v>233.72</v>
      </c>
      <c r="Q53" t="n">
        <v>1319.09</v>
      </c>
      <c r="R53" t="n">
        <v>73.23</v>
      </c>
      <c r="S53" t="n">
        <v>59.92</v>
      </c>
      <c r="T53" t="n">
        <v>6550.2</v>
      </c>
      <c r="U53" t="n">
        <v>0.82</v>
      </c>
      <c r="V53" t="n">
        <v>0.96</v>
      </c>
      <c r="W53" t="n">
        <v>0.18</v>
      </c>
      <c r="X53" t="n">
        <v>0.38</v>
      </c>
      <c r="Y53" t="n">
        <v>1</v>
      </c>
      <c r="Z53" t="n">
        <v>10</v>
      </c>
      <c r="AA53" t="n">
        <v>169.5357056737138</v>
      </c>
      <c r="AB53" t="n">
        <v>231.9662318901358</v>
      </c>
      <c r="AC53" t="n">
        <v>209.8277002852594</v>
      </c>
      <c r="AD53" t="n">
        <v>169535.7056737138</v>
      </c>
      <c r="AE53" t="n">
        <v>231966.2318901358</v>
      </c>
      <c r="AF53" t="n">
        <v>2.380368077446315e-06</v>
      </c>
      <c r="AG53" t="n">
        <v>0.2203125</v>
      </c>
      <c r="AH53" t="n">
        <v>209827.7002852594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4.7498</v>
      </c>
      <c r="E54" t="n">
        <v>21.05</v>
      </c>
      <c r="F54" t="n">
        <v>17.61</v>
      </c>
      <c r="G54" t="n">
        <v>81.29000000000001</v>
      </c>
      <c r="H54" t="n">
        <v>0.9</v>
      </c>
      <c r="I54" t="n">
        <v>13</v>
      </c>
      <c r="J54" t="n">
        <v>277.27</v>
      </c>
      <c r="K54" t="n">
        <v>59.19</v>
      </c>
      <c r="L54" t="n">
        <v>14</v>
      </c>
      <c r="M54" t="n">
        <v>11</v>
      </c>
      <c r="N54" t="n">
        <v>74.06999999999999</v>
      </c>
      <c r="O54" t="n">
        <v>34430.66</v>
      </c>
      <c r="P54" t="n">
        <v>232.87</v>
      </c>
      <c r="Q54" t="n">
        <v>1319.08</v>
      </c>
      <c r="R54" t="n">
        <v>71.62</v>
      </c>
      <c r="S54" t="n">
        <v>59.92</v>
      </c>
      <c r="T54" t="n">
        <v>5752.27</v>
      </c>
      <c r="U54" t="n">
        <v>0.84</v>
      </c>
      <c r="V54" t="n">
        <v>0.96</v>
      </c>
      <c r="W54" t="n">
        <v>0.18</v>
      </c>
      <c r="X54" t="n">
        <v>0.34</v>
      </c>
      <c r="Y54" t="n">
        <v>1</v>
      </c>
      <c r="Z54" t="n">
        <v>10</v>
      </c>
      <c r="AA54" t="n">
        <v>168.2119062944836</v>
      </c>
      <c r="AB54" t="n">
        <v>230.1549511775671</v>
      </c>
      <c r="AC54" t="n">
        <v>208.1892856617492</v>
      </c>
      <c r="AD54" t="n">
        <v>168211.9062944836</v>
      </c>
      <c r="AE54" t="n">
        <v>230154.9511775671</v>
      </c>
      <c r="AF54" t="n">
        <v>2.391141251639986e-06</v>
      </c>
      <c r="AG54" t="n">
        <v>0.2192708333333333</v>
      </c>
      <c r="AH54" t="n">
        <v>208189.2856617492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4.7479</v>
      </c>
      <c r="E55" t="n">
        <v>21.06</v>
      </c>
      <c r="F55" t="n">
        <v>17.62</v>
      </c>
      <c r="G55" t="n">
        <v>81.33</v>
      </c>
      <c r="H55" t="n">
        <v>0.91</v>
      </c>
      <c r="I55" t="n">
        <v>13</v>
      </c>
      <c r="J55" t="n">
        <v>277.76</v>
      </c>
      <c r="K55" t="n">
        <v>59.19</v>
      </c>
      <c r="L55" t="n">
        <v>14.25</v>
      </c>
      <c r="M55" t="n">
        <v>11</v>
      </c>
      <c r="N55" t="n">
        <v>74.31</v>
      </c>
      <c r="O55" t="n">
        <v>34490.87</v>
      </c>
      <c r="P55" t="n">
        <v>232.31</v>
      </c>
      <c r="Q55" t="n">
        <v>1319.08</v>
      </c>
      <c r="R55" t="n">
        <v>71.88</v>
      </c>
      <c r="S55" t="n">
        <v>59.92</v>
      </c>
      <c r="T55" t="n">
        <v>5877.97</v>
      </c>
      <c r="U55" t="n">
        <v>0.83</v>
      </c>
      <c r="V55" t="n">
        <v>0.96</v>
      </c>
      <c r="W55" t="n">
        <v>0.18</v>
      </c>
      <c r="X55" t="n">
        <v>0.34</v>
      </c>
      <c r="Y55" t="n">
        <v>1</v>
      </c>
      <c r="Z55" t="n">
        <v>10</v>
      </c>
      <c r="AA55" t="n">
        <v>168.0202251524383</v>
      </c>
      <c r="AB55" t="n">
        <v>229.8926845826455</v>
      </c>
      <c r="AC55" t="n">
        <v>207.9520494225534</v>
      </c>
      <c r="AD55" t="n">
        <v>168020.2251524382</v>
      </c>
      <c r="AE55" t="n">
        <v>229892.6845826455</v>
      </c>
      <c r="AF55" t="n">
        <v>2.390184754865781e-06</v>
      </c>
      <c r="AG55" t="n">
        <v>0.219375</v>
      </c>
      <c r="AH55" t="n">
        <v>207952.0494225534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4.7468</v>
      </c>
      <c r="E56" t="n">
        <v>21.07</v>
      </c>
      <c r="F56" t="n">
        <v>17.63</v>
      </c>
      <c r="G56" t="n">
        <v>81.34999999999999</v>
      </c>
      <c r="H56" t="n">
        <v>0.93</v>
      </c>
      <c r="I56" t="n">
        <v>13</v>
      </c>
      <c r="J56" t="n">
        <v>278.25</v>
      </c>
      <c r="K56" t="n">
        <v>59.19</v>
      </c>
      <c r="L56" t="n">
        <v>14.5</v>
      </c>
      <c r="M56" t="n">
        <v>11</v>
      </c>
      <c r="N56" t="n">
        <v>74.55</v>
      </c>
      <c r="O56" t="n">
        <v>34551.18</v>
      </c>
      <c r="P56" t="n">
        <v>231.16</v>
      </c>
      <c r="Q56" t="n">
        <v>1319.14</v>
      </c>
      <c r="R56" t="n">
        <v>72.05</v>
      </c>
      <c r="S56" t="n">
        <v>59.92</v>
      </c>
      <c r="T56" t="n">
        <v>5967.43</v>
      </c>
      <c r="U56" t="n">
        <v>0.83</v>
      </c>
      <c r="V56" t="n">
        <v>0.96</v>
      </c>
      <c r="W56" t="n">
        <v>0.18</v>
      </c>
      <c r="X56" t="n">
        <v>0.35</v>
      </c>
      <c r="Y56" t="n">
        <v>1</v>
      </c>
      <c r="Z56" t="n">
        <v>10</v>
      </c>
      <c r="AA56" t="n">
        <v>167.4998720638041</v>
      </c>
      <c r="AB56" t="n">
        <v>229.1807145304186</v>
      </c>
      <c r="AC56" t="n">
        <v>207.3080287928545</v>
      </c>
      <c r="AD56" t="n">
        <v>167499.8720638041</v>
      </c>
      <c r="AE56" t="n">
        <v>229180.7145304186</v>
      </c>
      <c r="AF56" t="n">
        <v>2.389630993575453e-06</v>
      </c>
      <c r="AG56" t="n">
        <v>0.2194791666666667</v>
      </c>
      <c r="AH56" t="n">
        <v>207308.0287928545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4.7499</v>
      </c>
      <c r="E57" t="n">
        <v>21.05</v>
      </c>
      <c r="F57" t="n">
        <v>17.61</v>
      </c>
      <c r="G57" t="n">
        <v>81.29000000000001</v>
      </c>
      <c r="H57" t="n">
        <v>0.9399999999999999</v>
      </c>
      <c r="I57" t="n">
        <v>13</v>
      </c>
      <c r="J57" t="n">
        <v>278.74</v>
      </c>
      <c r="K57" t="n">
        <v>59.19</v>
      </c>
      <c r="L57" t="n">
        <v>14.75</v>
      </c>
      <c r="M57" t="n">
        <v>11</v>
      </c>
      <c r="N57" t="n">
        <v>74.79000000000001</v>
      </c>
      <c r="O57" t="n">
        <v>34611.59</v>
      </c>
      <c r="P57" t="n">
        <v>228.59</v>
      </c>
      <c r="Q57" t="n">
        <v>1319.08</v>
      </c>
      <c r="R57" t="n">
        <v>71.52</v>
      </c>
      <c r="S57" t="n">
        <v>59.92</v>
      </c>
      <c r="T57" t="n">
        <v>5700.03</v>
      </c>
      <c r="U57" t="n">
        <v>0.84</v>
      </c>
      <c r="V57" t="n">
        <v>0.96</v>
      </c>
      <c r="W57" t="n">
        <v>0.19</v>
      </c>
      <c r="X57" t="n">
        <v>0.34</v>
      </c>
      <c r="Y57" t="n">
        <v>1</v>
      </c>
      <c r="Z57" t="n">
        <v>10</v>
      </c>
      <c r="AA57" t="n">
        <v>166.0290384640923</v>
      </c>
      <c r="AB57" t="n">
        <v>227.1682551106951</v>
      </c>
      <c r="AC57" t="n">
        <v>205.4876356756443</v>
      </c>
      <c r="AD57" t="n">
        <v>166029.0384640923</v>
      </c>
      <c r="AE57" t="n">
        <v>227168.2551106951</v>
      </c>
      <c r="AF57" t="n">
        <v>2.39119159357547e-06</v>
      </c>
      <c r="AG57" t="n">
        <v>0.2192708333333333</v>
      </c>
      <c r="AH57" t="n">
        <v>205487.6356756443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4.766</v>
      </c>
      <c r="E58" t="n">
        <v>20.98</v>
      </c>
      <c r="F58" t="n">
        <v>17.59</v>
      </c>
      <c r="G58" t="n">
        <v>87.95</v>
      </c>
      <c r="H58" t="n">
        <v>0.96</v>
      </c>
      <c r="I58" t="n">
        <v>12</v>
      </c>
      <c r="J58" t="n">
        <v>279.23</v>
      </c>
      <c r="K58" t="n">
        <v>59.19</v>
      </c>
      <c r="L58" t="n">
        <v>15</v>
      </c>
      <c r="M58" t="n">
        <v>10</v>
      </c>
      <c r="N58" t="n">
        <v>75.03</v>
      </c>
      <c r="O58" t="n">
        <v>34672.08</v>
      </c>
      <c r="P58" t="n">
        <v>227.47</v>
      </c>
      <c r="Q58" t="n">
        <v>1319.08</v>
      </c>
      <c r="R58" t="n">
        <v>70.87</v>
      </c>
      <c r="S58" t="n">
        <v>59.92</v>
      </c>
      <c r="T58" t="n">
        <v>5382.36</v>
      </c>
      <c r="U58" t="n">
        <v>0.85</v>
      </c>
      <c r="V58" t="n">
        <v>0.97</v>
      </c>
      <c r="W58" t="n">
        <v>0.18</v>
      </c>
      <c r="X58" t="n">
        <v>0.31</v>
      </c>
      <c r="Y58" t="n">
        <v>1</v>
      </c>
      <c r="Z58" t="n">
        <v>10</v>
      </c>
      <c r="AA58" t="n">
        <v>164.8517984862989</v>
      </c>
      <c r="AB58" t="n">
        <v>225.5575034369166</v>
      </c>
      <c r="AC58" t="n">
        <v>204.0306118809065</v>
      </c>
      <c r="AD58" t="n">
        <v>164851.7984862989</v>
      </c>
      <c r="AE58" t="n">
        <v>225557.5034369166</v>
      </c>
      <c r="AF58" t="n">
        <v>2.399296645188465e-06</v>
      </c>
      <c r="AG58" t="n">
        <v>0.2185416666666667</v>
      </c>
      <c r="AH58" t="n">
        <v>204030.6118809065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4.7647</v>
      </c>
      <c r="E59" t="n">
        <v>20.99</v>
      </c>
      <c r="F59" t="n">
        <v>17.6</v>
      </c>
      <c r="G59" t="n">
        <v>87.98</v>
      </c>
      <c r="H59" t="n">
        <v>0.97</v>
      </c>
      <c r="I59" t="n">
        <v>12</v>
      </c>
      <c r="J59" t="n">
        <v>279.72</v>
      </c>
      <c r="K59" t="n">
        <v>59.19</v>
      </c>
      <c r="L59" t="n">
        <v>15.25</v>
      </c>
      <c r="M59" t="n">
        <v>9</v>
      </c>
      <c r="N59" t="n">
        <v>75.27</v>
      </c>
      <c r="O59" t="n">
        <v>34732.68</v>
      </c>
      <c r="P59" t="n">
        <v>226.9</v>
      </c>
      <c r="Q59" t="n">
        <v>1319.09</v>
      </c>
      <c r="R59" t="n">
        <v>70.95</v>
      </c>
      <c r="S59" t="n">
        <v>59.92</v>
      </c>
      <c r="T59" t="n">
        <v>5417.8</v>
      </c>
      <c r="U59" t="n">
        <v>0.84</v>
      </c>
      <c r="V59" t="n">
        <v>0.97</v>
      </c>
      <c r="W59" t="n">
        <v>0.18</v>
      </c>
      <c r="X59" t="n">
        <v>0.32</v>
      </c>
      <c r="Y59" t="n">
        <v>1</v>
      </c>
      <c r="Z59" t="n">
        <v>10</v>
      </c>
      <c r="AA59" t="n">
        <v>164.6339116475102</v>
      </c>
      <c r="AB59" t="n">
        <v>225.2593810515972</v>
      </c>
      <c r="AC59" t="n">
        <v>203.7609418776245</v>
      </c>
      <c r="AD59" t="n">
        <v>164633.9116475102</v>
      </c>
      <c r="AE59" t="n">
        <v>225259.3810515972</v>
      </c>
      <c r="AF59" t="n">
        <v>2.398642200027168e-06</v>
      </c>
      <c r="AG59" t="n">
        <v>0.2186458333333333</v>
      </c>
      <c r="AH59" t="n">
        <v>203760.9418776245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4.7656</v>
      </c>
      <c r="E60" t="n">
        <v>20.98</v>
      </c>
      <c r="F60" t="n">
        <v>17.59</v>
      </c>
      <c r="G60" t="n">
        <v>87.95999999999999</v>
      </c>
      <c r="H60" t="n">
        <v>0.98</v>
      </c>
      <c r="I60" t="n">
        <v>12</v>
      </c>
      <c r="J60" t="n">
        <v>280.21</v>
      </c>
      <c r="K60" t="n">
        <v>59.19</v>
      </c>
      <c r="L60" t="n">
        <v>15.5</v>
      </c>
      <c r="M60" t="n">
        <v>6</v>
      </c>
      <c r="N60" t="n">
        <v>75.52</v>
      </c>
      <c r="O60" t="n">
        <v>34793.36</v>
      </c>
      <c r="P60" t="n">
        <v>225.99</v>
      </c>
      <c r="Q60" t="n">
        <v>1319.08</v>
      </c>
      <c r="R60" t="n">
        <v>70.73999999999999</v>
      </c>
      <c r="S60" t="n">
        <v>59.92</v>
      </c>
      <c r="T60" t="n">
        <v>5313.95</v>
      </c>
      <c r="U60" t="n">
        <v>0.85</v>
      </c>
      <c r="V60" t="n">
        <v>0.97</v>
      </c>
      <c r="W60" t="n">
        <v>0.19</v>
      </c>
      <c r="X60" t="n">
        <v>0.32</v>
      </c>
      <c r="Y60" t="n">
        <v>1</v>
      </c>
      <c r="Z60" t="n">
        <v>10</v>
      </c>
      <c r="AA60" t="n">
        <v>164.1143079314387</v>
      </c>
      <c r="AB60" t="n">
        <v>224.5484363239703</v>
      </c>
      <c r="AC60" t="n">
        <v>203.117848716985</v>
      </c>
      <c r="AD60" t="n">
        <v>164114.3079314387</v>
      </c>
      <c r="AE60" t="n">
        <v>224548.4363239704</v>
      </c>
      <c r="AF60" t="n">
        <v>2.399095277446528e-06</v>
      </c>
      <c r="AG60" t="n">
        <v>0.2185416666666667</v>
      </c>
      <c r="AH60" t="n">
        <v>203117.8487169849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4.7678</v>
      </c>
      <c r="E61" t="n">
        <v>20.97</v>
      </c>
      <c r="F61" t="n">
        <v>17.58</v>
      </c>
      <c r="G61" t="n">
        <v>87.91</v>
      </c>
      <c r="H61" t="n">
        <v>1</v>
      </c>
      <c r="I61" t="n">
        <v>12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224.76</v>
      </c>
      <c r="Q61" t="n">
        <v>1319.16</v>
      </c>
      <c r="R61" t="n">
        <v>70.19</v>
      </c>
      <c r="S61" t="n">
        <v>59.92</v>
      </c>
      <c r="T61" t="n">
        <v>5039.89</v>
      </c>
      <c r="U61" t="n">
        <v>0.85</v>
      </c>
      <c r="V61" t="n">
        <v>0.97</v>
      </c>
      <c r="W61" t="n">
        <v>0.19</v>
      </c>
      <c r="X61" t="n">
        <v>0.31</v>
      </c>
      <c r="Y61" t="n">
        <v>1</v>
      </c>
      <c r="Z61" t="n">
        <v>10</v>
      </c>
      <c r="AA61" t="n">
        <v>163.3885932583789</v>
      </c>
      <c r="AB61" t="n">
        <v>223.5554814920188</v>
      </c>
      <c r="AC61" t="n">
        <v>202.2196601005736</v>
      </c>
      <c r="AD61" t="n">
        <v>163388.5932583789</v>
      </c>
      <c r="AE61" t="n">
        <v>223555.4814920188</v>
      </c>
      <c r="AF61" t="n">
        <v>2.400202800027185e-06</v>
      </c>
      <c r="AG61" t="n">
        <v>0.2184375</v>
      </c>
      <c r="AH61" t="n">
        <v>202219.6601005736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4.7634</v>
      </c>
      <c r="E62" t="n">
        <v>20.99</v>
      </c>
      <c r="F62" t="n">
        <v>17.6</v>
      </c>
      <c r="G62" t="n">
        <v>88.01000000000001</v>
      </c>
      <c r="H62" t="n">
        <v>1.01</v>
      </c>
      <c r="I62" t="n">
        <v>12</v>
      </c>
      <c r="J62" t="n">
        <v>281.2</v>
      </c>
      <c r="K62" t="n">
        <v>59.19</v>
      </c>
      <c r="L62" t="n">
        <v>16</v>
      </c>
      <c r="M62" t="n">
        <v>3</v>
      </c>
      <c r="N62" t="n">
        <v>76</v>
      </c>
      <c r="O62" t="n">
        <v>34915.03</v>
      </c>
      <c r="P62" t="n">
        <v>224.04</v>
      </c>
      <c r="Q62" t="n">
        <v>1319.09</v>
      </c>
      <c r="R62" t="n">
        <v>70.81</v>
      </c>
      <c r="S62" t="n">
        <v>59.92</v>
      </c>
      <c r="T62" t="n">
        <v>5348.36</v>
      </c>
      <c r="U62" t="n">
        <v>0.85</v>
      </c>
      <c r="V62" t="n">
        <v>0.97</v>
      </c>
      <c r="W62" t="n">
        <v>0.2</v>
      </c>
      <c r="X62" t="n">
        <v>0.32</v>
      </c>
      <c r="Y62" t="n">
        <v>1</v>
      </c>
      <c r="Z62" t="n">
        <v>10</v>
      </c>
      <c r="AA62" t="n">
        <v>163.2260263562312</v>
      </c>
      <c r="AB62" t="n">
        <v>223.3330502845548</v>
      </c>
      <c r="AC62" t="n">
        <v>202.0184574153658</v>
      </c>
      <c r="AD62" t="n">
        <v>163226.0263562312</v>
      </c>
      <c r="AE62" t="n">
        <v>223333.0502845548</v>
      </c>
      <c r="AF62" t="n">
        <v>2.39798775486587e-06</v>
      </c>
      <c r="AG62" t="n">
        <v>0.2186458333333333</v>
      </c>
      <c r="AH62" t="n">
        <v>202018.4574153658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4.7643</v>
      </c>
      <c r="E63" t="n">
        <v>20.99</v>
      </c>
      <c r="F63" t="n">
        <v>17.6</v>
      </c>
      <c r="G63" t="n">
        <v>87.98999999999999</v>
      </c>
      <c r="H63" t="n">
        <v>1.03</v>
      </c>
      <c r="I63" t="n">
        <v>12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224.4</v>
      </c>
      <c r="Q63" t="n">
        <v>1319.1</v>
      </c>
      <c r="R63" t="n">
        <v>70.48999999999999</v>
      </c>
      <c r="S63" t="n">
        <v>59.92</v>
      </c>
      <c r="T63" t="n">
        <v>5191.2</v>
      </c>
      <c r="U63" t="n">
        <v>0.85</v>
      </c>
      <c r="V63" t="n">
        <v>0.97</v>
      </c>
      <c r="W63" t="n">
        <v>0.2</v>
      </c>
      <c r="X63" t="n">
        <v>0.32</v>
      </c>
      <c r="Y63" t="n">
        <v>1</v>
      </c>
      <c r="Z63" t="n">
        <v>10</v>
      </c>
      <c r="AA63" t="n">
        <v>163.378387543192</v>
      </c>
      <c r="AB63" t="n">
        <v>223.5415175822556</v>
      </c>
      <c r="AC63" t="n">
        <v>202.2070288867598</v>
      </c>
      <c r="AD63" t="n">
        <v>163378.387543192</v>
      </c>
      <c r="AE63" t="n">
        <v>223541.5175822556</v>
      </c>
      <c r="AF63" t="n">
        <v>2.39844083228523e-06</v>
      </c>
      <c r="AG63" t="n">
        <v>0.2186458333333333</v>
      </c>
      <c r="AH63" t="n">
        <v>202207.0288867598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3.221</v>
      </c>
      <c r="E2" t="n">
        <v>31.05</v>
      </c>
      <c r="F2" t="n">
        <v>22.9</v>
      </c>
      <c r="G2" t="n">
        <v>7.16</v>
      </c>
      <c r="H2" t="n">
        <v>0.12</v>
      </c>
      <c r="I2" t="n">
        <v>192</v>
      </c>
      <c r="J2" t="n">
        <v>150.44</v>
      </c>
      <c r="K2" t="n">
        <v>49.1</v>
      </c>
      <c r="L2" t="n">
        <v>1</v>
      </c>
      <c r="M2" t="n">
        <v>190</v>
      </c>
      <c r="N2" t="n">
        <v>25.34</v>
      </c>
      <c r="O2" t="n">
        <v>18787.76</v>
      </c>
      <c r="P2" t="n">
        <v>264.47</v>
      </c>
      <c r="Q2" t="n">
        <v>1319.55</v>
      </c>
      <c r="R2" t="n">
        <v>244.32</v>
      </c>
      <c r="S2" t="n">
        <v>59.92</v>
      </c>
      <c r="T2" t="n">
        <v>91203.81</v>
      </c>
      <c r="U2" t="n">
        <v>0.25</v>
      </c>
      <c r="V2" t="n">
        <v>0.74</v>
      </c>
      <c r="W2" t="n">
        <v>0.47</v>
      </c>
      <c r="X2" t="n">
        <v>5.62</v>
      </c>
      <c r="Y2" t="n">
        <v>1</v>
      </c>
      <c r="Z2" t="n">
        <v>10</v>
      </c>
      <c r="AA2" t="n">
        <v>273.820636629259</v>
      </c>
      <c r="AB2" t="n">
        <v>374.6534751500696</v>
      </c>
      <c r="AC2" t="n">
        <v>338.8970733112011</v>
      </c>
      <c r="AD2" t="n">
        <v>273820.636629259</v>
      </c>
      <c r="AE2" t="n">
        <v>374653.4751500696</v>
      </c>
      <c r="AF2" t="n">
        <v>1.766576384001875e-06</v>
      </c>
      <c r="AG2" t="n">
        <v>0.3234375</v>
      </c>
      <c r="AH2" t="n">
        <v>338897.0733112011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3.5707</v>
      </c>
      <c r="E3" t="n">
        <v>28.01</v>
      </c>
      <c r="F3" t="n">
        <v>21.39</v>
      </c>
      <c r="G3" t="n">
        <v>9.039999999999999</v>
      </c>
      <c r="H3" t="n">
        <v>0.15</v>
      </c>
      <c r="I3" t="n">
        <v>142</v>
      </c>
      <c r="J3" t="n">
        <v>150.78</v>
      </c>
      <c r="K3" t="n">
        <v>49.1</v>
      </c>
      <c r="L3" t="n">
        <v>1.25</v>
      </c>
      <c r="M3" t="n">
        <v>140</v>
      </c>
      <c r="N3" t="n">
        <v>25.44</v>
      </c>
      <c r="O3" t="n">
        <v>18830.65</v>
      </c>
      <c r="P3" t="n">
        <v>244.86</v>
      </c>
      <c r="Q3" t="n">
        <v>1319.32</v>
      </c>
      <c r="R3" t="n">
        <v>194.64</v>
      </c>
      <c r="S3" t="n">
        <v>59.92</v>
      </c>
      <c r="T3" t="n">
        <v>66614.24000000001</v>
      </c>
      <c r="U3" t="n">
        <v>0.31</v>
      </c>
      <c r="V3" t="n">
        <v>0.79</v>
      </c>
      <c r="W3" t="n">
        <v>0.39</v>
      </c>
      <c r="X3" t="n">
        <v>4.11</v>
      </c>
      <c r="Y3" t="n">
        <v>1</v>
      </c>
      <c r="Z3" t="n">
        <v>10</v>
      </c>
      <c r="AA3" t="n">
        <v>229.5577896366697</v>
      </c>
      <c r="AB3" t="n">
        <v>314.0910951556696</v>
      </c>
      <c r="AC3" t="n">
        <v>284.1146818637263</v>
      </c>
      <c r="AD3" t="n">
        <v>229557.7896366697</v>
      </c>
      <c r="AE3" t="n">
        <v>314091.0951556696</v>
      </c>
      <c r="AF3" t="n">
        <v>1.958371404643122e-06</v>
      </c>
      <c r="AG3" t="n">
        <v>0.2917708333333334</v>
      </c>
      <c r="AH3" t="n">
        <v>284114.6818637263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3.8106</v>
      </c>
      <c r="E4" t="n">
        <v>26.24</v>
      </c>
      <c r="F4" t="n">
        <v>20.51</v>
      </c>
      <c r="G4" t="n">
        <v>10.89</v>
      </c>
      <c r="H4" t="n">
        <v>0.18</v>
      </c>
      <c r="I4" t="n">
        <v>113</v>
      </c>
      <c r="J4" t="n">
        <v>151.13</v>
      </c>
      <c r="K4" t="n">
        <v>49.1</v>
      </c>
      <c r="L4" t="n">
        <v>1.5</v>
      </c>
      <c r="M4" t="n">
        <v>111</v>
      </c>
      <c r="N4" t="n">
        <v>25.54</v>
      </c>
      <c r="O4" t="n">
        <v>18873.58</v>
      </c>
      <c r="P4" t="n">
        <v>232.72</v>
      </c>
      <c r="Q4" t="n">
        <v>1319.27</v>
      </c>
      <c r="R4" t="n">
        <v>166.14</v>
      </c>
      <c r="S4" t="n">
        <v>59.92</v>
      </c>
      <c r="T4" t="n">
        <v>52507.52</v>
      </c>
      <c r="U4" t="n">
        <v>0.36</v>
      </c>
      <c r="V4" t="n">
        <v>0.83</v>
      </c>
      <c r="W4" t="n">
        <v>0.35</v>
      </c>
      <c r="X4" t="n">
        <v>3.23</v>
      </c>
      <c r="Y4" t="n">
        <v>1</v>
      </c>
      <c r="Z4" t="n">
        <v>10</v>
      </c>
      <c r="AA4" t="n">
        <v>205.1422224072001</v>
      </c>
      <c r="AB4" t="n">
        <v>280.6846389335205</v>
      </c>
      <c r="AC4" t="n">
        <v>253.8964909371527</v>
      </c>
      <c r="AD4" t="n">
        <v>205142.2224072001</v>
      </c>
      <c r="AE4" t="n">
        <v>280684.6389335205</v>
      </c>
      <c r="AF4" t="n">
        <v>2.089945969847111e-06</v>
      </c>
      <c r="AG4" t="n">
        <v>0.2733333333333333</v>
      </c>
      <c r="AH4" t="n">
        <v>253896.4909371527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3.9801</v>
      </c>
      <c r="E5" t="n">
        <v>25.12</v>
      </c>
      <c r="F5" t="n">
        <v>19.98</v>
      </c>
      <c r="G5" t="n">
        <v>12.75</v>
      </c>
      <c r="H5" t="n">
        <v>0.2</v>
      </c>
      <c r="I5" t="n">
        <v>94</v>
      </c>
      <c r="J5" t="n">
        <v>151.48</v>
      </c>
      <c r="K5" t="n">
        <v>49.1</v>
      </c>
      <c r="L5" t="n">
        <v>1.75</v>
      </c>
      <c r="M5" t="n">
        <v>92</v>
      </c>
      <c r="N5" t="n">
        <v>25.64</v>
      </c>
      <c r="O5" t="n">
        <v>18916.54</v>
      </c>
      <c r="P5" t="n">
        <v>224.63</v>
      </c>
      <c r="Q5" t="n">
        <v>1319.21</v>
      </c>
      <c r="R5" t="n">
        <v>148.61</v>
      </c>
      <c r="S5" t="n">
        <v>59.92</v>
      </c>
      <c r="T5" t="n">
        <v>43841.48</v>
      </c>
      <c r="U5" t="n">
        <v>0.4</v>
      </c>
      <c r="V5" t="n">
        <v>0.85</v>
      </c>
      <c r="W5" t="n">
        <v>0.32</v>
      </c>
      <c r="X5" t="n">
        <v>2.7</v>
      </c>
      <c r="Y5" t="n">
        <v>1</v>
      </c>
      <c r="Z5" t="n">
        <v>10</v>
      </c>
      <c r="AA5" t="n">
        <v>190.1979182622943</v>
      </c>
      <c r="AB5" t="n">
        <v>260.2371827063026</v>
      </c>
      <c r="AC5" t="n">
        <v>235.4005112340689</v>
      </c>
      <c r="AD5" t="n">
        <v>190197.9182622943</v>
      </c>
      <c r="AE5" t="n">
        <v>260237.1827063026</v>
      </c>
      <c r="AF5" t="n">
        <v>2.182909241218834e-06</v>
      </c>
      <c r="AG5" t="n">
        <v>0.2616666666666667</v>
      </c>
      <c r="AH5" t="n">
        <v>235400.511234069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4.1354</v>
      </c>
      <c r="E6" t="n">
        <v>24.18</v>
      </c>
      <c r="F6" t="n">
        <v>19.49</v>
      </c>
      <c r="G6" t="n">
        <v>14.8</v>
      </c>
      <c r="H6" t="n">
        <v>0.23</v>
      </c>
      <c r="I6" t="n">
        <v>79</v>
      </c>
      <c r="J6" t="n">
        <v>151.83</v>
      </c>
      <c r="K6" t="n">
        <v>49.1</v>
      </c>
      <c r="L6" t="n">
        <v>2</v>
      </c>
      <c r="M6" t="n">
        <v>77</v>
      </c>
      <c r="N6" t="n">
        <v>25.73</v>
      </c>
      <c r="O6" t="n">
        <v>18959.54</v>
      </c>
      <c r="P6" t="n">
        <v>217.07</v>
      </c>
      <c r="Q6" t="n">
        <v>1319.21</v>
      </c>
      <c r="R6" t="n">
        <v>132.76</v>
      </c>
      <c r="S6" t="n">
        <v>59.92</v>
      </c>
      <c r="T6" t="n">
        <v>35990.56</v>
      </c>
      <c r="U6" t="n">
        <v>0.45</v>
      </c>
      <c r="V6" t="n">
        <v>0.87</v>
      </c>
      <c r="W6" t="n">
        <v>0.29</v>
      </c>
      <c r="X6" t="n">
        <v>2.21</v>
      </c>
      <c r="Y6" t="n">
        <v>1</v>
      </c>
      <c r="Z6" t="n">
        <v>10</v>
      </c>
      <c r="AA6" t="n">
        <v>177.4838744677613</v>
      </c>
      <c r="AB6" t="n">
        <v>242.8412670826058</v>
      </c>
      <c r="AC6" t="n">
        <v>219.6648373821712</v>
      </c>
      <c r="AD6" t="n">
        <v>177483.8744677613</v>
      </c>
      <c r="AE6" t="n">
        <v>242841.2670826058</v>
      </c>
      <c r="AF6" t="n">
        <v>2.268084439118707e-06</v>
      </c>
      <c r="AG6" t="n">
        <v>0.251875</v>
      </c>
      <c r="AH6" t="n">
        <v>219664.8373821712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4.2407</v>
      </c>
      <c r="E7" t="n">
        <v>23.58</v>
      </c>
      <c r="F7" t="n">
        <v>19.2</v>
      </c>
      <c r="G7" t="n">
        <v>16.69</v>
      </c>
      <c r="H7" t="n">
        <v>0.26</v>
      </c>
      <c r="I7" t="n">
        <v>69</v>
      </c>
      <c r="J7" t="n">
        <v>152.18</v>
      </c>
      <c r="K7" t="n">
        <v>49.1</v>
      </c>
      <c r="L7" t="n">
        <v>2.25</v>
      </c>
      <c r="M7" t="n">
        <v>67</v>
      </c>
      <c r="N7" t="n">
        <v>25.83</v>
      </c>
      <c r="O7" t="n">
        <v>19002.56</v>
      </c>
      <c r="P7" t="n">
        <v>211.8</v>
      </c>
      <c r="Q7" t="n">
        <v>1319.31</v>
      </c>
      <c r="R7" t="n">
        <v>122.98</v>
      </c>
      <c r="S7" t="n">
        <v>59.92</v>
      </c>
      <c r="T7" t="n">
        <v>31148.58</v>
      </c>
      <c r="U7" t="n">
        <v>0.49</v>
      </c>
      <c r="V7" t="n">
        <v>0.89</v>
      </c>
      <c r="W7" t="n">
        <v>0.27</v>
      </c>
      <c r="X7" t="n">
        <v>1.92</v>
      </c>
      <c r="Y7" t="n">
        <v>1</v>
      </c>
      <c r="Z7" t="n">
        <v>10</v>
      </c>
      <c r="AA7" t="n">
        <v>169.4126107217319</v>
      </c>
      <c r="AB7" t="n">
        <v>231.7978079462681</v>
      </c>
      <c r="AC7" t="n">
        <v>209.6753504862099</v>
      </c>
      <c r="AD7" t="n">
        <v>169412.6107217318</v>
      </c>
      <c r="AE7" t="n">
        <v>231797.8079462681</v>
      </c>
      <c r="AF7" t="n">
        <v>2.325836843103618e-06</v>
      </c>
      <c r="AG7" t="n">
        <v>0.245625</v>
      </c>
      <c r="AH7" t="n">
        <v>209675.3504862099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4.3321</v>
      </c>
      <c r="E8" t="n">
        <v>23.08</v>
      </c>
      <c r="F8" t="n">
        <v>18.94</v>
      </c>
      <c r="G8" t="n">
        <v>18.63</v>
      </c>
      <c r="H8" t="n">
        <v>0.29</v>
      </c>
      <c r="I8" t="n">
        <v>61</v>
      </c>
      <c r="J8" t="n">
        <v>152.53</v>
      </c>
      <c r="K8" t="n">
        <v>49.1</v>
      </c>
      <c r="L8" t="n">
        <v>2.5</v>
      </c>
      <c r="M8" t="n">
        <v>59</v>
      </c>
      <c r="N8" t="n">
        <v>25.93</v>
      </c>
      <c r="O8" t="n">
        <v>19045.63</v>
      </c>
      <c r="P8" t="n">
        <v>207.05</v>
      </c>
      <c r="Q8" t="n">
        <v>1319.19</v>
      </c>
      <c r="R8" t="n">
        <v>114.52</v>
      </c>
      <c r="S8" t="n">
        <v>59.92</v>
      </c>
      <c r="T8" t="n">
        <v>26960.59</v>
      </c>
      <c r="U8" t="n">
        <v>0.52</v>
      </c>
      <c r="V8" t="n">
        <v>0.9</v>
      </c>
      <c r="W8" t="n">
        <v>0.27</v>
      </c>
      <c r="X8" t="n">
        <v>1.67</v>
      </c>
      <c r="Y8" t="n">
        <v>1</v>
      </c>
      <c r="Z8" t="n">
        <v>10</v>
      </c>
      <c r="AA8" t="n">
        <v>162.6071880036812</v>
      </c>
      <c r="AB8" t="n">
        <v>222.486328349375</v>
      </c>
      <c r="AC8" t="n">
        <v>201.2525454332976</v>
      </c>
      <c r="AD8" t="n">
        <v>162607.1880036812</v>
      </c>
      <c r="AE8" t="n">
        <v>222486.328349375</v>
      </c>
      <c r="AF8" t="n">
        <v>2.375965710380168e-06</v>
      </c>
      <c r="AG8" t="n">
        <v>0.2404166666666666</v>
      </c>
      <c r="AH8" t="n">
        <v>201252.5454332976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4.4657</v>
      </c>
      <c r="E9" t="n">
        <v>22.39</v>
      </c>
      <c r="F9" t="n">
        <v>18.5</v>
      </c>
      <c r="G9" t="n">
        <v>20.94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51</v>
      </c>
      <c r="N9" t="n">
        <v>26.03</v>
      </c>
      <c r="O9" t="n">
        <v>19088.72</v>
      </c>
      <c r="P9" t="n">
        <v>199.55</v>
      </c>
      <c r="Q9" t="n">
        <v>1319.27</v>
      </c>
      <c r="R9" t="n">
        <v>99.83</v>
      </c>
      <c r="S9" t="n">
        <v>59.92</v>
      </c>
      <c r="T9" t="n">
        <v>19656.82</v>
      </c>
      <c r="U9" t="n">
        <v>0.6</v>
      </c>
      <c r="V9" t="n">
        <v>0.92</v>
      </c>
      <c r="W9" t="n">
        <v>0.24</v>
      </c>
      <c r="X9" t="n">
        <v>1.22</v>
      </c>
      <c r="Y9" t="n">
        <v>1</v>
      </c>
      <c r="Z9" t="n">
        <v>10</v>
      </c>
      <c r="AA9" t="n">
        <v>152.722111594271</v>
      </c>
      <c r="AB9" t="n">
        <v>208.9611307072338</v>
      </c>
      <c r="AC9" t="n">
        <v>189.0181736713839</v>
      </c>
      <c r="AD9" t="n">
        <v>152722.1115942709</v>
      </c>
      <c r="AE9" t="n">
        <v>208961.1307072338</v>
      </c>
      <c r="AF9" t="n">
        <v>2.449239415720948e-06</v>
      </c>
      <c r="AG9" t="n">
        <v>0.2332291666666667</v>
      </c>
      <c r="AH9" t="n">
        <v>189018.1736713839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</v>
      </c>
      <c r="E10" t="n">
        <v>22.73</v>
      </c>
      <c r="F10" t="n">
        <v>18.92</v>
      </c>
      <c r="G10" t="n">
        <v>22.71</v>
      </c>
      <c r="H10" t="n">
        <v>0.35</v>
      </c>
      <c r="I10" t="n">
        <v>50</v>
      </c>
      <c r="J10" t="n">
        <v>153.23</v>
      </c>
      <c r="K10" t="n">
        <v>49.1</v>
      </c>
      <c r="L10" t="n">
        <v>3</v>
      </c>
      <c r="M10" t="n">
        <v>48</v>
      </c>
      <c r="N10" t="n">
        <v>26.13</v>
      </c>
      <c r="O10" t="n">
        <v>19131.85</v>
      </c>
      <c r="P10" t="n">
        <v>203.38</v>
      </c>
      <c r="Q10" t="n">
        <v>1319.35</v>
      </c>
      <c r="R10" t="n">
        <v>115.52</v>
      </c>
      <c r="S10" t="n">
        <v>59.92</v>
      </c>
      <c r="T10" t="n">
        <v>27513.73</v>
      </c>
      <c r="U10" t="n">
        <v>0.52</v>
      </c>
      <c r="V10" t="n">
        <v>0.9</v>
      </c>
      <c r="W10" t="n">
        <v>0.23</v>
      </c>
      <c r="X10" t="n">
        <v>1.64</v>
      </c>
      <c r="Y10" t="n">
        <v>1</v>
      </c>
      <c r="Z10" t="n">
        <v>10</v>
      </c>
      <c r="AA10" t="n">
        <v>158.0594060789501</v>
      </c>
      <c r="AB10" t="n">
        <v>216.2638524859826</v>
      </c>
      <c r="AC10" t="n">
        <v>195.6239339330056</v>
      </c>
      <c r="AD10" t="n">
        <v>158059.4060789501</v>
      </c>
      <c r="AE10" t="n">
        <v>216263.8524859826</v>
      </c>
      <c r="AF10" t="n">
        <v>2.413205864516688e-06</v>
      </c>
      <c r="AG10" t="n">
        <v>0.2367708333333333</v>
      </c>
      <c r="AH10" t="n">
        <v>195623.9339330056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4.4945</v>
      </c>
      <c r="E11" t="n">
        <v>22.25</v>
      </c>
      <c r="F11" t="n">
        <v>18.6</v>
      </c>
      <c r="G11" t="n">
        <v>24.8</v>
      </c>
      <c r="H11" t="n">
        <v>0.37</v>
      </c>
      <c r="I11" t="n">
        <v>45</v>
      </c>
      <c r="J11" t="n">
        <v>153.58</v>
      </c>
      <c r="K11" t="n">
        <v>49.1</v>
      </c>
      <c r="L11" t="n">
        <v>3.25</v>
      </c>
      <c r="M11" t="n">
        <v>43</v>
      </c>
      <c r="N11" t="n">
        <v>26.23</v>
      </c>
      <c r="O11" t="n">
        <v>19175.02</v>
      </c>
      <c r="P11" t="n">
        <v>197.3</v>
      </c>
      <c r="Q11" t="n">
        <v>1319.17</v>
      </c>
      <c r="R11" t="n">
        <v>103.76</v>
      </c>
      <c r="S11" t="n">
        <v>59.92</v>
      </c>
      <c r="T11" t="n">
        <v>21658.45</v>
      </c>
      <c r="U11" t="n">
        <v>0.58</v>
      </c>
      <c r="V11" t="n">
        <v>0.91</v>
      </c>
      <c r="W11" t="n">
        <v>0.24</v>
      </c>
      <c r="X11" t="n">
        <v>1.32</v>
      </c>
      <c r="Y11" t="n">
        <v>1</v>
      </c>
      <c r="Z11" t="n">
        <v>10</v>
      </c>
      <c r="AA11" t="n">
        <v>150.7706958908126</v>
      </c>
      <c r="AB11" t="n">
        <v>206.2911176513786</v>
      </c>
      <c r="AC11" t="n">
        <v>186.6029829141919</v>
      </c>
      <c r="AD11" t="n">
        <v>150770.6958908126</v>
      </c>
      <c r="AE11" t="n">
        <v>206291.1176513786</v>
      </c>
      <c r="AF11" t="n">
        <v>2.465034945015966e-06</v>
      </c>
      <c r="AG11" t="n">
        <v>0.2317708333333333</v>
      </c>
      <c r="AH11" t="n">
        <v>186602.9829141919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4.5527</v>
      </c>
      <c r="E12" t="n">
        <v>21.96</v>
      </c>
      <c r="F12" t="n">
        <v>18.44</v>
      </c>
      <c r="G12" t="n">
        <v>26.98</v>
      </c>
      <c r="H12" t="n">
        <v>0.4</v>
      </c>
      <c r="I12" t="n">
        <v>41</v>
      </c>
      <c r="J12" t="n">
        <v>153.93</v>
      </c>
      <c r="K12" t="n">
        <v>49.1</v>
      </c>
      <c r="L12" t="n">
        <v>3.5</v>
      </c>
      <c r="M12" t="n">
        <v>39</v>
      </c>
      <c r="N12" t="n">
        <v>26.33</v>
      </c>
      <c r="O12" t="n">
        <v>19218.22</v>
      </c>
      <c r="P12" t="n">
        <v>193.64</v>
      </c>
      <c r="Q12" t="n">
        <v>1319.09</v>
      </c>
      <c r="R12" t="n">
        <v>98.39</v>
      </c>
      <c r="S12" t="n">
        <v>59.92</v>
      </c>
      <c r="T12" t="n">
        <v>18996.08</v>
      </c>
      <c r="U12" t="n">
        <v>0.61</v>
      </c>
      <c r="V12" t="n">
        <v>0.92</v>
      </c>
      <c r="W12" t="n">
        <v>0.23</v>
      </c>
      <c r="X12" t="n">
        <v>1.16</v>
      </c>
      <c r="Y12" t="n">
        <v>1</v>
      </c>
      <c r="Z12" t="n">
        <v>10</v>
      </c>
      <c r="AA12" t="n">
        <v>146.5603599282358</v>
      </c>
      <c r="AB12" t="n">
        <v>200.5303502404705</v>
      </c>
      <c r="AC12" t="n">
        <v>181.3920150596912</v>
      </c>
      <c r="AD12" t="n">
        <v>146560.3599282358</v>
      </c>
      <c r="AE12" t="n">
        <v>200530.3502404706</v>
      </c>
      <c r="AF12" t="n">
        <v>2.496955077132982e-06</v>
      </c>
      <c r="AG12" t="n">
        <v>0.22875</v>
      </c>
      <c r="AH12" t="n">
        <v>181392.0150596912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4.5885</v>
      </c>
      <c r="E13" t="n">
        <v>21.79</v>
      </c>
      <c r="F13" t="n">
        <v>18.36</v>
      </c>
      <c r="G13" t="n">
        <v>28.98</v>
      </c>
      <c r="H13" t="n">
        <v>0.43</v>
      </c>
      <c r="I13" t="n">
        <v>38</v>
      </c>
      <c r="J13" t="n">
        <v>154.28</v>
      </c>
      <c r="K13" t="n">
        <v>49.1</v>
      </c>
      <c r="L13" t="n">
        <v>3.75</v>
      </c>
      <c r="M13" t="n">
        <v>36</v>
      </c>
      <c r="N13" t="n">
        <v>26.43</v>
      </c>
      <c r="O13" t="n">
        <v>19261.45</v>
      </c>
      <c r="P13" t="n">
        <v>190.59</v>
      </c>
      <c r="Q13" t="n">
        <v>1319.18</v>
      </c>
      <c r="R13" t="n">
        <v>95.83</v>
      </c>
      <c r="S13" t="n">
        <v>59.92</v>
      </c>
      <c r="T13" t="n">
        <v>17730.65</v>
      </c>
      <c r="U13" t="n">
        <v>0.63</v>
      </c>
      <c r="V13" t="n">
        <v>0.93</v>
      </c>
      <c r="W13" t="n">
        <v>0.22</v>
      </c>
      <c r="X13" t="n">
        <v>1.08</v>
      </c>
      <c r="Y13" t="n">
        <v>1</v>
      </c>
      <c r="Z13" t="n">
        <v>10</v>
      </c>
      <c r="AA13" t="n">
        <v>143.6437454311551</v>
      </c>
      <c r="AB13" t="n">
        <v>196.5397096136163</v>
      </c>
      <c r="AC13" t="n">
        <v>177.7822355733633</v>
      </c>
      <c r="AD13" t="n">
        <v>143643.7454311551</v>
      </c>
      <c r="AE13" t="n">
        <v>196539.7096136163</v>
      </c>
      <c r="AF13" t="n">
        <v>2.516589797576095e-06</v>
      </c>
      <c r="AG13" t="n">
        <v>0.2269791666666666</v>
      </c>
      <c r="AH13" t="n">
        <v>177782.2355733633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4.633</v>
      </c>
      <c r="E14" t="n">
        <v>21.58</v>
      </c>
      <c r="F14" t="n">
        <v>18.24</v>
      </c>
      <c r="G14" t="n">
        <v>31.27</v>
      </c>
      <c r="H14" t="n">
        <v>0.46</v>
      </c>
      <c r="I14" t="n">
        <v>35</v>
      </c>
      <c r="J14" t="n">
        <v>154.63</v>
      </c>
      <c r="K14" t="n">
        <v>49.1</v>
      </c>
      <c r="L14" t="n">
        <v>4</v>
      </c>
      <c r="M14" t="n">
        <v>33</v>
      </c>
      <c r="N14" t="n">
        <v>26.53</v>
      </c>
      <c r="O14" t="n">
        <v>19304.72</v>
      </c>
      <c r="P14" t="n">
        <v>187.37</v>
      </c>
      <c r="Q14" t="n">
        <v>1319.08</v>
      </c>
      <c r="R14" t="n">
        <v>91.98999999999999</v>
      </c>
      <c r="S14" t="n">
        <v>59.92</v>
      </c>
      <c r="T14" t="n">
        <v>15824.35</v>
      </c>
      <c r="U14" t="n">
        <v>0.65</v>
      </c>
      <c r="V14" t="n">
        <v>0.93</v>
      </c>
      <c r="W14" t="n">
        <v>0.22</v>
      </c>
      <c r="X14" t="n">
        <v>0.96</v>
      </c>
      <c r="Y14" t="n">
        <v>1</v>
      </c>
      <c r="Z14" t="n">
        <v>10</v>
      </c>
      <c r="AA14" t="n">
        <v>140.3339446938593</v>
      </c>
      <c r="AB14" t="n">
        <v>192.0110942267474</v>
      </c>
      <c r="AC14" t="n">
        <v>173.6858248830642</v>
      </c>
      <c r="AD14" t="n">
        <v>140333.9446938593</v>
      </c>
      <c r="AE14" t="n">
        <v>192011.0942267474</v>
      </c>
      <c r="AF14" t="n">
        <v>2.540996084160412e-06</v>
      </c>
      <c r="AG14" t="n">
        <v>0.2247916666666666</v>
      </c>
      <c r="AH14" t="n">
        <v>173685.8248830642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4.6704</v>
      </c>
      <c r="E15" t="n">
        <v>21.41</v>
      </c>
      <c r="F15" t="n">
        <v>18.16</v>
      </c>
      <c r="G15" t="n">
        <v>34.05</v>
      </c>
      <c r="H15" t="n">
        <v>0.49</v>
      </c>
      <c r="I15" t="n">
        <v>32</v>
      </c>
      <c r="J15" t="n">
        <v>154.98</v>
      </c>
      <c r="K15" t="n">
        <v>49.1</v>
      </c>
      <c r="L15" t="n">
        <v>4.25</v>
      </c>
      <c r="M15" t="n">
        <v>30</v>
      </c>
      <c r="N15" t="n">
        <v>26.63</v>
      </c>
      <c r="O15" t="n">
        <v>19348.03</v>
      </c>
      <c r="P15" t="n">
        <v>183.89</v>
      </c>
      <c r="Q15" t="n">
        <v>1319.13</v>
      </c>
      <c r="R15" t="n">
        <v>89.26000000000001</v>
      </c>
      <c r="S15" t="n">
        <v>59.92</v>
      </c>
      <c r="T15" t="n">
        <v>14476.8</v>
      </c>
      <c r="U15" t="n">
        <v>0.67</v>
      </c>
      <c r="V15" t="n">
        <v>0.9399999999999999</v>
      </c>
      <c r="W15" t="n">
        <v>0.22</v>
      </c>
      <c r="X15" t="n">
        <v>0.88</v>
      </c>
      <c r="Y15" t="n">
        <v>1</v>
      </c>
      <c r="Z15" t="n">
        <v>10</v>
      </c>
      <c r="AA15" t="n">
        <v>137.2460479699373</v>
      </c>
      <c r="AB15" t="n">
        <v>187.7860977006906</v>
      </c>
      <c r="AC15" t="n">
        <v>169.864056095633</v>
      </c>
      <c r="AD15" t="n">
        <v>137246.0479699373</v>
      </c>
      <c r="AE15" t="n">
        <v>187786.0977006906</v>
      </c>
      <c r="AF15" t="n">
        <v>2.561508334008804e-06</v>
      </c>
      <c r="AG15" t="n">
        <v>0.2230208333333333</v>
      </c>
      <c r="AH15" t="n">
        <v>169864.056095633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4.6997</v>
      </c>
      <c r="E16" t="n">
        <v>21.28</v>
      </c>
      <c r="F16" t="n">
        <v>18.08</v>
      </c>
      <c r="G16" t="n">
        <v>36.17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28</v>
      </c>
      <c r="N16" t="n">
        <v>26.74</v>
      </c>
      <c r="O16" t="n">
        <v>19391.36</v>
      </c>
      <c r="P16" t="n">
        <v>180.88</v>
      </c>
      <c r="Q16" t="n">
        <v>1319.2</v>
      </c>
      <c r="R16" t="n">
        <v>86.83</v>
      </c>
      <c r="S16" t="n">
        <v>59.92</v>
      </c>
      <c r="T16" t="n">
        <v>13269.42</v>
      </c>
      <c r="U16" t="n">
        <v>0.6899999999999999</v>
      </c>
      <c r="V16" t="n">
        <v>0.9399999999999999</v>
      </c>
      <c r="W16" t="n">
        <v>0.21</v>
      </c>
      <c r="X16" t="n">
        <v>0.8100000000000001</v>
      </c>
      <c r="Y16" t="n">
        <v>1</v>
      </c>
      <c r="Z16" t="n">
        <v>10</v>
      </c>
      <c r="AA16" t="n">
        <v>134.6776078825731</v>
      </c>
      <c r="AB16" t="n">
        <v>184.2718446615811</v>
      </c>
      <c r="AC16" t="n">
        <v>166.6851984342899</v>
      </c>
      <c r="AD16" t="n">
        <v>134677.6078825731</v>
      </c>
      <c r="AE16" t="n">
        <v>184271.8446615811</v>
      </c>
      <c r="AF16" t="n">
        <v>2.577578091242972e-06</v>
      </c>
      <c r="AG16" t="n">
        <v>0.2216666666666667</v>
      </c>
      <c r="AH16" t="n">
        <v>166685.1984342899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4.7254</v>
      </c>
      <c r="E17" t="n">
        <v>21.16</v>
      </c>
      <c r="F17" t="n">
        <v>18.03</v>
      </c>
      <c r="G17" t="n">
        <v>38.64</v>
      </c>
      <c r="H17" t="n">
        <v>0.54</v>
      </c>
      <c r="I17" t="n">
        <v>28</v>
      </c>
      <c r="J17" t="n">
        <v>155.68</v>
      </c>
      <c r="K17" t="n">
        <v>49.1</v>
      </c>
      <c r="L17" t="n">
        <v>4.75</v>
      </c>
      <c r="M17" t="n">
        <v>26</v>
      </c>
      <c r="N17" t="n">
        <v>26.84</v>
      </c>
      <c r="O17" t="n">
        <v>19434.74</v>
      </c>
      <c r="P17" t="n">
        <v>178.47</v>
      </c>
      <c r="Q17" t="n">
        <v>1319.25</v>
      </c>
      <c r="R17" t="n">
        <v>84.92</v>
      </c>
      <c r="S17" t="n">
        <v>59.92</v>
      </c>
      <c r="T17" t="n">
        <v>12324.01</v>
      </c>
      <c r="U17" t="n">
        <v>0.71</v>
      </c>
      <c r="V17" t="n">
        <v>0.9399999999999999</v>
      </c>
      <c r="W17" t="n">
        <v>0.21</v>
      </c>
      <c r="X17" t="n">
        <v>0.75</v>
      </c>
      <c r="Y17" t="n">
        <v>1</v>
      </c>
      <c r="Z17" t="n">
        <v>10</v>
      </c>
      <c r="AA17" t="n">
        <v>132.6121941226634</v>
      </c>
      <c r="AB17" t="n">
        <v>181.4458544356498</v>
      </c>
      <c r="AC17" t="n">
        <v>164.1289167492184</v>
      </c>
      <c r="AD17" t="n">
        <v>132612.1941226634</v>
      </c>
      <c r="AE17" t="n">
        <v>181445.8544356498</v>
      </c>
      <c r="AF17" t="n">
        <v>2.591673407315262e-06</v>
      </c>
      <c r="AG17" t="n">
        <v>0.2204166666666667</v>
      </c>
      <c r="AH17" t="n">
        <v>164128.9167492184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4.7616</v>
      </c>
      <c r="E18" t="n">
        <v>21</v>
      </c>
      <c r="F18" t="n">
        <v>17.93</v>
      </c>
      <c r="G18" t="n">
        <v>41.38</v>
      </c>
      <c r="H18" t="n">
        <v>0.57</v>
      </c>
      <c r="I18" t="n">
        <v>26</v>
      </c>
      <c r="J18" t="n">
        <v>156.03</v>
      </c>
      <c r="K18" t="n">
        <v>49.1</v>
      </c>
      <c r="L18" t="n">
        <v>5</v>
      </c>
      <c r="M18" t="n">
        <v>24</v>
      </c>
      <c r="N18" t="n">
        <v>26.94</v>
      </c>
      <c r="O18" t="n">
        <v>19478.15</v>
      </c>
      <c r="P18" t="n">
        <v>174.53</v>
      </c>
      <c r="Q18" t="n">
        <v>1319.14</v>
      </c>
      <c r="R18" t="n">
        <v>82.26000000000001</v>
      </c>
      <c r="S18" t="n">
        <v>59.92</v>
      </c>
      <c r="T18" t="n">
        <v>11005.03</v>
      </c>
      <c r="U18" t="n">
        <v>0.73</v>
      </c>
      <c r="V18" t="n">
        <v>0.95</v>
      </c>
      <c r="W18" t="n">
        <v>0.19</v>
      </c>
      <c r="X18" t="n">
        <v>0.65</v>
      </c>
      <c r="Y18" t="n">
        <v>1</v>
      </c>
      <c r="Z18" t="n">
        <v>10</v>
      </c>
      <c r="AA18" t="n">
        <v>129.400451247947</v>
      </c>
      <c r="AB18" t="n">
        <v>177.0514061423696</v>
      </c>
      <c r="AC18" t="n">
        <v>160.1538684334006</v>
      </c>
      <c r="AD18" t="n">
        <v>129400.4512479471</v>
      </c>
      <c r="AE18" t="n">
        <v>177051.4061423696</v>
      </c>
      <c r="AF18" t="n">
        <v>2.611527510109695e-06</v>
      </c>
      <c r="AG18" t="n">
        <v>0.21875</v>
      </c>
      <c r="AH18" t="n">
        <v>160153.8684334006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4.7534</v>
      </c>
      <c r="E19" t="n">
        <v>21.04</v>
      </c>
      <c r="F19" t="n">
        <v>18</v>
      </c>
      <c r="G19" t="n">
        <v>43.19</v>
      </c>
      <c r="H19" t="n">
        <v>0.59</v>
      </c>
      <c r="I19" t="n">
        <v>25</v>
      </c>
      <c r="J19" t="n">
        <v>156.39</v>
      </c>
      <c r="K19" t="n">
        <v>49.1</v>
      </c>
      <c r="L19" t="n">
        <v>5.25</v>
      </c>
      <c r="M19" t="n">
        <v>23</v>
      </c>
      <c r="N19" t="n">
        <v>27.04</v>
      </c>
      <c r="O19" t="n">
        <v>19521.59</v>
      </c>
      <c r="P19" t="n">
        <v>174.18</v>
      </c>
      <c r="Q19" t="n">
        <v>1319.18</v>
      </c>
      <c r="R19" t="n">
        <v>84.23</v>
      </c>
      <c r="S19" t="n">
        <v>59.92</v>
      </c>
      <c r="T19" t="n">
        <v>11996.5</v>
      </c>
      <c r="U19" t="n">
        <v>0.71</v>
      </c>
      <c r="V19" t="n">
        <v>0.9399999999999999</v>
      </c>
      <c r="W19" t="n">
        <v>0.2</v>
      </c>
      <c r="X19" t="n">
        <v>0.72</v>
      </c>
      <c r="Y19" t="n">
        <v>1</v>
      </c>
      <c r="Z19" t="n">
        <v>10</v>
      </c>
      <c r="AA19" t="n">
        <v>129.5934206176795</v>
      </c>
      <c r="AB19" t="n">
        <v>177.3154353472452</v>
      </c>
      <c r="AC19" t="n">
        <v>160.3926990615302</v>
      </c>
      <c r="AD19" t="n">
        <v>129593.4206176795</v>
      </c>
      <c r="AE19" t="n">
        <v>177315.4353472452</v>
      </c>
      <c r="AF19" t="n">
        <v>2.607030171907641e-06</v>
      </c>
      <c r="AG19" t="n">
        <v>0.2191666666666666</v>
      </c>
      <c r="AH19" t="n">
        <v>160392.6990615302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4.7708</v>
      </c>
      <c r="E20" t="n">
        <v>20.96</v>
      </c>
      <c r="F20" t="n">
        <v>17.95</v>
      </c>
      <c r="G20" t="n">
        <v>44.88</v>
      </c>
      <c r="H20" t="n">
        <v>0.62</v>
      </c>
      <c r="I20" t="n">
        <v>24</v>
      </c>
      <c r="J20" t="n">
        <v>156.74</v>
      </c>
      <c r="K20" t="n">
        <v>49.1</v>
      </c>
      <c r="L20" t="n">
        <v>5.5</v>
      </c>
      <c r="M20" t="n">
        <v>22</v>
      </c>
      <c r="N20" t="n">
        <v>27.14</v>
      </c>
      <c r="O20" t="n">
        <v>19565.07</v>
      </c>
      <c r="P20" t="n">
        <v>170.12</v>
      </c>
      <c r="Q20" t="n">
        <v>1319.09</v>
      </c>
      <c r="R20" t="n">
        <v>82.7</v>
      </c>
      <c r="S20" t="n">
        <v>59.92</v>
      </c>
      <c r="T20" t="n">
        <v>11234.22</v>
      </c>
      <c r="U20" t="n">
        <v>0.72</v>
      </c>
      <c r="V20" t="n">
        <v>0.95</v>
      </c>
      <c r="W20" t="n">
        <v>0.2</v>
      </c>
      <c r="X20" t="n">
        <v>0.67</v>
      </c>
      <c r="Y20" t="n">
        <v>1</v>
      </c>
      <c r="Z20" t="n">
        <v>10</v>
      </c>
      <c r="AA20" t="n">
        <v>126.9611989444918</v>
      </c>
      <c r="AB20" t="n">
        <v>173.7139135285671</v>
      </c>
      <c r="AC20" t="n">
        <v>157.134901430458</v>
      </c>
      <c r="AD20" t="n">
        <v>126961.1989444918</v>
      </c>
      <c r="AE20" t="n">
        <v>173713.9135285671</v>
      </c>
      <c r="AF20" t="n">
        <v>2.616573304190049e-06</v>
      </c>
      <c r="AG20" t="n">
        <v>0.2183333333333334</v>
      </c>
      <c r="AH20" t="n">
        <v>157134.901430458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4.8007</v>
      </c>
      <c r="E21" t="n">
        <v>20.83</v>
      </c>
      <c r="F21" t="n">
        <v>17.88</v>
      </c>
      <c r="G21" t="n">
        <v>48.77</v>
      </c>
      <c r="H21" t="n">
        <v>0.65</v>
      </c>
      <c r="I21" t="n">
        <v>22</v>
      </c>
      <c r="J21" t="n">
        <v>157.09</v>
      </c>
      <c r="K21" t="n">
        <v>49.1</v>
      </c>
      <c r="L21" t="n">
        <v>5.75</v>
      </c>
      <c r="M21" t="n">
        <v>20</v>
      </c>
      <c r="N21" t="n">
        <v>27.25</v>
      </c>
      <c r="O21" t="n">
        <v>19608.58</v>
      </c>
      <c r="P21" t="n">
        <v>166.9</v>
      </c>
      <c r="Q21" t="n">
        <v>1319.13</v>
      </c>
      <c r="R21" t="n">
        <v>80.38</v>
      </c>
      <c r="S21" t="n">
        <v>59.92</v>
      </c>
      <c r="T21" t="n">
        <v>10086.08</v>
      </c>
      <c r="U21" t="n">
        <v>0.75</v>
      </c>
      <c r="V21" t="n">
        <v>0.95</v>
      </c>
      <c r="W21" t="n">
        <v>0.2</v>
      </c>
      <c r="X21" t="n">
        <v>0.6</v>
      </c>
      <c r="Y21" t="n">
        <v>1</v>
      </c>
      <c r="Z21" t="n">
        <v>10</v>
      </c>
      <c r="AA21" t="n">
        <v>124.4093107814589</v>
      </c>
      <c r="AB21" t="n">
        <v>170.222307562547</v>
      </c>
      <c r="AC21" t="n">
        <v>153.976529437334</v>
      </c>
      <c r="AD21" t="n">
        <v>124409.3107814589</v>
      </c>
      <c r="AE21" t="n">
        <v>170222.307562547</v>
      </c>
      <c r="AF21" t="n">
        <v>2.632972134951196e-06</v>
      </c>
      <c r="AG21" t="n">
        <v>0.2169791666666666</v>
      </c>
      <c r="AH21" t="n">
        <v>153976.529437334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4.8144</v>
      </c>
      <c r="E22" t="n">
        <v>20.77</v>
      </c>
      <c r="F22" t="n">
        <v>17.85</v>
      </c>
      <c r="G22" t="n">
        <v>51.01</v>
      </c>
      <c r="H22" t="n">
        <v>0.67</v>
      </c>
      <c r="I22" t="n">
        <v>21</v>
      </c>
      <c r="J22" t="n">
        <v>157.44</v>
      </c>
      <c r="K22" t="n">
        <v>49.1</v>
      </c>
      <c r="L22" t="n">
        <v>6</v>
      </c>
      <c r="M22" t="n">
        <v>18</v>
      </c>
      <c r="N22" t="n">
        <v>27.35</v>
      </c>
      <c r="O22" t="n">
        <v>19652.13</v>
      </c>
      <c r="P22" t="n">
        <v>164.08</v>
      </c>
      <c r="Q22" t="n">
        <v>1319.15</v>
      </c>
      <c r="R22" t="n">
        <v>79.39</v>
      </c>
      <c r="S22" t="n">
        <v>59.92</v>
      </c>
      <c r="T22" t="n">
        <v>9592.5</v>
      </c>
      <c r="U22" t="n">
        <v>0.75</v>
      </c>
      <c r="V22" t="n">
        <v>0.95</v>
      </c>
      <c r="W22" t="n">
        <v>0.2</v>
      </c>
      <c r="X22" t="n">
        <v>0.58</v>
      </c>
      <c r="Y22" t="n">
        <v>1</v>
      </c>
      <c r="Z22" t="n">
        <v>10</v>
      </c>
      <c r="AA22" t="n">
        <v>122.5795088011174</v>
      </c>
      <c r="AB22" t="n">
        <v>167.7186917678789</v>
      </c>
      <c r="AC22" t="n">
        <v>151.7118552202614</v>
      </c>
      <c r="AD22" t="n">
        <v>122579.5088011174</v>
      </c>
      <c r="AE22" t="n">
        <v>167718.6917678789</v>
      </c>
      <c r="AF22" t="n">
        <v>2.640485980483895e-06</v>
      </c>
      <c r="AG22" t="n">
        <v>0.2163541666666667</v>
      </c>
      <c r="AH22" t="n">
        <v>151711.8552202614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4.8285</v>
      </c>
      <c r="E23" t="n">
        <v>20.71</v>
      </c>
      <c r="F23" t="n">
        <v>17.82</v>
      </c>
      <c r="G23" t="n">
        <v>53.47</v>
      </c>
      <c r="H23" t="n">
        <v>0.7</v>
      </c>
      <c r="I23" t="n">
        <v>20</v>
      </c>
      <c r="J23" t="n">
        <v>157.8</v>
      </c>
      <c r="K23" t="n">
        <v>49.1</v>
      </c>
      <c r="L23" t="n">
        <v>6.25</v>
      </c>
      <c r="M23" t="n">
        <v>13</v>
      </c>
      <c r="N23" t="n">
        <v>27.45</v>
      </c>
      <c r="O23" t="n">
        <v>19695.71</v>
      </c>
      <c r="P23" t="n">
        <v>161.01</v>
      </c>
      <c r="Q23" t="n">
        <v>1319.11</v>
      </c>
      <c r="R23" t="n">
        <v>78.20999999999999</v>
      </c>
      <c r="S23" t="n">
        <v>59.92</v>
      </c>
      <c r="T23" t="n">
        <v>9011.32</v>
      </c>
      <c r="U23" t="n">
        <v>0.77</v>
      </c>
      <c r="V23" t="n">
        <v>0.95</v>
      </c>
      <c r="W23" t="n">
        <v>0.2</v>
      </c>
      <c r="X23" t="n">
        <v>0.55</v>
      </c>
      <c r="Y23" t="n">
        <v>1</v>
      </c>
      <c r="Z23" t="n">
        <v>10</v>
      </c>
      <c r="AA23" t="n">
        <v>120.6250355362224</v>
      </c>
      <c r="AB23" t="n">
        <v>165.0444952215759</v>
      </c>
      <c r="AC23" t="n">
        <v>149.2928802390783</v>
      </c>
      <c r="AD23" t="n">
        <v>120625.0355362224</v>
      </c>
      <c r="AE23" t="n">
        <v>165044.495221576</v>
      </c>
      <c r="AF23" t="n">
        <v>2.648219208367915e-06</v>
      </c>
      <c r="AG23" t="n">
        <v>0.2157291666666667</v>
      </c>
      <c r="AH23" t="n">
        <v>149292.8802390783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4.8433</v>
      </c>
      <c r="E24" t="n">
        <v>20.65</v>
      </c>
      <c r="F24" t="n">
        <v>17.79</v>
      </c>
      <c r="G24" t="n">
        <v>56.18</v>
      </c>
      <c r="H24" t="n">
        <v>0.73</v>
      </c>
      <c r="I24" t="n">
        <v>19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159.18</v>
      </c>
      <c r="Q24" t="n">
        <v>1319.13</v>
      </c>
      <c r="R24" t="n">
        <v>76.72</v>
      </c>
      <c r="S24" t="n">
        <v>59.92</v>
      </c>
      <c r="T24" t="n">
        <v>8267.860000000001</v>
      </c>
      <c r="U24" t="n">
        <v>0.78</v>
      </c>
      <c r="V24" t="n">
        <v>0.96</v>
      </c>
      <c r="W24" t="n">
        <v>0.21</v>
      </c>
      <c r="X24" t="n">
        <v>0.51</v>
      </c>
      <c r="Y24" t="n">
        <v>1</v>
      </c>
      <c r="Z24" t="n">
        <v>10</v>
      </c>
      <c r="AA24" t="n">
        <v>119.2843363751501</v>
      </c>
      <c r="AB24" t="n">
        <v>163.2100914819253</v>
      </c>
      <c r="AC24" t="n">
        <v>147.6335494177374</v>
      </c>
      <c r="AD24" t="n">
        <v>119284.3363751501</v>
      </c>
      <c r="AE24" t="n">
        <v>163210.0914819253</v>
      </c>
      <c r="AF24" t="n">
        <v>2.656336355366744e-06</v>
      </c>
      <c r="AG24" t="n">
        <v>0.2151041666666667</v>
      </c>
      <c r="AH24" t="n">
        <v>147633.5494177374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4.8444</v>
      </c>
      <c r="E25" t="n">
        <v>20.64</v>
      </c>
      <c r="F25" t="n">
        <v>17.79</v>
      </c>
      <c r="G25" t="n">
        <v>56.16</v>
      </c>
      <c r="H25" t="n">
        <v>0.75</v>
      </c>
      <c r="I25" t="n">
        <v>19</v>
      </c>
      <c r="J25" t="n">
        <v>158.51</v>
      </c>
      <c r="K25" t="n">
        <v>49.1</v>
      </c>
      <c r="L25" t="n">
        <v>6.75</v>
      </c>
      <c r="M25" t="n">
        <v>1</v>
      </c>
      <c r="N25" t="n">
        <v>27.66</v>
      </c>
      <c r="O25" t="n">
        <v>19782.99</v>
      </c>
      <c r="P25" t="n">
        <v>159.12</v>
      </c>
      <c r="Q25" t="n">
        <v>1319.09</v>
      </c>
      <c r="R25" t="n">
        <v>76.33</v>
      </c>
      <c r="S25" t="n">
        <v>59.92</v>
      </c>
      <c r="T25" t="n">
        <v>8074.98</v>
      </c>
      <c r="U25" t="n">
        <v>0.79</v>
      </c>
      <c r="V25" t="n">
        <v>0.96</v>
      </c>
      <c r="W25" t="n">
        <v>0.22</v>
      </c>
      <c r="X25" t="n">
        <v>0.51</v>
      </c>
      <c r="Y25" t="n">
        <v>1</v>
      </c>
      <c r="Z25" t="n">
        <v>10</v>
      </c>
      <c r="AA25" t="n">
        <v>119.2275081357626</v>
      </c>
      <c r="AB25" t="n">
        <v>163.1323365777104</v>
      </c>
      <c r="AC25" t="n">
        <v>147.5632153324511</v>
      </c>
      <c r="AD25" t="n">
        <v>119227.5081357626</v>
      </c>
      <c r="AE25" t="n">
        <v>163132.3365777104</v>
      </c>
      <c r="AF25" t="n">
        <v>2.656939656832873e-06</v>
      </c>
      <c r="AG25" t="n">
        <v>0.215</v>
      </c>
      <c r="AH25" t="n">
        <v>147563.2153324511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4.8438</v>
      </c>
      <c r="E26" t="n">
        <v>20.64</v>
      </c>
      <c r="F26" t="n">
        <v>17.79</v>
      </c>
      <c r="G26" t="n">
        <v>56.17</v>
      </c>
      <c r="H26" t="n">
        <v>0.78</v>
      </c>
      <c r="I26" t="n">
        <v>19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159.44</v>
      </c>
      <c r="Q26" t="n">
        <v>1319.08</v>
      </c>
      <c r="R26" t="n">
        <v>76.43000000000001</v>
      </c>
      <c r="S26" t="n">
        <v>59.92</v>
      </c>
      <c r="T26" t="n">
        <v>8124.86</v>
      </c>
      <c r="U26" t="n">
        <v>0.78</v>
      </c>
      <c r="V26" t="n">
        <v>0.96</v>
      </c>
      <c r="W26" t="n">
        <v>0.22</v>
      </c>
      <c r="X26" t="n">
        <v>0.51</v>
      </c>
      <c r="Y26" t="n">
        <v>1</v>
      </c>
      <c r="Z26" t="n">
        <v>10</v>
      </c>
      <c r="AA26" t="n">
        <v>119.4017838977808</v>
      </c>
      <c r="AB26" t="n">
        <v>163.3707883638076</v>
      </c>
      <c r="AC26" t="n">
        <v>147.7789096147525</v>
      </c>
      <c r="AD26" t="n">
        <v>119401.7838977808</v>
      </c>
      <c r="AE26" t="n">
        <v>163370.7883638076</v>
      </c>
      <c r="AF26" t="n">
        <v>2.656610583305893e-06</v>
      </c>
      <c r="AG26" t="n">
        <v>0.215</v>
      </c>
      <c r="AH26" t="n">
        <v>147778.9096147525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2.8211</v>
      </c>
      <c r="E2" t="n">
        <v>35.45</v>
      </c>
      <c r="F2" t="n">
        <v>24.23</v>
      </c>
      <c r="G2" t="n">
        <v>6.19</v>
      </c>
      <c r="H2" t="n">
        <v>0.1</v>
      </c>
      <c r="I2" t="n">
        <v>235</v>
      </c>
      <c r="J2" t="n">
        <v>185.69</v>
      </c>
      <c r="K2" t="n">
        <v>53.44</v>
      </c>
      <c r="L2" t="n">
        <v>1</v>
      </c>
      <c r="M2" t="n">
        <v>233</v>
      </c>
      <c r="N2" t="n">
        <v>36.26</v>
      </c>
      <c r="O2" t="n">
        <v>23136.14</v>
      </c>
      <c r="P2" t="n">
        <v>322.97</v>
      </c>
      <c r="Q2" t="n">
        <v>1319.59</v>
      </c>
      <c r="R2" t="n">
        <v>288.09</v>
      </c>
      <c r="S2" t="n">
        <v>59.92</v>
      </c>
      <c r="T2" t="n">
        <v>112877.03</v>
      </c>
      <c r="U2" t="n">
        <v>0.21</v>
      </c>
      <c r="V2" t="n">
        <v>0.7</v>
      </c>
      <c r="W2" t="n">
        <v>0.54</v>
      </c>
      <c r="X2" t="n">
        <v>6.95</v>
      </c>
      <c r="Y2" t="n">
        <v>1</v>
      </c>
      <c r="Z2" t="n">
        <v>10</v>
      </c>
      <c r="AA2" t="n">
        <v>376.2029385073013</v>
      </c>
      <c r="AB2" t="n">
        <v>514.737457367987</v>
      </c>
      <c r="AC2" t="n">
        <v>465.6116368753442</v>
      </c>
      <c r="AD2" t="n">
        <v>376202.9385073013</v>
      </c>
      <c r="AE2" t="n">
        <v>514737.4573679869</v>
      </c>
      <c r="AF2" t="n">
        <v>1.493440345218209e-06</v>
      </c>
      <c r="AG2" t="n">
        <v>0.3692708333333334</v>
      </c>
      <c r="AH2" t="n">
        <v>465611.6368753442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3.2087</v>
      </c>
      <c r="E3" t="n">
        <v>31.16</v>
      </c>
      <c r="F3" t="n">
        <v>22.29</v>
      </c>
      <c r="G3" t="n">
        <v>7.78</v>
      </c>
      <c r="H3" t="n">
        <v>0.12</v>
      </c>
      <c r="I3" t="n">
        <v>172</v>
      </c>
      <c r="J3" t="n">
        <v>186.07</v>
      </c>
      <c r="K3" t="n">
        <v>53.44</v>
      </c>
      <c r="L3" t="n">
        <v>1.25</v>
      </c>
      <c r="M3" t="n">
        <v>170</v>
      </c>
      <c r="N3" t="n">
        <v>36.39</v>
      </c>
      <c r="O3" t="n">
        <v>23182.76</v>
      </c>
      <c r="P3" t="n">
        <v>295.38</v>
      </c>
      <c r="Q3" t="n">
        <v>1319.64</v>
      </c>
      <c r="R3" t="n">
        <v>224.26</v>
      </c>
      <c r="S3" t="n">
        <v>59.92</v>
      </c>
      <c r="T3" t="n">
        <v>81274.92</v>
      </c>
      <c r="U3" t="n">
        <v>0.27</v>
      </c>
      <c r="V3" t="n">
        <v>0.76</v>
      </c>
      <c r="W3" t="n">
        <v>0.44</v>
      </c>
      <c r="X3" t="n">
        <v>5.01</v>
      </c>
      <c r="Y3" t="n">
        <v>1</v>
      </c>
      <c r="Z3" t="n">
        <v>10</v>
      </c>
      <c r="AA3" t="n">
        <v>303.3603721271829</v>
      </c>
      <c r="AB3" t="n">
        <v>415.071044459484</v>
      </c>
      <c r="AC3" t="n">
        <v>375.4572465321398</v>
      </c>
      <c r="AD3" t="n">
        <v>303360.3721271829</v>
      </c>
      <c r="AE3" t="n">
        <v>415071.044459484</v>
      </c>
      <c r="AF3" t="n">
        <v>1.698628916274385e-06</v>
      </c>
      <c r="AG3" t="n">
        <v>0.3245833333333333</v>
      </c>
      <c r="AH3" t="n">
        <v>375457.2465321398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3.4898</v>
      </c>
      <c r="E4" t="n">
        <v>28.66</v>
      </c>
      <c r="F4" t="n">
        <v>21.16</v>
      </c>
      <c r="G4" t="n">
        <v>9.41</v>
      </c>
      <c r="H4" t="n">
        <v>0.14</v>
      </c>
      <c r="I4" t="n">
        <v>135</v>
      </c>
      <c r="J4" t="n">
        <v>186.45</v>
      </c>
      <c r="K4" t="n">
        <v>53.44</v>
      </c>
      <c r="L4" t="n">
        <v>1.5</v>
      </c>
      <c r="M4" t="n">
        <v>133</v>
      </c>
      <c r="N4" t="n">
        <v>36.51</v>
      </c>
      <c r="O4" t="n">
        <v>23229.42</v>
      </c>
      <c r="P4" t="n">
        <v>278.71</v>
      </c>
      <c r="Q4" t="n">
        <v>1319.32</v>
      </c>
      <c r="R4" t="n">
        <v>187.56</v>
      </c>
      <c r="S4" t="n">
        <v>59.92</v>
      </c>
      <c r="T4" t="n">
        <v>63111.78</v>
      </c>
      <c r="U4" t="n">
        <v>0.32</v>
      </c>
      <c r="V4" t="n">
        <v>0.8</v>
      </c>
      <c r="W4" t="n">
        <v>0.37</v>
      </c>
      <c r="X4" t="n">
        <v>3.88</v>
      </c>
      <c r="Y4" t="n">
        <v>1</v>
      </c>
      <c r="Z4" t="n">
        <v>10</v>
      </c>
      <c r="AA4" t="n">
        <v>263.8623317717215</v>
      </c>
      <c r="AB4" t="n">
        <v>361.0280831145827</v>
      </c>
      <c r="AC4" t="n">
        <v>326.5720695682233</v>
      </c>
      <c r="AD4" t="n">
        <v>263862.3317717215</v>
      </c>
      <c r="AE4" t="n">
        <v>361028.0831145828</v>
      </c>
      <c r="AF4" t="n">
        <v>1.847438274695156e-06</v>
      </c>
      <c r="AG4" t="n">
        <v>0.2985416666666666</v>
      </c>
      <c r="AH4" t="n">
        <v>326572.0695682233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3.6966</v>
      </c>
      <c r="E5" t="n">
        <v>27.05</v>
      </c>
      <c r="F5" t="n">
        <v>20.45</v>
      </c>
      <c r="G5" t="n">
        <v>11.05</v>
      </c>
      <c r="H5" t="n">
        <v>0.17</v>
      </c>
      <c r="I5" t="n">
        <v>111</v>
      </c>
      <c r="J5" t="n">
        <v>186.83</v>
      </c>
      <c r="K5" t="n">
        <v>53.44</v>
      </c>
      <c r="L5" t="n">
        <v>1.75</v>
      </c>
      <c r="M5" t="n">
        <v>109</v>
      </c>
      <c r="N5" t="n">
        <v>36.64</v>
      </c>
      <c r="O5" t="n">
        <v>23276.13</v>
      </c>
      <c r="P5" t="n">
        <v>267.62</v>
      </c>
      <c r="Q5" t="n">
        <v>1319.32</v>
      </c>
      <c r="R5" t="n">
        <v>163.95</v>
      </c>
      <c r="S5" t="n">
        <v>59.92</v>
      </c>
      <c r="T5" t="n">
        <v>51427.07</v>
      </c>
      <c r="U5" t="n">
        <v>0.37</v>
      </c>
      <c r="V5" t="n">
        <v>0.83</v>
      </c>
      <c r="W5" t="n">
        <v>0.34</v>
      </c>
      <c r="X5" t="n">
        <v>3.17</v>
      </c>
      <c r="Y5" t="n">
        <v>1</v>
      </c>
      <c r="Z5" t="n">
        <v>10</v>
      </c>
      <c r="AA5" t="n">
        <v>239.7762582896639</v>
      </c>
      <c r="AB5" t="n">
        <v>328.07245477371</v>
      </c>
      <c r="AC5" t="n">
        <v>296.7616801427868</v>
      </c>
      <c r="AD5" t="n">
        <v>239776.2582896639</v>
      </c>
      <c r="AE5" t="n">
        <v>328072.45477371</v>
      </c>
      <c r="AF5" t="n">
        <v>1.956914529840712e-06</v>
      </c>
      <c r="AG5" t="n">
        <v>0.2817708333333334</v>
      </c>
      <c r="AH5" t="n">
        <v>296761.6801427868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3.8484</v>
      </c>
      <c r="E6" t="n">
        <v>25.98</v>
      </c>
      <c r="F6" t="n">
        <v>19.98</v>
      </c>
      <c r="G6" t="n">
        <v>12.62</v>
      </c>
      <c r="H6" t="n">
        <v>0.19</v>
      </c>
      <c r="I6" t="n">
        <v>95</v>
      </c>
      <c r="J6" t="n">
        <v>187.21</v>
      </c>
      <c r="K6" t="n">
        <v>53.44</v>
      </c>
      <c r="L6" t="n">
        <v>2</v>
      </c>
      <c r="M6" t="n">
        <v>93</v>
      </c>
      <c r="N6" t="n">
        <v>36.77</v>
      </c>
      <c r="O6" t="n">
        <v>23322.88</v>
      </c>
      <c r="P6" t="n">
        <v>259.94</v>
      </c>
      <c r="Q6" t="n">
        <v>1319.34</v>
      </c>
      <c r="R6" t="n">
        <v>148.56</v>
      </c>
      <c r="S6" t="n">
        <v>59.92</v>
      </c>
      <c r="T6" t="n">
        <v>43811.16</v>
      </c>
      <c r="U6" t="n">
        <v>0.4</v>
      </c>
      <c r="V6" t="n">
        <v>0.85</v>
      </c>
      <c r="W6" t="n">
        <v>0.32</v>
      </c>
      <c r="X6" t="n">
        <v>2.7</v>
      </c>
      <c r="Y6" t="n">
        <v>1</v>
      </c>
      <c r="Z6" t="n">
        <v>10</v>
      </c>
      <c r="AA6" t="n">
        <v>224.1825313973759</v>
      </c>
      <c r="AB6" t="n">
        <v>306.7364296930145</v>
      </c>
      <c r="AC6" t="n">
        <v>277.4619353504868</v>
      </c>
      <c r="AD6" t="n">
        <v>224182.5313973759</v>
      </c>
      <c r="AE6" t="n">
        <v>306736.4296930145</v>
      </c>
      <c r="AF6" t="n">
        <v>2.037274759681598e-06</v>
      </c>
      <c r="AG6" t="n">
        <v>0.270625</v>
      </c>
      <c r="AH6" t="n">
        <v>277461.9353504868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3.9827</v>
      </c>
      <c r="E7" t="n">
        <v>25.11</v>
      </c>
      <c r="F7" t="n">
        <v>19.59</v>
      </c>
      <c r="G7" t="n">
        <v>14.33</v>
      </c>
      <c r="H7" t="n">
        <v>0.21</v>
      </c>
      <c r="I7" t="n">
        <v>82</v>
      </c>
      <c r="J7" t="n">
        <v>187.59</v>
      </c>
      <c r="K7" t="n">
        <v>53.44</v>
      </c>
      <c r="L7" t="n">
        <v>2.25</v>
      </c>
      <c r="M7" t="n">
        <v>80</v>
      </c>
      <c r="N7" t="n">
        <v>36.9</v>
      </c>
      <c r="O7" t="n">
        <v>23369.68</v>
      </c>
      <c r="P7" t="n">
        <v>253.25</v>
      </c>
      <c r="Q7" t="n">
        <v>1319.26</v>
      </c>
      <c r="R7" t="n">
        <v>135.87</v>
      </c>
      <c r="S7" t="n">
        <v>59.92</v>
      </c>
      <c r="T7" t="n">
        <v>37532.11</v>
      </c>
      <c r="U7" t="n">
        <v>0.44</v>
      </c>
      <c r="V7" t="n">
        <v>0.87</v>
      </c>
      <c r="W7" t="n">
        <v>0.3</v>
      </c>
      <c r="X7" t="n">
        <v>2.31</v>
      </c>
      <c r="Y7" t="n">
        <v>1</v>
      </c>
      <c r="Z7" t="n">
        <v>10</v>
      </c>
      <c r="AA7" t="n">
        <v>211.5142442971677</v>
      </c>
      <c r="AB7" t="n">
        <v>289.4031203971358</v>
      </c>
      <c r="AC7" t="n">
        <v>261.7828927663488</v>
      </c>
      <c r="AD7" t="n">
        <v>211514.2442971678</v>
      </c>
      <c r="AE7" t="n">
        <v>289403.1203971357</v>
      </c>
      <c r="AF7" t="n">
        <v>2.108370799652816e-06</v>
      </c>
      <c r="AG7" t="n">
        <v>0.2615625</v>
      </c>
      <c r="AH7" t="n">
        <v>261782.8927663488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4.0785</v>
      </c>
      <c r="E8" t="n">
        <v>24.52</v>
      </c>
      <c r="F8" t="n">
        <v>19.33</v>
      </c>
      <c r="G8" t="n">
        <v>15.89</v>
      </c>
      <c r="H8" t="n">
        <v>0.24</v>
      </c>
      <c r="I8" t="n">
        <v>73</v>
      </c>
      <c r="J8" t="n">
        <v>187.97</v>
      </c>
      <c r="K8" t="n">
        <v>53.44</v>
      </c>
      <c r="L8" t="n">
        <v>2.5</v>
      </c>
      <c r="M8" t="n">
        <v>71</v>
      </c>
      <c r="N8" t="n">
        <v>37.03</v>
      </c>
      <c r="O8" t="n">
        <v>23416.52</v>
      </c>
      <c r="P8" t="n">
        <v>248.41</v>
      </c>
      <c r="Q8" t="n">
        <v>1319.32</v>
      </c>
      <c r="R8" t="n">
        <v>127.48</v>
      </c>
      <c r="S8" t="n">
        <v>59.92</v>
      </c>
      <c r="T8" t="n">
        <v>33378.46</v>
      </c>
      <c r="U8" t="n">
        <v>0.47</v>
      </c>
      <c r="V8" t="n">
        <v>0.88</v>
      </c>
      <c r="W8" t="n">
        <v>0.28</v>
      </c>
      <c r="X8" t="n">
        <v>2.05</v>
      </c>
      <c r="Y8" t="n">
        <v>1</v>
      </c>
      <c r="Z8" t="n">
        <v>10</v>
      </c>
      <c r="AA8" t="n">
        <v>202.99723528776</v>
      </c>
      <c r="AB8" t="n">
        <v>277.7497729265511</v>
      </c>
      <c r="AC8" t="n">
        <v>251.2417244227772</v>
      </c>
      <c r="AD8" t="n">
        <v>202997.23528776</v>
      </c>
      <c r="AE8" t="n">
        <v>277749.7729265511</v>
      </c>
      <c r="AF8" t="n">
        <v>2.159085621910767e-06</v>
      </c>
      <c r="AG8" t="n">
        <v>0.2554166666666667</v>
      </c>
      <c r="AH8" t="n">
        <v>251241.7244227772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4.1731</v>
      </c>
      <c r="E9" t="n">
        <v>23.96</v>
      </c>
      <c r="F9" t="n">
        <v>19.07</v>
      </c>
      <c r="G9" t="n">
        <v>17.61</v>
      </c>
      <c r="H9" t="n">
        <v>0.26</v>
      </c>
      <c r="I9" t="n">
        <v>65</v>
      </c>
      <c r="J9" t="n">
        <v>188.35</v>
      </c>
      <c r="K9" t="n">
        <v>53.44</v>
      </c>
      <c r="L9" t="n">
        <v>2.75</v>
      </c>
      <c r="M9" t="n">
        <v>63</v>
      </c>
      <c r="N9" t="n">
        <v>37.16</v>
      </c>
      <c r="O9" t="n">
        <v>23463.4</v>
      </c>
      <c r="P9" t="n">
        <v>243.63</v>
      </c>
      <c r="Q9" t="n">
        <v>1319.18</v>
      </c>
      <c r="R9" t="n">
        <v>119.02</v>
      </c>
      <c r="S9" t="n">
        <v>59.92</v>
      </c>
      <c r="T9" t="n">
        <v>29189.56</v>
      </c>
      <c r="U9" t="n">
        <v>0.5</v>
      </c>
      <c r="V9" t="n">
        <v>0.89</v>
      </c>
      <c r="W9" t="n">
        <v>0.27</v>
      </c>
      <c r="X9" t="n">
        <v>1.8</v>
      </c>
      <c r="Y9" t="n">
        <v>1</v>
      </c>
      <c r="Z9" t="n">
        <v>10</v>
      </c>
      <c r="AA9" t="n">
        <v>194.9613755535642</v>
      </c>
      <c r="AB9" t="n">
        <v>266.7547551211189</v>
      </c>
      <c r="AC9" t="n">
        <v>241.2960556850875</v>
      </c>
      <c r="AD9" t="n">
        <v>194961.3755535641</v>
      </c>
      <c r="AE9" t="n">
        <v>266754.7551211189</v>
      </c>
      <c r="AF9" t="n">
        <v>2.209165185434798e-06</v>
      </c>
      <c r="AG9" t="n">
        <v>0.2495833333333334</v>
      </c>
      <c r="AH9" t="n">
        <v>241296.0556850875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4.25</v>
      </c>
      <c r="E10" t="n">
        <v>23.53</v>
      </c>
      <c r="F10" t="n">
        <v>18.86</v>
      </c>
      <c r="G10" t="n">
        <v>19.18</v>
      </c>
      <c r="H10" t="n">
        <v>0.28</v>
      </c>
      <c r="I10" t="n">
        <v>59</v>
      </c>
      <c r="J10" t="n">
        <v>188.73</v>
      </c>
      <c r="K10" t="n">
        <v>53.44</v>
      </c>
      <c r="L10" t="n">
        <v>3</v>
      </c>
      <c r="M10" t="n">
        <v>57</v>
      </c>
      <c r="N10" t="n">
        <v>37.29</v>
      </c>
      <c r="O10" t="n">
        <v>23510.33</v>
      </c>
      <c r="P10" t="n">
        <v>239.4</v>
      </c>
      <c r="Q10" t="n">
        <v>1319.24</v>
      </c>
      <c r="R10" t="n">
        <v>112.03</v>
      </c>
      <c r="S10" t="n">
        <v>59.92</v>
      </c>
      <c r="T10" t="n">
        <v>25722.66</v>
      </c>
      <c r="U10" t="n">
        <v>0.53</v>
      </c>
      <c r="V10" t="n">
        <v>0.9</v>
      </c>
      <c r="W10" t="n">
        <v>0.26</v>
      </c>
      <c r="X10" t="n">
        <v>1.59</v>
      </c>
      <c r="Y10" t="n">
        <v>1</v>
      </c>
      <c r="Z10" t="n">
        <v>10</v>
      </c>
      <c r="AA10" t="n">
        <v>188.5004733541564</v>
      </c>
      <c r="AB10" t="n">
        <v>257.9146636970054</v>
      </c>
      <c r="AC10" t="n">
        <v>233.2996501793424</v>
      </c>
      <c r="AD10" t="n">
        <v>188500.4733541564</v>
      </c>
      <c r="AE10" t="n">
        <v>257914.6636970054</v>
      </c>
      <c r="AF10" t="n">
        <v>2.249874682633508e-06</v>
      </c>
      <c r="AG10" t="n">
        <v>0.2451041666666667</v>
      </c>
      <c r="AH10" t="n">
        <v>233299.6501793425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4.357</v>
      </c>
      <c r="E11" t="n">
        <v>22.95</v>
      </c>
      <c r="F11" t="n">
        <v>18.51</v>
      </c>
      <c r="G11" t="n">
        <v>20.95</v>
      </c>
      <c r="H11" t="n">
        <v>0.3</v>
      </c>
      <c r="I11" t="n">
        <v>53</v>
      </c>
      <c r="J11" t="n">
        <v>189.11</v>
      </c>
      <c r="K11" t="n">
        <v>53.44</v>
      </c>
      <c r="L11" t="n">
        <v>3.25</v>
      </c>
      <c r="M11" t="n">
        <v>51</v>
      </c>
      <c r="N11" t="n">
        <v>37.42</v>
      </c>
      <c r="O11" t="n">
        <v>23557.3</v>
      </c>
      <c r="P11" t="n">
        <v>233.18</v>
      </c>
      <c r="Q11" t="n">
        <v>1319.2</v>
      </c>
      <c r="R11" t="n">
        <v>100.54</v>
      </c>
      <c r="S11" t="n">
        <v>59.92</v>
      </c>
      <c r="T11" t="n">
        <v>20009.87</v>
      </c>
      <c r="U11" t="n">
        <v>0.6</v>
      </c>
      <c r="V11" t="n">
        <v>0.92</v>
      </c>
      <c r="W11" t="n">
        <v>0.23</v>
      </c>
      <c r="X11" t="n">
        <v>1.23</v>
      </c>
      <c r="Y11" t="n">
        <v>1</v>
      </c>
      <c r="Z11" t="n">
        <v>10</v>
      </c>
      <c r="AA11" t="n">
        <v>179.5551283642635</v>
      </c>
      <c r="AB11" t="n">
        <v>245.6752480410715</v>
      </c>
      <c r="AC11" t="n">
        <v>222.2283471754792</v>
      </c>
      <c r="AD11" t="n">
        <v>179555.1283642635</v>
      </c>
      <c r="AE11" t="n">
        <v>245675.2480410715</v>
      </c>
      <c r="AF11" t="n">
        <v>2.306518586408046e-06</v>
      </c>
      <c r="AG11" t="n">
        <v>0.2390625</v>
      </c>
      <c r="AH11" t="n">
        <v>222228.3471754792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4.303</v>
      </c>
      <c r="E12" t="n">
        <v>23.24</v>
      </c>
      <c r="F12" t="n">
        <v>18.91</v>
      </c>
      <c r="G12" t="n">
        <v>22.69</v>
      </c>
      <c r="H12" t="n">
        <v>0.33</v>
      </c>
      <c r="I12" t="n">
        <v>50</v>
      </c>
      <c r="J12" t="n">
        <v>189.49</v>
      </c>
      <c r="K12" t="n">
        <v>53.44</v>
      </c>
      <c r="L12" t="n">
        <v>3.5</v>
      </c>
      <c r="M12" t="n">
        <v>48</v>
      </c>
      <c r="N12" t="n">
        <v>37.55</v>
      </c>
      <c r="O12" t="n">
        <v>23604.32</v>
      </c>
      <c r="P12" t="n">
        <v>237.28</v>
      </c>
      <c r="Q12" t="n">
        <v>1319.09</v>
      </c>
      <c r="R12" t="n">
        <v>115.09</v>
      </c>
      <c r="S12" t="n">
        <v>59.92</v>
      </c>
      <c r="T12" t="n">
        <v>27302.21</v>
      </c>
      <c r="U12" t="n">
        <v>0.52</v>
      </c>
      <c r="V12" t="n">
        <v>0.9</v>
      </c>
      <c r="W12" t="n">
        <v>0.23</v>
      </c>
      <c r="X12" t="n">
        <v>1.63</v>
      </c>
      <c r="Y12" t="n">
        <v>1</v>
      </c>
      <c r="Z12" t="n">
        <v>10</v>
      </c>
      <c r="AA12" t="n">
        <v>185.1378670940539</v>
      </c>
      <c r="AB12" t="n">
        <v>253.3137974642171</v>
      </c>
      <c r="AC12" t="n">
        <v>229.1378841624537</v>
      </c>
      <c r="AD12" t="n">
        <v>185137.8670940539</v>
      </c>
      <c r="AE12" t="n">
        <v>253313.7974642171</v>
      </c>
      <c r="AF12" t="n">
        <v>2.277931943381643e-06</v>
      </c>
      <c r="AG12" t="n">
        <v>0.2420833333333333</v>
      </c>
      <c r="AH12" t="n">
        <v>229137.8841624537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4.3833</v>
      </c>
      <c r="E13" t="n">
        <v>22.81</v>
      </c>
      <c r="F13" t="n">
        <v>18.63</v>
      </c>
      <c r="G13" t="n">
        <v>24.3</v>
      </c>
      <c r="H13" t="n">
        <v>0.35</v>
      </c>
      <c r="I13" t="n">
        <v>46</v>
      </c>
      <c r="J13" t="n">
        <v>189.87</v>
      </c>
      <c r="K13" t="n">
        <v>53.44</v>
      </c>
      <c r="L13" t="n">
        <v>3.75</v>
      </c>
      <c r="M13" t="n">
        <v>44</v>
      </c>
      <c r="N13" t="n">
        <v>37.69</v>
      </c>
      <c r="O13" t="n">
        <v>23651.38</v>
      </c>
      <c r="P13" t="n">
        <v>232.02</v>
      </c>
      <c r="Q13" t="n">
        <v>1319.19</v>
      </c>
      <c r="R13" t="n">
        <v>105</v>
      </c>
      <c r="S13" t="n">
        <v>59.92</v>
      </c>
      <c r="T13" t="n">
        <v>22275.8</v>
      </c>
      <c r="U13" t="n">
        <v>0.57</v>
      </c>
      <c r="V13" t="n">
        <v>0.91</v>
      </c>
      <c r="W13" t="n">
        <v>0.24</v>
      </c>
      <c r="X13" t="n">
        <v>1.35</v>
      </c>
      <c r="Y13" t="n">
        <v>1</v>
      </c>
      <c r="Z13" t="n">
        <v>10</v>
      </c>
      <c r="AA13" t="n">
        <v>178.1552925654489</v>
      </c>
      <c r="AB13" t="n">
        <v>243.7599309447374</v>
      </c>
      <c r="AC13" t="n">
        <v>220.4958252546541</v>
      </c>
      <c r="AD13" t="n">
        <v>178155.2925654489</v>
      </c>
      <c r="AE13" t="n">
        <v>243759.9309447374</v>
      </c>
      <c r="AF13" t="n">
        <v>2.32044134032646e-06</v>
      </c>
      <c r="AG13" t="n">
        <v>0.2376041666666666</v>
      </c>
      <c r="AH13" t="n">
        <v>220495.8252546541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4.4426</v>
      </c>
      <c r="E14" t="n">
        <v>22.51</v>
      </c>
      <c r="F14" t="n">
        <v>18.48</v>
      </c>
      <c r="G14" t="n">
        <v>26.4</v>
      </c>
      <c r="H14" t="n">
        <v>0.37</v>
      </c>
      <c r="I14" t="n">
        <v>42</v>
      </c>
      <c r="J14" t="n">
        <v>190.25</v>
      </c>
      <c r="K14" t="n">
        <v>53.44</v>
      </c>
      <c r="L14" t="n">
        <v>4</v>
      </c>
      <c r="M14" t="n">
        <v>40</v>
      </c>
      <c r="N14" t="n">
        <v>37.82</v>
      </c>
      <c r="O14" t="n">
        <v>23698.48</v>
      </c>
      <c r="P14" t="n">
        <v>228.48</v>
      </c>
      <c r="Q14" t="n">
        <v>1319.16</v>
      </c>
      <c r="R14" t="n">
        <v>99.5</v>
      </c>
      <c r="S14" t="n">
        <v>59.92</v>
      </c>
      <c r="T14" t="n">
        <v>19544.82</v>
      </c>
      <c r="U14" t="n">
        <v>0.6</v>
      </c>
      <c r="V14" t="n">
        <v>0.92</v>
      </c>
      <c r="W14" t="n">
        <v>0.24</v>
      </c>
      <c r="X14" t="n">
        <v>1.2</v>
      </c>
      <c r="Y14" t="n">
        <v>1</v>
      </c>
      <c r="Z14" t="n">
        <v>10</v>
      </c>
      <c r="AA14" t="n">
        <v>173.4922720142718</v>
      </c>
      <c r="AB14" t="n">
        <v>237.3797805086722</v>
      </c>
      <c r="AC14" t="n">
        <v>214.7245874216076</v>
      </c>
      <c r="AD14" t="n">
        <v>173492.2720142718</v>
      </c>
      <c r="AE14" t="n">
        <v>237379.7805086722</v>
      </c>
      <c r="AF14" t="n">
        <v>2.351833709427676e-06</v>
      </c>
      <c r="AG14" t="n">
        <v>0.2344791666666667</v>
      </c>
      <c r="AH14" t="n">
        <v>214724.5874216076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4.487</v>
      </c>
      <c r="E15" t="n">
        <v>22.29</v>
      </c>
      <c r="F15" t="n">
        <v>18.37</v>
      </c>
      <c r="G15" t="n">
        <v>28.26</v>
      </c>
      <c r="H15" t="n">
        <v>0.4</v>
      </c>
      <c r="I15" t="n">
        <v>39</v>
      </c>
      <c r="J15" t="n">
        <v>190.63</v>
      </c>
      <c r="K15" t="n">
        <v>53.44</v>
      </c>
      <c r="L15" t="n">
        <v>4.25</v>
      </c>
      <c r="M15" t="n">
        <v>37</v>
      </c>
      <c r="N15" t="n">
        <v>37.95</v>
      </c>
      <c r="O15" t="n">
        <v>23745.63</v>
      </c>
      <c r="P15" t="n">
        <v>225.38</v>
      </c>
      <c r="Q15" t="n">
        <v>1319.15</v>
      </c>
      <c r="R15" t="n">
        <v>96.20999999999999</v>
      </c>
      <c r="S15" t="n">
        <v>59.92</v>
      </c>
      <c r="T15" t="n">
        <v>17915.84</v>
      </c>
      <c r="U15" t="n">
        <v>0.62</v>
      </c>
      <c r="V15" t="n">
        <v>0.93</v>
      </c>
      <c r="W15" t="n">
        <v>0.22</v>
      </c>
      <c r="X15" t="n">
        <v>1.09</v>
      </c>
      <c r="Y15" t="n">
        <v>1</v>
      </c>
      <c r="Z15" t="n">
        <v>10</v>
      </c>
      <c r="AA15" t="n">
        <v>169.84508241768</v>
      </c>
      <c r="AB15" t="n">
        <v>232.3895347999688</v>
      </c>
      <c r="AC15" t="n">
        <v>210.2106037594874</v>
      </c>
      <c r="AD15" t="n">
        <v>169845.08241768</v>
      </c>
      <c r="AE15" t="n">
        <v>232389.5347999688</v>
      </c>
      <c r="AF15" t="n">
        <v>2.375338282582717e-06</v>
      </c>
      <c r="AG15" t="n">
        <v>0.2321875</v>
      </c>
      <c r="AH15" t="n">
        <v>210210.6037594874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4.5125</v>
      </c>
      <c r="E16" t="n">
        <v>22.16</v>
      </c>
      <c r="F16" t="n">
        <v>18.32</v>
      </c>
      <c r="G16" t="n">
        <v>29.7</v>
      </c>
      <c r="H16" t="n">
        <v>0.42</v>
      </c>
      <c r="I16" t="n">
        <v>37</v>
      </c>
      <c r="J16" t="n">
        <v>191.02</v>
      </c>
      <c r="K16" t="n">
        <v>53.44</v>
      </c>
      <c r="L16" t="n">
        <v>4.5</v>
      </c>
      <c r="M16" t="n">
        <v>35</v>
      </c>
      <c r="N16" t="n">
        <v>38.08</v>
      </c>
      <c r="O16" t="n">
        <v>23792.83</v>
      </c>
      <c r="P16" t="n">
        <v>223.33</v>
      </c>
      <c r="Q16" t="n">
        <v>1319.21</v>
      </c>
      <c r="R16" t="n">
        <v>94.47</v>
      </c>
      <c r="S16" t="n">
        <v>59.92</v>
      </c>
      <c r="T16" t="n">
        <v>17056.29</v>
      </c>
      <c r="U16" t="n">
        <v>0.63</v>
      </c>
      <c r="V16" t="n">
        <v>0.93</v>
      </c>
      <c r="W16" t="n">
        <v>0.22</v>
      </c>
      <c r="X16" t="n">
        <v>1.04</v>
      </c>
      <c r="Y16" t="n">
        <v>1</v>
      </c>
      <c r="Z16" t="n">
        <v>10</v>
      </c>
      <c r="AA16" t="n">
        <v>167.6710207047915</v>
      </c>
      <c r="AB16" t="n">
        <v>229.4148876515626</v>
      </c>
      <c r="AC16" t="n">
        <v>207.5198527599807</v>
      </c>
      <c r="AD16" t="n">
        <v>167671.0207047915</v>
      </c>
      <c r="AE16" t="n">
        <v>229414.8876515626</v>
      </c>
      <c r="AF16" t="n">
        <v>2.388837530678519e-06</v>
      </c>
      <c r="AG16" t="n">
        <v>0.2308333333333333</v>
      </c>
      <c r="AH16" t="n">
        <v>207519.8527599807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4.5419</v>
      </c>
      <c r="E17" t="n">
        <v>22.02</v>
      </c>
      <c r="F17" t="n">
        <v>18.25</v>
      </c>
      <c r="G17" t="n">
        <v>31.28</v>
      </c>
      <c r="H17" t="n">
        <v>0.44</v>
      </c>
      <c r="I17" t="n">
        <v>35</v>
      </c>
      <c r="J17" t="n">
        <v>191.4</v>
      </c>
      <c r="K17" t="n">
        <v>53.44</v>
      </c>
      <c r="L17" t="n">
        <v>4.75</v>
      </c>
      <c r="M17" t="n">
        <v>33</v>
      </c>
      <c r="N17" t="n">
        <v>38.22</v>
      </c>
      <c r="O17" t="n">
        <v>23840.07</v>
      </c>
      <c r="P17" t="n">
        <v>221</v>
      </c>
      <c r="Q17" t="n">
        <v>1319.12</v>
      </c>
      <c r="R17" t="n">
        <v>92.16</v>
      </c>
      <c r="S17" t="n">
        <v>59.92</v>
      </c>
      <c r="T17" t="n">
        <v>15911.52</v>
      </c>
      <c r="U17" t="n">
        <v>0.65</v>
      </c>
      <c r="V17" t="n">
        <v>0.93</v>
      </c>
      <c r="W17" t="n">
        <v>0.22</v>
      </c>
      <c r="X17" t="n">
        <v>0.97</v>
      </c>
      <c r="Y17" t="n">
        <v>1</v>
      </c>
      <c r="Z17" t="n">
        <v>10</v>
      </c>
      <c r="AA17" t="n">
        <v>165.1822734116575</v>
      </c>
      <c r="AB17" t="n">
        <v>226.0096738093168</v>
      </c>
      <c r="AC17" t="n">
        <v>204.4396277475901</v>
      </c>
      <c r="AD17" t="n">
        <v>165182.2734116575</v>
      </c>
      <c r="AE17" t="n">
        <v>226009.6738093168</v>
      </c>
      <c r="AF17" t="n">
        <v>2.40440136965956e-06</v>
      </c>
      <c r="AG17" t="n">
        <v>0.229375</v>
      </c>
      <c r="AH17" t="n">
        <v>204439.6277475901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4.5684</v>
      </c>
      <c r="E18" t="n">
        <v>21.89</v>
      </c>
      <c r="F18" t="n">
        <v>18.19</v>
      </c>
      <c r="G18" t="n">
        <v>33.08</v>
      </c>
      <c r="H18" t="n">
        <v>0.46</v>
      </c>
      <c r="I18" t="n">
        <v>33</v>
      </c>
      <c r="J18" t="n">
        <v>191.78</v>
      </c>
      <c r="K18" t="n">
        <v>53.44</v>
      </c>
      <c r="L18" t="n">
        <v>5</v>
      </c>
      <c r="M18" t="n">
        <v>31</v>
      </c>
      <c r="N18" t="n">
        <v>38.35</v>
      </c>
      <c r="O18" t="n">
        <v>23887.36</v>
      </c>
      <c r="P18" t="n">
        <v>218.41</v>
      </c>
      <c r="Q18" t="n">
        <v>1319.13</v>
      </c>
      <c r="R18" t="n">
        <v>90.47</v>
      </c>
      <c r="S18" t="n">
        <v>59.92</v>
      </c>
      <c r="T18" t="n">
        <v>15073.15</v>
      </c>
      <c r="U18" t="n">
        <v>0.66</v>
      </c>
      <c r="V18" t="n">
        <v>0.93</v>
      </c>
      <c r="W18" t="n">
        <v>0.22</v>
      </c>
      <c r="X18" t="n">
        <v>0.92</v>
      </c>
      <c r="Y18" t="n">
        <v>1</v>
      </c>
      <c r="Z18" t="n">
        <v>10</v>
      </c>
      <c r="AA18" t="n">
        <v>162.7145869619598</v>
      </c>
      <c r="AB18" t="n">
        <v>222.6332763421994</v>
      </c>
      <c r="AC18" t="n">
        <v>201.3854689159297</v>
      </c>
      <c r="AD18" t="n">
        <v>162714.5869619598</v>
      </c>
      <c r="AE18" t="n">
        <v>222633.2763421994</v>
      </c>
      <c r="AF18" t="n">
        <v>2.418430000033627e-06</v>
      </c>
      <c r="AG18" t="n">
        <v>0.2280208333333333</v>
      </c>
      <c r="AH18" t="n">
        <v>201385.4689159297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4.5979</v>
      </c>
      <c r="E19" t="n">
        <v>21.75</v>
      </c>
      <c r="F19" t="n">
        <v>18.13</v>
      </c>
      <c r="G19" t="n">
        <v>35.08</v>
      </c>
      <c r="H19" t="n">
        <v>0.48</v>
      </c>
      <c r="I19" t="n">
        <v>31</v>
      </c>
      <c r="J19" t="n">
        <v>192.17</v>
      </c>
      <c r="K19" t="n">
        <v>53.44</v>
      </c>
      <c r="L19" t="n">
        <v>5.25</v>
      </c>
      <c r="M19" t="n">
        <v>29</v>
      </c>
      <c r="N19" t="n">
        <v>38.48</v>
      </c>
      <c r="O19" t="n">
        <v>23934.69</v>
      </c>
      <c r="P19" t="n">
        <v>215.78</v>
      </c>
      <c r="Q19" t="n">
        <v>1319.16</v>
      </c>
      <c r="R19" t="n">
        <v>88.29000000000001</v>
      </c>
      <c r="S19" t="n">
        <v>59.92</v>
      </c>
      <c r="T19" t="n">
        <v>13993.04</v>
      </c>
      <c r="U19" t="n">
        <v>0.68</v>
      </c>
      <c r="V19" t="n">
        <v>0.9399999999999999</v>
      </c>
      <c r="W19" t="n">
        <v>0.21</v>
      </c>
      <c r="X19" t="n">
        <v>0.85</v>
      </c>
      <c r="Y19" t="n">
        <v>1</v>
      </c>
      <c r="Z19" t="n">
        <v>10</v>
      </c>
      <c r="AA19" t="n">
        <v>160.1508961958446</v>
      </c>
      <c r="AB19" t="n">
        <v>219.125521533948</v>
      </c>
      <c r="AC19" t="n">
        <v>198.2124893034119</v>
      </c>
      <c r="AD19" t="n">
        <v>160150.8961958446</v>
      </c>
      <c r="AE19" t="n">
        <v>219125.521533948</v>
      </c>
      <c r="AF19" t="n">
        <v>2.434046777242495e-06</v>
      </c>
      <c r="AG19" t="n">
        <v>0.2265625</v>
      </c>
      <c r="AH19" t="n">
        <v>198212.4893034119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4.6302</v>
      </c>
      <c r="E20" t="n">
        <v>21.6</v>
      </c>
      <c r="F20" t="n">
        <v>18.05</v>
      </c>
      <c r="G20" t="n">
        <v>37.34</v>
      </c>
      <c r="H20" t="n">
        <v>0.51</v>
      </c>
      <c r="I20" t="n">
        <v>29</v>
      </c>
      <c r="J20" t="n">
        <v>192.55</v>
      </c>
      <c r="K20" t="n">
        <v>53.44</v>
      </c>
      <c r="L20" t="n">
        <v>5.5</v>
      </c>
      <c r="M20" t="n">
        <v>27</v>
      </c>
      <c r="N20" t="n">
        <v>38.62</v>
      </c>
      <c r="O20" t="n">
        <v>23982.06</v>
      </c>
      <c r="P20" t="n">
        <v>213.44</v>
      </c>
      <c r="Q20" t="n">
        <v>1319.09</v>
      </c>
      <c r="R20" t="n">
        <v>85.65000000000001</v>
      </c>
      <c r="S20" t="n">
        <v>59.92</v>
      </c>
      <c r="T20" t="n">
        <v>12683.32</v>
      </c>
      <c r="U20" t="n">
        <v>0.7</v>
      </c>
      <c r="V20" t="n">
        <v>0.9399999999999999</v>
      </c>
      <c r="W20" t="n">
        <v>0.21</v>
      </c>
      <c r="X20" t="n">
        <v>0.77</v>
      </c>
      <c r="Y20" t="n">
        <v>1</v>
      </c>
      <c r="Z20" t="n">
        <v>10</v>
      </c>
      <c r="AA20" t="n">
        <v>157.6285161396797</v>
      </c>
      <c r="AB20" t="n">
        <v>215.6742898615506</v>
      </c>
      <c r="AC20" t="n">
        <v>195.0906383379929</v>
      </c>
      <c r="AD20" t="n">
        <v>157628.5161396797</v>
      </c>
      <c r="AE20" t="n">
        <v>215674.2898615506</v>
      </c>
      <c r="AF20" t="n">
        <v>2.45114582483051e-06</v>
      </c>
      <c r="AG20" t="n">
        <v>0.225</v>
      </c>
      <c r="AH20" t="n">
        <v>195090.6383379929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4.6522</v>
      </c>
      <c r="E21" t="n">
        <v>21.5</v>
      </c>
      <c r="F21" t="n">
        <v>17.98</v>
      </c>
      <c r="G21" t="n">
        <v>38.54</v>
      </c>
      <c r="H21" t="n">
        <v>0.53</v>
      </c>
      <c r="I21" t="n">
        <v>28</v>
      </c>
      <c r="J21" t="n">
        <v>192.94</v>
      </c>
      <c r="K21" t="n">
        <v>53.44</v>
      </c>
      <c r="L21" t="n">
        <v>5.75</v>
      </c>
      <c r="M21" t="n">
        <v>26</v>
      </c>
      <c r="N21" t="n">
        <v>38.75</v>
      </c>
      <c r="O21" t="n">
        <v>24029.48</v>
      </c>
      <c r="P21" t="n">
        <v>211.16</v>
      </c>
      <c r="Q21" t="n">
        <v>1319.14</v>
      </c>
      <c r="R21" t="n">
        <v>83.34999999999999</v>
      </c>
      <c r="S21" t="n">
        <v>59.92</v>
      </c>
      <c r="T21" t="n">
        <v>11538.64</v>
      </c>
      <c r="U21" t="n">
        <v>0.72</v>
      </c>
      <c r="V21" t="n">
        <v>0.9399999999999999</v>
      </c>
      <c r="W21" t="n">
        <v>0.21</v>
      </c>
      <c r="X21" t="n">
        <v>0.71</v>
      </c>
      <c r="Y21" t="n">
        <v>1</v>
      </c>
      <c r="Z21" t="n">
        <v>10</v>
      </c>
      <c r="AA21" t="n">
        <v>155.5363306200036</v>
      </c>
      <c r="AB21" t="n">
        <v>212.8116693328203</v>
      </c>
      <c r="AC21" t="n">
        <v>192.5012222948106</v>
      </c>
      <c r="AD21" t="n">
        <v>155536.3306200036</v>
      </c>
      <c r="AE21" t="n">
        <v>212811.6693328203</v>
      </c>
      <c r="AF21" t="n">
        <v>2.462792234952378e-06</v>
      </c>
      <c r="AG21" t="n">
        <v>0.2239583333333333</v>
      </c>
      <c r="AH21" t="n">
        <v>192501.2222948106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4.6721</v>
      </c>
      <c r="E22" t="n">
        <v>21.4</v>
      </c>
      <c r="F22" t="n">
        <v>17.97</v>
      </c>
      <c r="G22" t="n">
        <v>41.46</v>
      </c>
      <c r="H22" t="n">
        <v>0.55</v>
      </c>
      <c r="I22" t="n">
        <v>26</v>
      </c>
      <c r="J22" t="n">
        <v>193.32</v>
      </c>
      <c r="K22" t="n">
        <v>53.44</v>
      </c>
      <c r="L22" t="n">
        <v>6</v>
      </c>
      <c r="M22" t="n">
        <v>24</v>
      </c>
      <c r="N22" t="n">
        <v>38.89</v>
      </c>
      <c r="O22" t="n">
        <v>24076.95</v>
      </c>
      <c r="P22" t="n">
        <v>209.07</v>
      </c>
      <c r="Q22" t="n">
        <v>1319.13</v>
      </c>
      <c r="R22" t="n">
        <v>83.54000000000001</v>
      </c>
      <c r="S22" t="n">
        <v>59.92</v>
      </c>
      <c r="T22" t="n">
        <v>11642.95</v>
      </c>
      <c r="U22" t="n">
        <v>0.72</v>
      </c>
      <c r="V22" t="n">
        <v>0.95</v>
      </c>
      <c r="W22" t="n">
        <v>0.19</v>
      </c>
      <c r="X22" t="n">
        <v>0.6899999999999999</v>
      </c>
      <c r="Y22" t="n">
        <v>1</v>
      </c>
      <c r="Z22" t="n">
        <v>10</v>
      </c>
      <c r="AA22" t="n">
        <v>153.774527982732</v>
      </c>
      <c r="AB22" t="n">
        <v>210.4010932392596</v>
      </c>
      <c r="AC22" t="n">
        <v>190.3207082003538</v>
      </c>
      <c r="AD22" t="n">
        <v>153774.527982732</v>
      </c>
      <c r="AE22" t="n">
        <v>210401.0932392596</v>
      </c>
      <c r="AF22" t="n">
        <v>2.473326942289885e-06</v>
      </c>
      <c r="AG22" t="n">
        <v>0.2229166666666667</v>
      </c>
      <c r="AH22" t="n">
        <v>190320.7082003538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4.6771</v>
      </c>
      <c r="E23" t="n">
        <v>21.38</v>
      </c>
      <c r="F23" t="n">
        <v>17.98</v>
      </c>
      <c r="G23" t="n">
        <v>43.16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23</v>
      </c>
      <c r="N23" t="n">
        <v>39.02</v>
      </c>
      <c r="O23" t="n">
        <v>24124.47</v>
      </c>
      <c r="P23" t="n">
        <v>208.12</v>
      </c>
      <c r="Q23" t="n">
        <v>1319.09</v>
      </c>
      <c r="R23" t="n">
        <v>83.75</v>
      </c>
      <c r="S23" t="n">
        <v>59.92</v>
      </c>
      <c r="T23" t="n">
        <v>11753.13</v>
      </c>
      <c r="U23" t="n">
        <v>0.72</v>
      </c>
      <c r="V23" t="n">
        <v>0.9399999999999999</v>
      </c>
      <c r="W23" t="n">
        <v>0.2</v>
      </c>
      <c r="X23" t="n">
        <v>0.7</v>
      </c>
      <c r="Y23" t="n">
        <v>1</v>
      </c>
      <c r="Z23" t="n">
        <v>10</v>
      </c>
      <c r="AA23" t="n">
        <v>153.1447446469935</v>
      </c>
      <c r="AB23" t="n">
        <v>209.5393958952228</v>
      </c>
      <c r="AC23" t="n">
        <v>189.5412500414318</v>
      </c>
      <c r="AD23" t="n">
        <v>153144.7446469935</v>
      </c>
      <c r="AE23" t="n">
        <v>209539.3958952228</v>
      </c>
      <c r="AF23" t="n">
        <v>2.475973853681219e-06</v>
      </c>
      <c r="AG23" t="n">
        <v>0.2227083333333333</v>
      </c>
      <c r="AH23" t="n">
        <v>189541.2500414318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4.6917</v>
      </c>
      <c r="E24" t="n">
        <v>21.31</v>
      </c>
      <c r="F24" t="n">
        <v>17.95</v>
      </c>
      <c r="G24" t="n">
        <v>44.88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22</v>
      </c>
      <c r="N24" t="n">
        <v>39.16</v>
      </c>
      <c r="O24" t="n">
        <v>24172.03</v>
      </c>
      <c r="P24" t="n">
        <v>205.74</v>
      </c>
      <c r="Q24" t="n">
        <v>1319.15</v>
      </c>
      <c r="R24" t="n">
        <v>82.78</v>
      </c>
      <c r="S24" t="n">
        <v>59.92</v>
      </c>
      <c r="T24" t="n">
        <v>11274.13</v>
      </c>
      <c r="U24" t="n">
        <v>0.72</v>
      </c>
      <c r="V24" t="n">
        <v>0.95</v>
      </c>
      <c r="W24" t="n">
        <v>0.2</v>
      </c>
      <c r="X24" t="n">
        <v>0.67</v>
      </c>
      <c r="Y24" t="n">
        <v>1</v>
      </c>
      <c r="Z24" t="n">
        <v>10</v>
      </c>
      <c r="AA24" t="n">
        <v>151.3743184803149</v>
      </c>
      <c r="AB24" t="n">
        <v>207.1170207082844</v>
      </c>
      <c r="AC24" t="n">
        <v>187.3500629425091</v>
      </c>
      <c r="AD24" t="n">
        <v>151374.3184803149</v>
      </c>
      <c r="AE24" t="n">
        <v>207117.0207082844</v>
      </c>
      <c r="AF24" t="n">
        <v>2.483702834943913e-06</v>
      </c>
      <c r="AG24" t="n">
        <v>0.2219791666666666</v>
      </c>
      <c r="AH24" t="n">
        <v>187350.062942509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4.7074</v>
      </c>
      <c r="E25" t="n">
        <v>21.24</v>
      </c>
      <c r="F25" t="n">
        <v>17.92</v>
      </c>
      <c r="G25" t="n">
        <v>46.74</v>
      </c>
      <c r="H25" t="n">
        <v>0.62</v>
      </c>
      <c r="I25" t="n">
        <v>23</v>
      </c>
      <c r="J25" t="n">
        <v>194.48</v>
      </c>
      <c r="K25" t="n">
        <v>53.44</v>
      </c>
      <c r="L25" t="n">
        <v>6.75</v>
      </c>
      <c r="M25" t="n">
        <v>21</v>
      </c>
      <c r="N25" t="n">
        <v>39.29</v>
      </c>
      <c r="O25" t="n">
        <v>24219.63</v>
      </c>
      <c r="P25" t="n">
        <v>203.31</v>
      </c>
      <c r="Q25" t="n">
        <v>1319.08</v>
      </c>
      <c r="R25" t="n">
        <v>81.65000000000001</v>
      </c>
      <c r="S25" t="n">
        <v>59.92</v>
      </c>
      <c r="T25" t="n">
        <v>10717.23</v>
      </c>
      <c r="U25" t="n">
        <v>0.73</v>
      </c>
      <c r="V25" t="n">
        <v>0.95</v>
      </c>
      <c r="W25" t="n">
        <v>0.2</v>
      </c>
      <c r="X25" t="n">
        <v>0.64</v>
      </c>
      <c r="Y25" t="n">
        <v>1</v>
      </c>
      <c r="Z25" t="n">
        <v>10</v>
      </c>
      <c r="AA25" t="n">
        <v>149.5547469325167</v>
      </c>
      <c r="AB25" t="n">
        <v>204.6274026427569</v>
      </c>
      <c r="AC25" t="n">
        <v>185.0980505309538</v>
      </c>
      <c r="AD25" t="n">
        <v>149554.7469325167</v>
      </c>
      <c r="AE25" t="n">
        <v>204627.4026427569</v>
      </c>
      <c r="AF25" t="n">
        <v>2.4920141367127e-06</v>
      </c>
      <c r="AG25" t="n">
        <v>0.22125</v>
      </c>
      <c r="AH25" t="n">
        <v>185098.0505309538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4.7243</v>
      </c>
      <c r="E26" t="n">
        <v>21.17</v>
      </c>
      <c r="F26" t="n">
        <v>17.88</v>
      </c>
      <c r="G26" t="n">
        <v>48.76</v>
      </c>
      <c r="H26" t="n">
        <v>0.64</v>
      </c>
      <c r="I26" t="n">
        <v>22</v>
      </c>
      <c r="J26" t="n">
        <v>194.86</v>
      </c>
      <c r="K26" t="n">
        <v>53.44</v>
      </c>
      <c r="L26" t="n">
        <v>7</v>
      </c>
      <c r="M26" t="n">
        <v>20</v>
      </c>
      <c r="N26" t="n">
        <v>39.43</v>
      </c>
      <c r="O26" t="n">
        <v>24267.28</v>
      </c>
      <c r="P26" t="n">
        <v>201.04</v>
      </c>
      <c r="Q26" t="n">
        <v>1319.1</v>
      </c>
      <c r="R26" t="n">
        <v>80.23</v>
      </c>
      <c r="S26" t="n">
        <v>59.92</v>
      </c>
      <c r="T26" t="n">
        <v>10008.83</v>
      </c>
      <c r="U26" t="n">
        <v>0.75</v>
      </c>
      <c r="V26" t="n">
        <v>0.95</v>
      </c>
      <c r="W26" t="n">
        <v>0.2</v>
      </c>
      <c r="X26" t="n">
        <v>0.6</v>
      </c>
      <c r="Y26" t="n">
        <v>1</v>
      </c>
      <c r="Z26" t="n">
        <v>10</v>
      </c>
      <c r="AA26" t="n">
        <v>147.7684206943455</v>
      </c>
      <c r="AB26" t="n">
        <v>202.1832722765405</v>
      </c>
      <c r="AC26" t="n">
        <v>182.8871845365298</v>
      </c>
      <c r="AD26" t="n">
        <v>147768.4206943455</v>
      </c>
      <c r="AE26" t="n">
        <v>202183.2722765405</v>
      </c>
      <c r="AF26" t="n">
        <v>2.500960697215408e-06</v>
      </c>
      <c r="AG26" t="n">
        <v>0.2205208333333334</v>
      </c>
      <c r="AH26" t="n">
        <v>182887.1845365298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4.7387</v>
      </c>
      <c r="E27" t="n">
        <v>21.1</v>
      </c>
      <c r="F27" t="n">
        <v>17.85</v>
      </c>
      <c r="G27" t="n">
        <v>51.01</v>
      </c>
      <c r="H27" t="n">
        <v>0.66</v>
      </c>
      <c r="I27" t="n">
        <v>21</v>
      </c>
      <c r="J27" t="n">
        <v>195.25</v>
      </c>
      <c r="K27" t="n">
        <v>53.44</v>
      </c>
      <c r="L27" t="n">
        <v>7.25</v>
      </c>
      <c r="M27" t="n">
        <v>19</v>
      </c>
      <c r="N27" t="n">
        <v>39.57</v>
      </c>
      <c r="O27" t="n">
        <v>24314.98</v>
      </c>
      <c r="P27" t="n">
        <v>199.39</v>
      </c>
      <c r="Q27" t="n">
        <v>1319.12</v>
      </c>
      <c r="R27" t="n">
        <v>79.31</v>
      </c>
      <c r="S27" t="n">
        <v>59.92</v>
      </c>
      <c r="T27" t="n">
        <v>9555.809999999999</v>
      </c>
      <c r="U27" t="n">
        <v>0.76</v>
      </c>
      <c r="V27" t="n">
        <v>0.95</v>
      </c>
      <c r="W27" t="n">
        <v>0.2</v>
      </c>
      <c r="X27" t="n">
        <v>0.58</v>
      </c>
      <c r="Y27" t="n">
        <v>1</v>
      </c>
      <c r="Z27" t="n">
        <v>10</v>
      </c>
      <c r="AA27" t="n">
        <v>146.4108120235538</v>
      </c>
      <c r="AB27" t="n">
        <v>200.3257321996968</v>
      </c>
      <c r="AC27" t="n">
        <v>181.2069254775456</v>
      </c>
      <c r="AD27" t="n">
        <v>146410.8120235538</v>
      </c>
      <c r="AE27" t="n">
        <v>200325.7321996968</v>
      </c>
      <c r="AF27" t="n">
        <v>2.508583802022448e-06</v>
      </c>
      <c r="AG27" t="n">
        <v>0.2197916666666667</v>
      </c>
      <c r="AH27" t="n">
        <v>181206.9254775456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4.7571</v>
      </c>
      <c r="E28" t="n">
        <v>21.02</v>
      </c>
      <c r="F28" t="n">
        <v>17.81</v>
      </c>
      <c r="G28" t="n">
        <v>53.42</v>
      </c>
      <c r="H28" t="n">
        <v>0.68</v>
      </c>
      <c r="I28" t="n">
        <v>20</v>
      </c>
      <c r="J28" t="n">
        <v>195.64</v>
      </c>
      <c r="K28" t="n">
        <v>53.44</v>
      </c>
      <c r="L28" t="n">
        <v>7.5</v>
      </c>
      <c r="M28" t="n">
        <v>18</v>
      </c>
      <c r="N28" t="n">
        <v>39.7</v>
      </c>
      <c r="O28" t="n">
        <v>24362.73</v>
      </c>
      <c r="P28" t="n">
        <v>195.74</v>
      </c>
      <c r="Q28" t="n">
        <v>1319.17</v>
      </c>
      <c r="R28" t="n">
        <v>77.90000000000001</v>
      </c>
      <c r="S28" t="n">
        <v>59.92</v>
      </c>
      <c r="T28" t="n">
        <v>8853.870000000001</v>
      </c>
      <c r="U28" t="n">
        <v>0.77</v>
      </c>
      <c r="V28" t="n">
        <v>0.95</v>
      </c>
      <c r="W28" t="n">
        <v>0.2</v>
      </c>
      <c r="X28" t="n">
        <v>0.53</v>
      </c>
      <c r="Y28" t="n">
        <v>1</v>
      </c>
      <c r="Z28" t="n">
        <v>10</v>
      </c>
      <c r="AA28" t="n">
        <v>143.9005548061432</v>
      </c>
      <c r="AB28" t="n">
        <v>196.8910875301049</v>
      </c>
      <c r="AC28" t="n">
        <v>178.1000784746644</v>
      </c>
      <c r="AD28" t="n">
        <v>143900.5548061432</v>
      </c>
      <c r="AE28" t="n">
        <v>196891.0875301049</v>
      </c>
      <c r="AF28" t="n">
        <v>2.518324435942555e-06</v>
      </c>
      <c r="AG28" t="n">
        <v>0.2189583333333333</v>
      </c>
      <c r="AH28" t="n">
        <v>178100.0784746644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4.774</v>
      </c>
      <c r="E29" t="n">
        <v>20.95</v>
      </c>
      <c r="F29" t="n">
        <v>17.77</v>
      </c>
      <c r="G29" t="n">
        <v>56.12</v>
      </c>
      <c r="H29" t="n">
        <v>0.7</v>
      </c>
      <c r="I29" t="n">
        <v>19</v>
      </c>
      <c r="J29" t="n">
        <v>196.03</v>
      </c>
      <c r="K29" t="n">
        <v>53.44</v>
      </c>
      <c r="L29" t="n">
        <v>7.75</v>
      </c>
      <c r="M29" t="n">
        <v>17</v>
      </c>
      <c r="N29" t="n">
        <v>39.84</v>
      </c>
      <c r="O29" t="n">
        <v>24410.52</v>
      </c>
      <c r="P29" t="n">
        <v>193.85</v>
      </c>
      <c r="Q29" t="n">
        <v>1319.13</v>
      </c>
      <c r="R29" t="n">
        <v>76.62</v>
      </c>
      <c r="S29" t="n">
        <v>59.92</v>
      </c>
      <c r="T29" t="n">
        <v>8218.540000000001</v>
      </c>
      <c r="U29" t="n">
        <v>0.78</v>
      </c>
      <c r="V29" t="n">
        <v>0.96</v>
      </c>
      <c r="W29" t="n">
        <v>0.2</v>
      </c>
      <c r="X29" t="n">
        <v>0.49</v>
      </c>
      <c r="Y29" t="n">
        <v>1</v>
      </c>
      <c r="Z29" t="n">
        <v>10</v>
      </c>
      <c r="AA29" t="n">
        <v>142.3453137687647</v>
      </c>
      <c r="AB29" t="n">
        <v>194.7631381303726</v>
      </c>
      <c r="AC29" t="n">
        <v>176.1752175790461</v>
      </c>
      <c r="AD29" t="n">
        <v>142345.3137687647</v>
      </c>
      <c r="AE29" t="n">
        <v>194763.1381303726</v>
      </c>
      <c r="AF29" t="n">
        <v>2.527270996445263e-06</v>
      </c>
      <c r="AG29" t="n">
        <v>0.2182291666666667</v>
      </c>
      <c r="AH29" t="n">
        <v>176175.2175790461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4.7855</v>
      </c>
      <c r="E30" t="n">
        <v>20.9</v>
      </c>
      <c r="F30" t="n">
        <v>17.72</v>
      </c>
      <c r="G30" t="n">
        <v>55.96</v>
      </c>
      <c r="H30" t="n">
        <v>0.72</v>
      </c>
      <c r="I30" t="n">
        <v>19</v>
      </c>
      <c r="J30" t="n">
        <v>196.41</v>
      </c>
      <c r="K30" t="n">
        <v>53.44</v>
      </c>
      <c r="L30" t="n">
        <v>8</v>
      </c>
      <c r="M30" t="n">
        <v>17</v>
      </c>
      <c r="N30" t="n">
        <v>39.98</v>
      </c>
      <c r="O30" t="n">
        <v>24458.36</v>
      </c>
      <c r="P30" t="n">
        <v>191.49</v>
      </c>
      <c r="Q30" t="n">
        <v>1319.08</v>
      </c>
      <c r="R30" t="n">
        <v>74.70999999999999</v>
      </c>
      <c r="S30" t="n">
        <v>59.92</v>
      </c>
      <c r="T30" t="n">
        <v>7266.37</v>
      </c>
      <c r="U30" t="n">
        <v>0.8</v>
      </c>
      <c r="V30" t="n">
        <v>0.96</v>
      </c>
      <c r="W30" t="n">
        <v>0.2</v>
      </c>
      <c r="X30" t="n">
        <v>0.44</v>
      </c>
      <c r="Y30" t="n">
        <v>1</v>
      </c>
      <c r="Z30" t="n">
        <v>10</v>
      </c>
      <c r="AA30" t="n">
        <v>140.6969170502628</v>
      </c>
      <c r="AB30" t="n">
        <v>192.5077290179886</v>
      </c>
      <c r="AC30" t="n">
        <v>174.1350615468608</v>
      </c>
      <c r="AD30" t="n">
        <v>140696.9170502628</v>
      </c>
      <c r="AE30" t="n">
        <v>192507.7290179886</v>
      </c>
      <c r="AF30" t="n">
        <v>2.53335889264533e-06</v>
      </c>
      <c r="AG30" t="n">
        <v>0.2177083333333333</v>
      </c>
      <c r="AH30" t="n">
        <v>174135.0615468608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4.7648</v>
      </c>
      <c r="E31" t="n">
        <v>20.99</v>
      </c>
      <c r="F31" t="n">
        <v>17.85</v>
      </c>
      <c r="G31" t="n">
        <v>59.5</v>
      </c>
      <c r="H31" t="n">
        <v>0.74</v>
      </c>
      <c r="I31" t="n">
        <v>18</v>
      </c>
      <c r="J31" t="n">
        <v>196.8</v>
      </c>
      <c r="K31" t="n">
        <v>53.44</v>
      </c>
      <c r="L31" t="n">
        <v>8.25</v>
      </c>
      <c r="M31" t="n">
        <v>16</v>
      </c>
      <c r="N31" t="n">
        <v>40.12</v>
      </c>
      <c r="O31" t="n">
        <v>24506.24</v>
      </c>
      <c r="P31" t="n">
        <v>190.96</v>
      </c>
      <c r="Q31" t="n">
        <v>1319.1</v>
      </c>
      <c r="R31" t="n">
        <v>79.63</v>
      </c>
      <c r="S31" t="n">
        <v>59.92</v>
      </c>
      <c r="T31" t="n">
        <v>9728.969999999999</v>
      </c>
      <c r="U31" t="n">
        <v>0.75</v>
      </c>
      <c r="V31" t="n">
        <v>0.95</v>
      </c>
      <c r="W31" t="n">
        <v>0.19</v>
      </c>
      <c r="X31" t="n">
        <v>0.57</v>
      </c>
      <c r="Y31" t="n">
        <v>1</v>
      </c>
      <c r="Z31" t="n">
        <v>10</v>
      </c>
      <c r="AA31" t="n">
        <v>141.3388066514806</v>
      </c>
      <c r="AB31" t="n">
        <v>193.385990688545</v>
      </c>
      <c r="AC31" t="n">
        <v>174.9295031562276</v>
      </c>
      <c r="AD31" t="n">
        <v>141338.8066514806</v>
      </c>
      <c r="AE31" t="n">
        <v>193385.990688545</v>
      </c>
      <c r="AF31" t="n">
        <v>2.522400679485209e-06</v>
      </c>
      <c r="AG31" t="n">
        <v>0.2186458333333333</v>
      </c>
      <c r="AH31" t="n">
        <v>174929.5031562276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4.7966</v>
      </c>
      <c r="E32" t="n">
        <v>20.85</v>
      </c>
      <c r="F32" t="n">
        <v>17.75</v>
      </c>
      <c r="G32" t="n">
        <v>62.64</v>
      </c>
      <c r="H32" t="n">
        <v>0.77</v>
      </c>
      <c r="I32" t="n">
        <v>17</v>
      </c>
      <c r="J32" t="n">
        <v>197.19</v>
      </c>
      <c r="K32" t="n">
        <v>53.44</v>
      </c>
      <c r="L32" t="n">
        <v>8.5</v>
      </c>
      <c r="M32" t="n">
        <v>15</v>
      </c>
      <c r="N32" t="n">
        <v>40.26</v>
      </c>
      <c r="O32" t="n">
        <v>24554.18</v>
      </c>
      <c r="P32" t="n">
        <v>188.49</v>
      </c>
      <c r="Q32" t="n">
        <v>1319.08</v>
      </c>
      <c r="R32" t="n">
        <v>76.04000000000001</v>
      </c>
      <c r="S32" t="n">
        <v>59.92</v>
      </c>
      <c r="T32" t="n">
        <v>7941.7</v>
      </c>
      <c r="U32" t="n">
        <v>0.79</v>
      </c>
      <c r="V32" t="n">
        <v>0.96</v>
      </c>
      <c r="W32" t="n">
        <v>0.19</v>
      </c>
      <c r="X32" t="n">
        <v>0.47</v>
      </c>
      <c r="Y32" t="n">
        <v>1</v>
      </c>
      <c r="Z32" t="n">
        <v>10</v>
      </c>
      <c r="AA32" t="n">
        <v>138.9326573288176</v>
      </c>
      <c r="AB32" t="n">
        <v>190.0937910334628</v>
      </c>
      <c r="AC32" t="n">
        <v>171.9515064155941</v>
      </c>
      <c r="AD32" t="n">
        <v>138932.6573288176</v>
      </c>
      <c r="AE32" t="n">
        <v>190093.7910334628</v>
      </c>
      <c r="AF32" t="n">
        <v>2.53923503593409e-06</v>
      </c>
      <c r="AG32" t="n">
        <v>0.2171875</v>
      </c>
      <c r="AH32" t="n">
        <v>171951.5064155941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4.7958</v>
      </c>
      <c r="E33" t="n">
        <v>20.85</v>
      </c>
      <c r="F33" t="n">
        <v>17.75</v>
      </c>
      <c r="G33" t="n">
        <v>62.65</v>
      </c>
      <c r="H33" t="n">
        <v>0.79</v>
      </c>
      <c r="I33" t="n">
        <v>17</v>
      </c>
      <c r="J33" t="n">
        <v>197.58</v>
      </c>
      <c r="K33" t="n">
        <v>53.44</v>
      </c>
      <c r="L33" t="n">
        <v>8.75</v>
      </c>
      <c r="M33" t="n">
        <v>13</v>
      </c>
      <c r="N33" t="n">
        <v>40.39</v>
      </c>
      <c r="O33" t="n">
        <v>24602.15</v>
      </c>
      <c r="P33" t="n">
        <v>185.16</v>
      </c>
      <c r="Q33" t="n">
        <v>1319.08</v>
      </c>
      <c r="R33" t="n">
        <v>75.92</v>
      </c>
      <c r="S33" t="n">
        <v>59.92</v>
      </c>
      <c r="T33" t="n">
        <v>7879.56</v>
      </c>
      <c r="U33" t="n">
        <v>0.79</v>
      </c>
      <c r="V33" t="n">
        <v>0.96</v>
      </c>
      <c r="W33" t="n">
        <v>0.2</v>
      </c>
      <c r="X33" t="n">
        <v>0.47</v>
      </c>
      <c r="Y33" t="n">
        <v>1</v>
      </c>
      <c r="Z33" t="n">
        <v>10</v>
      </c>
      <c r="AA33" t="n">
        <v>137.2760467602964</v>
      </c>
      <c r="AB33" t="n">
        <v>187.8271433691131</v>
      </c>
      <c r="AC33" t="n">
        <v>169.9011844230692</v>
      </c>
      <c r="AD33" t="n">
        <v>137276.0467602964</v>
      </c>
      <c r="AE33" t="n">
        <v>187827.1433691131</v>
      </c>
      <c r="AF33" t="n">
        <v>2.538811530111477e-06</v>
      </c>
      <c r="AG33" t="n">
        <v>0.2171875</v>
      </c>
      <c r="AH33" t="n">
        <v>169901.1844230692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4.8133</v>
      </c>
      <c r="E34" t="n">
        <v>20.78</v>
      </c>
      <c r="F34" t="n">
        <v>17.71</v>
      </c>
      <c r="G34" t="n">
        <v>66.42</v>
      </c>
      <c r="H34" t="n">
        <v>0.8100000000000001</v>
      </c>
      <c r="I34" t="n">
        <v>16</v>
      </c>
      <c r="J34" t="n">
        <v>197.97</v>
      </c>
      <c r="K34" t="n">
        <v>53.44</v>
      </c>
      <c r="L34" t="n">
        <v>9</v>
      </c>
      <c r="M34" t="n">
        <v>11</v>
      </c>
      <c r="N34" t="n">
        <v>40.53</v>
      </c>
      <c r="O34" t="n">
        <v>24650.18</v>
      </c>
      <c r="P34" t="n">
        <v>183.3</v>
      </c>
      <c r="Q34" t="n">
        <v>1319.11</v>
      </c>
      <c r="R34" t="n">
        <v>74.67</v>
      </c>
      <c r="S34" t="n">
        <v>59.92</v>
      </c>
      <c r="T34" t="n">
        <v>7259.01</v>
      </c>
      <c r="U34" t="n">
        <v>0.8</v>
      </c>
      <c r="V34" t="n">
        <v>0.96</v>
      </c>
      <c r="W34" t="n">
        <v>0.19</v>
      </c>
      <c r="X34" t="n">
        <v>0.43</v>
      </c>
      <c r="Y34" t="n">
        <v>1</v>
      </c>
      <c r="Z34" t="n">
        <v>10</v>
      </c>
      <c r="AA34" t="n">
        <v>135.7549737420367</v>
      </c>
      <c r="AB34" t="n">
        <v>185.7459441605256</v>
      </c>
      <c r="AC34" t="n">
        <v>168.0186119459672</v>
      </c>
      <c r="AD34" t="n">
        <v>135754.9737420367</v>
      </c>
      <c r="AE34" t="n">
        <v>185745.9441605256</v>
      </c>
      <c r="AF34" t="n">
        <v>2.548075719981144e-06</v>
      </c>
      <c r="AG34" t="n">
        <v>0.2164583333333333</v>
      </c>
      <c r="AH34" t="n">
        <v>168018.6119459672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4.8111</v>
      </c>
      <c r="E35" t="n">
        <v>20.79</v>
      </c>
      <c r="F35" t="n">
        <v>17.72</v>
      </c>
      <c r="G35" t="n">
        <v>66.45</v>
      </c>
      <c r="H35" t="n">
        <v>0.83</v>
      </c>
      <c r="I35" t="n">
        <v>16</v>
      </c>
      <c r="J35" t="n">
        <v>198.36</v>
      </c>
      <c r="K35" t="n">
        <v>53.44</v>
      </c>
      <c r="L35" t="n">
        <v>9.25</v>
      </c>
      <c r="M35" t="n">
        <v>9</v>
      </c>
      <c r="N35" t="n">
        <v>40.67</v>
      </c>
      <c r="O35" t="n">
        <v>24698.26</v>
      </c>
      <c r="P35" t="n">
        <v>182.22</v>
      </c>
      <c r="Q35" t="n">
        <v>1319.08</v>
      </c>
      <c r="R35" t="n">
        <v>74.92</v>
      </c>
      <c r="S35" t="n">
        <v>59.92</v>
      </c>
      <c r="T35" t="n">
        <v>7386.79</v>
      </c>
      <c r="U35" t="n">
        <v>0.8</v>
      </c>
      <c r="V35" t="n">
        <v>0.96</v>
      </c>
      <c r="W35" t="n">
        <v>0.2</v>
      </c>
      <c r="X35" t="n">
        <v>0.44</v>
      </c>
      <c r="Y35" t="n">
        <v>1</v>
      </c>
      <c r="Z35" t="n">
        <v>10</v>
      </c>
      <c r="AA35" t="n">
        <v>135.2967526309045</v>
      </c>
      <c r="AB35" t="n">
        <v>185.1189858209862</v>
      </c>
      <c r="AC35" t="n">
        <v>167.4514896304117</v>
      </c>
      <c r="AD35" t="n">
        <v>135296.7526309045</v>
      </c>
      <c r="AE35" t="n">
        <v>185118.9858209862</v>
      </c>
      <c r="AF35" t="n">
        <v>2.546911078968957e-06</v>
      </c>
      <c r="AG35" t="n">
        <v>0.2165625</v>
      </c>
      <c r="AH35" t="n">
        <v>167451.4896304117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4.8269</v>
      </c>
      <c r="E36" t="n">
        <v>20.72</v>
      </c>
      <c r="F36" t="n">
        <v>17.69</v>
      </c>
      <c r="G36" t="n">
        <v>70.76000000000001</v>
      </c>
      <c r="H36" t="n">
        <v>0.85</v>
      </c>
      <c r="I36" t="n">
        <v>15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180.78</v>
      </c>
      <c r="Q36" t="n">
        <v>1319.1</v>
      </c>
      <c r="R36" t="n">
        <v>73.65000000000001</v>
      </c>
      <c r="S36" t="n">
        <v>59.92</v>
      </c>
      <c r="T36" t="n">
        <v>6756.83</v>
      </c>
      <c r="U36" t="n">
        <v>0.8100000000000001</v>
      </c>
      <c r="V36" t="n">
        <v>0.96</v>
      </c>
      <c r="W36" t="n">
        <v>0.2</v>
      </c>
      <c r="X36" t="n">
        <v>0.41</v>
      </c>
      <c r="Y36" t="n">
        <v>1</v>
      </c>
      <c r="Z36" t="n">
        <v>10</v>
      </c>
      <c r="AA36" t="n">
        <v>134.0677270933023</v>
      </c>
      <c r="AB36" t="n">
        <v>183.4373788596597</v>
      </c>
      <c r="AC36" t="n">
        <v>165.9303728773235</v>
      </c>
      <c r="AD36" t="n">
        <v>134067.7270933023</v>
      </c>
      <c r="AE36" t="n">
        <v>183437.3788596597</v>
      </c>
      <c r="AF36" t="n">
        <v>2.555275318965571e-06</v>
      </c>
      <c r="AG36" t="n">
        <v>0.2158333333333333</v>
      </c>
      <c r="AH36" t="n">
        <v>165930.3728773235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4.8259</v>
      </c>
      <c r="E37" t="n">
        <v>20.72</v>
      </c>
      <c r="F37" t="n">
        <v>17.69</v>
      </c>
      <c r="G37" t="n">
        <v>70.78</v>
      </c>
      <c r="H37" t="n">
        <v>0.87</v>
      </c>
      <c r="I37" t="n">
        <v>15</v>
      </c>
      <c r="J37" t="n">
        <v>199.14</v>
      </c>
      <c r="K37" t="n">
        <v>53.44</v>
      </c>
      <c r="L37" t="n">
        <v>9.75</v>
      </c>
      <c r="M37" t="n">
        <v>0</v>
      </c>
      <c r="N37" t="n">
        <v>40.95</v>
      </c>
      <c r="O37" t="n">
        <v>24794.55</v>
      </c>
      <c r="P37" t="n">
        <v>181.13</v>
      </c>
      <c r="Q37" t="n">
        <v>1319.08</v>
      </c>
      <c r="R37" t="n">
        <v>73.65000000000001</v>
      </c>
      <c r="S37" t="n">
        <v>59.92</v>
      </c>
      <c r="T37" t="n">
        <v>6754.69</v>
      </c>
      <c r="U37" t="n">
        <v>0.8100000000000001</v>
      </c>
      <c r="V37" t="n">
        <v>0.96</v>
      </c>
      <c r="W37" t="n">
        <v>0.21</v>
      </c>
      <c r="X37" t="n">
        <v>0.42</v>
      </c>
      <c r="Y37" t="n">
        <v>1</v>
      </c>
      <c r="Z37" t="n">
        <v>10</v>
      </c>
      <c r="AA37" t="n">
        <v>134.2704505456014</v>
      </c>
      <c r="AB37" t="n">
        <v>183.7147540306227</v>
      </c>
      <c r="AC37" t="n">
        <v>166.1812757512684</v>
      </c>
      <c r="AD37" t="n">
        <v>134270.4505456015</v>
      </c>
      <c r="AE37" t="n">
        <v>183714.7540306227</v>
      </c>
      <c r="AF37" t="n">
        <v>2.554745936687305e-06</v>
      </c>
      <c r="AG37" t="n">
        <v>0.2158333333333333</v>
      </c>
      <c r="AH37" t="n">
        <v>166181.2757512684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3.654</v>
      </c>
      <c r="E2" t="n">
        <v>27.37</v>
      </c>
      <c r="F2" t="n">
        <v>21.68</v>
      </c>
      <c r="G2" t="n">
        <v>8.609999999999999</v>
      </c>
      <c r="H2" t="n">
        <v>0.15</v>
      </c>
      <c r="I2" t="n">
        <v>151</v>
      </c>
      <c r="J2" t="n">
        <v>116.05</v>
      </c>
      <c r="K2" t="n">
        <v>43.4</v>
      </c>
      <c r="L2" t="n">
        <v>1</v>
      </c>
      <c r="M2" t="n">
        <v>149</v>
      </c>
      <c r="N2" t="n">
        <v>16.65</v>
      </c>
      <c r="O2" t="n">
        <v>14546.17</v>
      </c>
      <c r="P2" t="n">
        <v>207.92</v>
      </c>
      <c r="Q2" t="n">
        <v>1319.66</v>
      </c>
      <c r="R2" t="n">
        <v>204.42</v>
      </c>
      <c r="S2" t="n">
        <v>59.92</v>
      </c>
      <c r="T2" t="n">
        <v>71460.98</v>
      </c>
      <c r="U2" t="n">
        <v>0.29</v>
      </c>
      <c r="V2" t="n">
        <v>0.78</v>
      </c>
      <c r="W2" t="n">
        <v>0.4</v>
      </c>
      <c r="X2" t="n">
        <v>4.39</v>
      </c>
      <c r="Y2" t="n">
        <v>1</v>
      </c>
      <c r="Z2" t="n">
        <v>10</v>
      </c>
      <c r="AA2" t="n">
        <v>193.5519455408729</v>
      </c>
      <c r="AB2" t="n">
        <v>264.826310798092</v>
      </c>
      <c r="AC2" t="n">
        <v>239.5516593816611</v>
      </c>
      <c r="AD2" t="n">
        <v>193551.9455408729</v>
      </c>
      <c r="AE2" t="n">
        <v>264826.310798092</v>
      </c>
      <c r="AF2" t="n">
        <v>2.09268470419396e-06</v>
      </c>
      <c r="AG2" t="n">
        <v>0.2851041666666667</v>
      </c>
      <c r="AH2" t="n">
        <v>239551.6593816611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3.953</v>
      </c>
      <c r="E3" t="n">
        <v>25.3</v>
      </c>
      <c r="F3" t="n">
        <v>20.51</v>
      </c>
      <c r="G3" t="n">
        <v>10.89</v>
      </c>
      <c r="H3" t="n">
        <v>0.19</v>
      </c>
      <c r="I3" t="n">
        <v>113</v>
      </c>
      <c r="J3" t="n">
        <v>116.37</v>
      </c>
      <c r="K3" t="n">
        <v>43.4</v>
      </c>
      <c r="L3" t="n">
        <v>1.25</v>
      </c>
      <c r="M3" t="n">
        <v>111</v>
      </c>
      <c r="N3" t="n">
        <v>16.72</v>
      </c>
      <c r="O3" t="n">
        <v>14585.96</v>
      </c>
      <c r="P3" t="n">
        <v>193.99</v>
      </c>
      <c r="Q3" t="n">
        <v>1319.37</v>
      </c>
      <c r="R3" t="n">
        <v>166.16</v>
      </c>
      <c r="S3" t="n">
        <v>59.92</v>
      </c>
      <c r="T3" t="n">
        <v>52520.67</v>
      </c>
      <c r="U3" t="n">
        <v>0.36</v>
      </c>
      <c r="V3" t="n">
        <v>0.83</v>
      </c>
      <c r="W3" t="n">
        <v>0.34</v>
      </c>
      <c r="X3" t="n">
        <v>3.23</v>
      </c>
      <c r="Y3" t="n">
        <v>1</v>
      </c>
      <c r="Z3" t="n">
        <v>10</v>
      </c>
      <c r="AA3" t="n">
        <v>167.8425649691175</v>
      </c>
      <c r="AB3" t="n">
        <v>229.6496020820122</v>
      </c>
      <c r="AC3" t="n">
        <v>207.732166374612</v>
      </c>
      <c r="AD3" t="n">
        <v>167842.5649691175</v>
      </c>
      <c r="AE3" t="n">
        <v>229649.6020820122</v>
      </c>
      <c r="AF3" t="n">
        <v>2.263925187651539e-06</v>
      </c>
      <c r="AG3" t="n">
        <v>0.2635416666666667</v>
      </c>
      <c r="AH3" t="n">
        <v>207732.166374612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4.1549</v>
      </c>
      <c r="E4" t="n">
        <v>24.07</v>
      </c>
      <c r="F4" t="n">
        <v>19.83</v>
      </c>
      <c r="G4" t="n">
        <v>13.22</v>
      </c>
      <c r="H4" t="n">
        <v>0.23</v>
      </c>
      <c r="I4" t="n">
        <v>90</v>
      </c>
      <c r="J4" t="n">
        <v>116.69</v>
      </c>
      <c r="K4" t="n">
        <v>43.4</v>
      </c>
      <c r="L4" t="n">
        <v>1.5</v>
      </c>
      <c r="M4" t="n">
        <v>88</v>
      </c>
      <c r="N4" t="n">
        <v>16.79</v>
      </c>
      <c r="O4" t="n">
        <v>14625.77</v>
      </c>
      <c r="P4" t="n">
        <v>184.9</v>
      </c>
      <c r="Q4" t="n">
        <v>1319.2</v>
      </c>
      <c r="R4" t="n">
        <v>143.91</v>
      </c>
      <c r="S4" t="n">
        <v>59.92</v>
      </c>
      <c r="T4" t="n">
        <v>41511.42</v>
      </c>
      <c r="U4" t="n">
        <v>0.42</v>
      </c>
      <c r="V4" t="n">
        <v>0.86</v>
      </c>
      <c r="W4" t="n">
        <v>0.31</v>
      </c>
      <c r="X4" t="n">
        <v>2.56</v>
      </c>
      <c r="Y4" t="n">
        <v>1</v>
      </c>
      <c r="Z4" t="n">
        <v>10</v>
      </c>
      <c r="AA4" t="n">
        <v>152.998150658489</v>
      </c>
      <c r="AB4" t="n">
        <v>209.3388195328807</v>
      </c>
      <c r="AC4" t="n">
        <v>189.3598164056008</v>
      </c>
      <c r="AD4" t="n">
        <v>152998.150658489</v>
      </c>
      <c r="AE4" t="n">
        <v>209338.8195328807</v>
      </c>
      <c r="AF4" t="n">
        <v>2.379555467283931e-06</v>
      </c>
      <c r="AG4" t="n">
        <v>0.2507291666666667</v>
      </c>
      <c r="AH4" t="n">
        <v>189359.8164056008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4.3103</v>
      </c>
      <c r="E5" t="n">
        <v>23.2</v>
      </c>
      <c r="F5" t="n">
        <v>19.35</v>
      </c>
      <c r="G5" t="n">
        <v>15.69</v>
      </c>
      <c r="H5" t="n">
        <v>0.26</v>
      </c>
      <c r="I5" t="n">
        <v>74</v>
      </c>
      <c r="J5" t="n">
        <v>117.01</v>
      </c>
      <c r="K5" t="n">
        <v>43.4</v>
      </c>
      <c r="L5" t="n">
        <v>1.75</v>
      </c>
      <c r="M5" t="n">
        <v>72</v>
      </c>
      <c r="N5" t="n">
        <v>16.86</v>
      </c>
      <c r="O5" t="n">
        <v>14665.62</v>
      </c>
      <c r="P5" t="n">
        <v>177.49</v>
      </c>
      <c r="Q5" t="n">
        <v>1319.28</v>
      </c>
      <c r="R5" t="n">
        <v>127.98</v>
      </c>
      <c r="S5" t="n">
        <v>59.92</v>
      </c>
      <c r="T5" t="n">
        <v>33626.07</v>
      </c>
      <c r="U5" t="n">
        <v>0.47</v>
      </c>
      <c r="V5" t="n">
        <v>0.88</v>
      </c>
      <c r="W5" t="n">
        <v>0.28</v>
      </c>
      <c r="X5" t="n">
        <v>2.07</v>
      </c>
      <c r="Y5" t="n">
        <v>1</v>
      </c>
      <c r="Z5" t="n">
        <v>10</v>
      </c>
      <c r="AA5" t="n">
        <v>142.378399303378</v>
      </c>
      <c r="AB5" t="n">
        <v>194.8084072184612</v>
      </c>
      <c r="AC5" t="n">
        <v>176.2161662489032</v>
      </c>
      <c r="AD5" t="n">
        <v>142378.399303378</v>
      </c>
      <c r="AE5" t="n">
        <v>194808.4072184612</v>
      </c>
      <c r="AF5" t="n">
        <v>2.468554701830111e-06</v>
      </c>
      <c r="AG5" t="n">
        <v>0.2416666666666667</v>
      </c>
      <c r="AH5" t="n">
        <v>176216.1662489032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4.4239</v>
      </c>
      <c r="E6" t="n">
        <v>22.6</v>
      </c>
      <c r="F6" t="n">
        <v>19.02</v>
      </c>
      <c r="G6" t="n">
        <v>18.11</v>
      </c>
      <c r="H6" t="n">
        <v>0.3</v>
      </c>
      <c r="I6" t="n">
        <v>63</v>
      </c>
      <c r="J6" t="n">
        <v>117.34</v>
      </c>
      <c r="K6" t="n">
        <v>43.4</v>
      </c>
      <c r="L6" t="n">
        <v>2</v>
      </c>
      <c r="M6" t="n">
        <v>61</v>
      </c>
      <c r="N6" t="n">
        <v>16.94</v>
      </c>
      <c r="O6" t="n">
        <v>14705.49</v>
      </c>
      <c r="P6" t="n">
        <v>171.95</v>
      </c>
      <c r="Q6" t="n">
        <v>1319.18</v>
      </c>
      <c r="R6" t="n">
        <v>117.04</v>
      </c>
      <c r="S6" t="n">
        <v>59.92</v>
      </c>
      <c r="T6" t="n">
        <v>28209.38</v>
      </c>
      <c r="U6" t="n">
        <v>0.51</v>
      </c>
      <c r="V6" t="n">
        <v>0.89</v>
      </c>
      <c r="W6" t="n">
        <v>0.27</v>
      </c>
      <c r="X6" t="n">
        <v>1.74</v>
      </c>
      <c r="Y6" t="n">
        <v>1</v>
      </c>
      <c r="Z6" t="n">
        <v>10</v>
      </c>
      <c r="AA6" t="n">
        <v>135.0624103445777</v>
      </c>
      <c r="AB6" t="n">
        <v>184.798348366382</v>
      </c>
      <c r="AC6" t="n">
        <v>167.1614533644573</v>
      </c>
      <c r="AD6" t="n">
        <v>135062.4103445777</v>
      </c>
      <c r="AE6" t="n">
        <v>184798.3483663819</v>
      </c>
      <c r="AF6" t="n">
        <v>2.533614631331051e-06</v>
      </c>
      <c r="AG6" t="n">
        <v>0.2354166666666667</v>
      </c>
      <c r="AH6" t="n">
        <v>167161.4533644573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4.5659</v>
      </c>
      <c r="E7" t="n">
        <v>21.9</v>
      </c>
      <c r="F7" t="n">
        <v>18.53</v>
      </c>
      <c r="G7" t="n">
        <v>20.59</v>
      </c>
      <c r="H7" t="n">
        <v>0.34</v>
      </c>
      <c r="I7" t="n">
        <v>54</v>
      </c>
      <c r="J7" t="n">
        <v>117.66</v>
      </c>
      <c r="K7" t="n">
        <v>43.4</v>
      </c>
      <c r="L7" t="n">
        <v>2.25</v>
      </c>
      <c r="M7" t="n">
        <v>52</v>
      </c>
      <c r="N7" t="n">
        <v>17.01</v>
      </c>
      <c r="O7" t="n">
        <v>14745.39</v>
      </c>
      <c r="P7" t="n">
        <v>163.87</v>
      </c>
      <c r="Q7" t="n">
        <v>1319.11</v>
      </c>
      <c r="R7" t="n">
        <v>100.89</v>
      </c>
      <c r="S7" t="n">
        <v>59.92</v>
      </c>
      <c r="T7" t="n">
        <v>20180.63</v>
      </c>
      <c r="U7" t="n">
        <v>0.59</v>
      </c>
      <c r="V7" t="n">
        <v>0.92</v>
      </c>
      <c r="W7" t="n">
        <v>0.24</v>
      </c>
      <c r="X7" t="n">
        <v>1.25</v>
      </c>
      <c r="Y7" t="n">
        <v>1</v>
      </c>
      <c r="Z7" t="n">
        <v>10</v>
      </c>
      <c r="AA7" t="n">
        <v>125.6646570697945</v>
      </c>
      <c r="AB7" t="n">
        <v>171.9399277362166</v>
      </c>
      <c r="AC7" t="n">
        <v>155.5302223523241</v>
      </c>
      <c r="AD7" t="n">
        <v>125664.6570697945</v>
      </c>
      <c r="AE7" t="n">
        <v>171939.9277362166</v>
      </c>
      <c r="AF7" t="n">
        <v>2.614939543207225e-06</v>
      </c>
      <c r="AG7" t="n">
        <v>0.228125</v>
      </c>
      <c r="AH7" t="n">
        <v>155530.2223523241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4.5526</v>
      </c>
      <c r="E8" t="n">
        <v>21.97</v>
      </c>
      <c r="F8" t="n">
        <v>18.73</v>
      </c>
      <c r="G8" t="n">
        <v>23.42</v>
      </c>
      <c r="H8" t="n">
        <v>0.37</v>
      </c>
      <c r="I8" t="n">
        <v>48</v>
      </c>
      <c r="J8" t="n">
        <v>117.98</v>
      </c>
      <c r="K8" t="n">
        <v>43.4</v>
      </c>
      <c r="L8" t="n">
        <v>2.5</v>
      </c>
      <c r="M8" t="n">
        <v>46</v>
      </c>
      <c r="N8" t="n">
        <v>17.08</v>
      </c>
      <c r="O8" t="n">
        <v>14785.31</v>
      </c>
      <c r="P8" t="n">
        <v>163.73</v>
      </c>
      <c r="Q8" t="n">
        <v>1319.11</v>
      </c>
      <c r="R8" t="n">
        <v>108.39</v>
      </c>
      <c r="S8" t="n">
        <v>59.92</v>
      </c>
      <c r="T8" t="n">
        <v>23961.72</v>
      </c>
      <c r="U8" t="n">
        <v>0.55</v>
      </c>
      <c r="V8" t="n">
        <v>0.91</v>
      </c>
      <c r="W8" t="n">
        <v>0.25</v>
      </c>
      <c r="X8" t="n">
        <v>1.46</v>
      </c>
      <c r="Y8" t="n">
        <v>1</v>
      </c>
      <c r="Z8" t="n">
        <v>10</v>
      </c>
      <c r="AA8" t="n">
        <v>126.3490627491472</v>
      </c>
      <c r="AB8" t="n">
        <v>172.8763617805541</v>
      </c>
      <c r="AC8" t="n">
        <v>156.3772844457638</v>
      </c>
      <c r="AD8" t="n">
        <v>126349.0627491472</v>
      </c>
      <c r="AE8" t="n">
        <v>172876.3617805541</v>
      </c>
      <c r="AF8" t="n">
        <v>2.607322491601921e-06</v>
      </c>
      <c r="AG8" t="n">
        <v>0.2288541666666667</v>
      </c>
      <c r="AH8" t="n">
        <v>156377.2844457638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4.6214</v>
      </c>
      <c r="E9" t="n">
        <v>21.64</v>
      </c>
      <c r="F9" t="n">
        <v>18.53</v>
      </c>
      <c r="G9" t="n">
        <v>25.85</v>
      </c>
      <c r="H9" t="n">
        <v>0.41</v>
      </c>
      <c r="I9" t="n">
        <v>43</v>
      </c>
      <c r="J9" t="n">
        <v>118.31</v>
      </c>
      <c r="K9" t="n">
        <v>43.4</v>
      </c>
      <c r="L9" t="n">
        <v>2.75</v>
      </c>
      <c r="M9" t="n">
        <v>41</v>
      </c>
      <c r="N9" t="n">
        <v>17.16</v>
      </c>
      <c r="O9" t="n">
        <v>14825.26</v>
      </c>
      <c r="P9" t="n">
        <v>158.85</v>
      </c>
      <c r="Q9" t="n">
        <v>1319.18</v>
      </c>
      <c r="R9" t="n">
        <v>101.53</v>
      </c>
      <c r="S9" t="n">
        <v>59.92</v>
      </c>
      <c r="T9" t="n">
        <v>20554.46</v>
      </c>
      <c r="U9" t="n">
        <v>0.59</v>
      </c>
      <c r="V9" t="n">
        <v>0.92</v>
      </c>
      <c r="W9" t="n">
        <v>0.23</v>
      </c>
      <c r="X9" t="n">
        <v>1.25</v>
      </c>
      <c r="Y9" t="n">
        <v>1</v>
      </c>
      <c r="Z9" t="n">
        <v>10</v>
      </c>
      <c r="AA9" t="n">
        <v>121.5479416148277</v>
      </c>
      <c r="AB9" t="n">
        <v>166.3072560340658</v>
      </c>
      <c r="AC9" t="n">
        <v>150.4351249319204</v>
      </c>
      <c r="AD9" t="n">
        <v>121547.9416148277</v>
      </c>
      <c r="AE9" t="n">
        <v>166307.2560340658</v>
      </c>
      <c r="AF9" t="n">
        <v>2.646724984116575e-06</v>
      </c>
      <c r="AG9" t="n">
        <v>0.2254166666666667</v>
      </c>
      <c r="AH9" t="n">
        <v>150435.1249319204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4.6858</v>
      </c>
      <c r="E10" t="n">
        <v>21.34</v>
      </c>
      <c r="F10" t="n">
        <v>18.35</v>
      </c>
      <c r="G10" t="n">
        <v>28.97</v>
      </c>
      <c r="H10" t="n">
        <v>0.45</v>
      </c>
      <c r="I10" t="n">
        <v>38</v>
      </c>
      <c r="J10" t="n">
        <v>118.63</v>
      </c>
      <c r="K10" t="n">
        <v>43.4</v>
      </c>
      <c r="L10" t="n">
        <v>3</v>
      </c>
      <c r="M10" t="n">
        <v>36</v>
      </c>
      <c r="N10" t="n">
        <v>17.23</v>
      </c>
      <c r="O10" t="n">
        <v>14865.24</v>
      </c>
      <c r="P10" t="n">
        <v>154.46</v>
      </c>
      <c r="Q10" t="n">
        <v>1319.18</v>
      </c>
      <c r="R10" t="n">
        <v>95.37</v>
      </c>
      <c r="S10" t="n">
        <v>59.92</v>
      </c>
      <c r="T10" t="n">
        <v>17498.93</v>
      </c>
      <c r="U10" t="n">
        <v>0.63</v>
      </c>
      <c r="V10" t="n">
        <v>0.93</v>
      </c>
      <c r="W10" t="n">
        <v>0.23</v>
      </c>
      <c r="X10" t="n">
        <v>1.07</v>
      </c>
      <c r="Y10" t="n">
        <v>1</v>
      </c>
      <c r="Z10" t="n">
        <v>10</v>
      </c>
      <c r="AA10" t="n">
        <v>117.2873294465553</v>
      </c>
      <c r="AB10" t="n">
        <v>160.4776985004955</v>
      </c>
      <c r="AC10" t="n">
        <v>145.1619321875168</v>
      </c>
      <c r="AD10" t="n">
        <v>117287.3294465553</v>
      </c>
      <c r="AE10" t="n">
        <v>160477.6985004955</v>
      </c>
      <c r="AF10" t="n">
        <v>2.683607549784362e-06</v>
      </c>
      <c r="AG10" t="n">
        <v>0.2222916666666667</v>
      </c>
      <c r="AH10" t="n">
        <v>145161.9321875169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4.7197</v>
      </c>
      <c r="E11" t="n">
        <v>21.19</v>
      </c>
      <c r="F11" t="n">
        <v>18.27</v>
      </c>
      <c r="G11" t="n">
        <v>31.32</v>
      </c>
      <c r="H11" t="n">
        <v>0.48</v>
      </c>
      <c r="I11" t="n">
        <v>35</v>
      </c>
      <c r="J11" t="n">
        <v>118.96</v>
      </c>
      <c r="K11" t="n">
        <v>43.4</v>
      </c>
      <c r="L11" t="n">
        <v>3.25</v>
      </c>
      <c r="M11" t="n">
        <v>33</v>
      </c>
      <c r="N11" t="n">
        <v>17.31</v>
      </c>
      <c r="O11" t="n">
        <v>14905.25</v>
      </c>
      <c r="P11" t="n">
        <v>150.44</v>
      </c>
      <c r="Q11" t="n">
        <v>1319.14</v>
      </c>
      <c r="R11" t="n">
        <v>92.98999999999999</v>
      </c>
      <c r="S11" t="n">
        <v>59.92</v>
      </c>
      <c r="T11" t="n">
        <v>16326.11</v>
      </c>
      <c r="U11" t="n">
        <v>0.64</v>
      </c>
      <c r="V11" t="n">
        <v>0.93</v>
      </c>
      <c r="W11" t="n">
        <v>0.22</v>
      </c>
      <c r="X11" t="n">
        <v>0.99</v>
      </c>
      <c r="Y11" t="n">
        <v>1</v>
      </c>
      <c r="Z11" t="n">
        <v>10</v>
      </c>
      <c r="AA11" t="n">
        <v>114.2437395570955</v>
      </c>
      <c r="AB11" t="n">
        <v>156.3133245400293</v>
      </c>
      <c r="AC11" t="n">
        <v>141.3950002331006</v>
      </c>
      <c r="AD11" t="n">
        <v>114243.7395570955</v>
      </c>
      <c r="AE11" t="n">
        <v>156313.3245400293</v>
      </c>
      <c r="AF11" t="n">
        <v>2.70302244071818e-06</v>
      </c>
      <c r="AG11" t="n">
        <v>0.2207291666666667</v>
      </c>
      <c r="AH11" t="n">
        <v>141395.0002331006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4.774</v>
      </c>
      <c r="E12" t="n">
        <v>20.95</v>
      </c>
      <c r="F12" t="n">
        <v>18.12</v>
      </c>
      <c r="G12" t="n">
        <v>35.08</v>
      </c>
      <c r="H12" t="n">
        <v>0.52</v>
      </c>
      <c r="I12" t="n">
        <v>31</v>
      </c>
      <c r="J12" t="n">
        <v>119.28</v>
      </c>
      <c r="K12" t="n">
        <v>43.4</v>
      </c>
      <c r="L12" t="n">
        <v>3.5</v>
      </c>
      <c r="M12" t="n">
        <v>29</v>
      </c>
      <c r="N12" t="n">
        <v>17.38</v>
      </c>
      <c r="O12" t="n">
        <v>14945.29</v>
      </c>
      <c r="P12" t="n">
        <v>145.81</v>
      </c>
      <c r="Q12" t="n">
        <v>1319.15</v>
      </c>
      <c r="R12" t="n">
        <v>88.16</v>
      </c>
      <c r="S12" t="n">
        <v>59.92</v>
      </c>
      <c r="T12" t="n">
        <v>13932.13</v>
      </c>
      <c r="U12" t="n">
        <v>0.68</v>
      </c>
      <c r="V12" t="n">
        <v>0.9399999999999999</v>
      </c>
      <c r="W12" t="n">
        <v>0.21</v>
      </c>
      <c r="X12" t="n">
        <v>0.84</v>
      </c>
      <c r="Y12" t="n">
        <v>1</v>
      </c>
      <c r="Z12" t="n">
        <v>10</v>
      </c>
      <c r="AA12" t="n">
        <v>110.3338097064858</v>
      </c>
      <c r="AB12" t="n">
        <v>150.9635860244967</v>
      </c>
      <c r="AC12" t="n">
        <v>136.5558332530836</v>
      </c>
      <c r="AD12" t="n">
        <v>110333.8097064858</v>
      </c>
      <c r="AE12" t="n">
        <v>150963.5860244967</v>
      </c>
      <c r="AF12" t="n">
        <v>2.734120628851112e-06</v>
      </c>
      <c r="AG12" t="n">
        <v>0.2182291666666667</v>
      </c>
      <c r="AH12" t="n">
        <v>136555.8332530836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4.7986</v>
      </c>
      <c r="E13" t="n">
        <v>20.84</v>
      </c>
      <c r="F13" t="n">
        <v>18.06</v>
      </c>
      <c r="G13" t="n">
        <v>37.37</v>
      </c>
      <c r="H13" t="n">
        <v>0.55</v>
      </c>
      <c r="I13" t="n">
        <v>29</v>
      </c>
      <c r="J13" t="n">
        <v>119.61</v>
      </c>
      <c r="K13" t="n">
        <v>43.4</v>
      </c>
      <c r="L13" t="n">
        <v>3.75</v>
      </c>
      <c r="M13" t="n">
        <v>26</v>
      </c>
      <c r="N13" t="n">
        <v>17.46</v>
      </c>
      <c r="O13" t="n">
        <v>14985.35</v>
      </c>
      <c r="P13" t="n">
        <v>142.22</v>
      </c>
      <c r="Q13" t="n">
        <v>1319.15</v>
      </c>
      <c r="R13" t="n">
        <v>86.17</v>
      </c>
      <c r="S13" t="n">
        <v>59.92</v>
      </c>
      <c r="T13" t="n">
        <v>12945.39</v>
      </c>
      <c r="U13" t="n">
        <v>0.7</v>
      </c>
      <c r="V13" t="n">
        <v>0.9399999999999999</v>
      </c>
      <c r="W13" t="n">
        <v>0.21</v>
      </c>
      <c r="X13" t="n">
        <v>0.78</v>
      </c>
      <c r="Y13" t="n">
        <v>1</v>
      </c>
      <c r="Z13" t="n">
        <v>10</v>
      </c>
      <c r="AA13" t="n">
        <v>107.8542206901899</v>
      </c>
      <c r="AB13" t="n">
        <v>147.5709029406555</v>
      </c>
      <c r="AC13" t="n">
        <v>133.4869430811025</v>
      </c>
      <c r="AD13" t="n">
        <v>107854.2206901899</v>
      </c>
      <c r="AE13" t="n">
        <v>147570.9029406555</v>
      </c>
      <c r="AF13" t="n">
        <v>2.748209310767689e-06</v>
      </c>
      <c r="AG13" t="n">
        <v>0.2170833333333333</v>
      </c>
      <c r="AH13" t="n">
        <v>133486.9430811025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4.8204</v>
      </c>
      <c r="E14" t="n">
        <v>20.74</v>
      </c>
      <c r="F14" t="n">
        <v>18.02</v>
      </c>
      <c r="G14" t="n">
        <v>40.04</v>
      </c>
      <c r="H14" t="n">
        <v>0.59</v>
      </c>
      <c r="I14" t="n">
        <v>27</v>
      </c>
      <c r="J14" t="n">
        <v>119.93</v>
      </c>
      <c r="K14" t="n">
        <v>43.4</v>
      </c>
      <c r="L14" t="n">
        <v>4</v>
      </c>
      <c r="M14" t="n">
        <v>19</v>
      </c>
      <c r="N14" t="n">
        <v>17.53</v>
      </c>
      <c r="O14" t="n">
        <v>15025.44</v>
      </c>
      <c r="P14" t="n">
        <v>138.75</v>
      </c>
      <c r="Q14" t="n">
        <v>1319.25</v>
      </c>
      <c r="R14" t="n">
        <v>84.84</v>
      </c>
      <c r="S14" t="n">
        <v>59.92</v>
      </c>
      <c r="T14" t="n">
        <v>12289.67</v>
      </c>
      <c r="U14" t="n">
        <v>0.71</v>
      </c>
      <c r="V14" t="n">
        <v>0.9399999999999999</v>
      </c>
      <c r="W14" t="n">
        <v>0.2</v>
      </c>
      <c r="X14" t="n">
        <v>0.74</v>
      </c>
      <c r="Y14" t="n">
        <v>1</v>
      </c>
      <c r="Z14" t="n">
        <v>10</v>
      </c>
      <c r="AA14" t="n">
        <v>105.5577456972648</v>
      </c>
      <c r="AB14" t="n">
        <v>144.4287645420106</v>
      </c>
      <c r="AC14" t="n">
        <v>130.6446859612043</v>
      </c>
      <c r="AD14" t="n">
        <v>105557.7456972648</v>
      </c>
      <c r="AE14" t="n">
        <v>144428.7645420106</v>
      </c>
      <c r="AF14" t="n">
        <v>2.760694402872623e-06</v>
      </c>
      <c r="AG14" t="n">
        <v>0.2160416666666667</v>
      </c>
      <c r="AH14" t="n">
        <v>130644.6859612043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4.8235</v>
      </c>
      <c r="E15" t="n">
        <v>20.73</v>
      </c>
      <c r="F15" t="n">
        <v>18.03</v>
      </c>
      <c r="G15" t="n">
        <v>41.6</v>
      </c>
      <c r="H15" t="n">
        <v>0.62</v>
      </c>
      <c r="I15" t="n">
        <v>26</v>
      </c>
      <c r="J15" t="n">
        <v>120.26</v>
      </c>
      <c r="K15" t="n">
        <v>43.4</v>
      </c>
      <c r="L15" t="n">
        <v>4.25</v>
      </c>
      <c r="M15" t="n">
        <v>5</v>
      </c>
      <c r="N15" t="n">
        <v>17.61</v>
      </c>
      <c r="O15" t="n">
        <v>15065.56</v>
      </c>
      <c r="P15" t="n">
        <v>137.21</v>
      </c>
      <c r="Q15" t="n">
        <v>1319.17</v>
      </c>
      <c r="R15" t="n">
        <v>84.16</v>
      </c>
      <c r="S15" t="n">
        <v>59.92</v>
      </c>
      <c r="T15" t="n">
        <v>11957.2</v>
      </c>
      <c r="U15" t="n">
        <v>0.71</v>
      </c>
      <c r="V15" t="n">
        <v>0.9399999999999999</v>
      </c>
      <c r="W15" t="n">
        <v>0.23</v>
      </c>
      <c r="X15" t="n">
        <v>0.75</v>
      </c>
      <c r="Y15" t="n">
        <v>1</v>
      </c>
      <c r="Z15" t="n">
        <v>10</v>
      </c>
      <c r="AA15" t="n">
        <v>104.7375467953242</v>
      </c>
      <c r="AB15" t="n">
        <v>143.3065322197543</v>
      </c>
      <c r="AC15" t="n">
        <v>129.6295579167209</v>
      </c>
      <c r="AD15" t="n">
        <v>104737.5467953242</v>
      </c>
      <c r="AE15" t="n">
        <v>143306.5322197543</v>
      </c>
      <c r="AF15" t="n">
        <v>2.76246980587837e-06</v>
      </c>
      <c r="AG15" t="n">
        <v>0.2159375</v>
      </c>
      <c r="AH15" t="n">
        <v>129629.5579167209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4.8381</v>
      </c>
      <c r="E16" t="n">
        <v>20.67</v>
      </c>
      <c r="F16" t="n">
        <v>17.99</v>
      </c>
      <c r="G16" t="n">
        <v>43.17</v>
      </c>
      <c r="H16" t="n">
        <v>0.66</v>
      </c>
      <c r="I16" t="n">
        <v>25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137.08</v>
      </c>
      <c r="Q16" t="n">
        <v>1319.1</v>
      </c>
      <c r="R16" t="n">
        <v>82.7</v>
      </c>
      <c r="S16" t="n">
        <v>59.92</v>
      </c>
      <c r="T16" t="n">
        <v>11228.32</v>
      </c>
      <c r="U16" t="n">
        <v>0.72</v>
      </c>
      <c r="V16" t="n">
        <v>0.9399999999999999</v>
      </c>
      <c r="W16" t="n">
        <v>0.24</v>
      </c>
      <c r="X16" t="n">
        <v>0.71</v>
      </c>
      <c r="Y16" t="n">
        <v>1</v>
      </c>
      <c r="Z16" t="n">
        <v>10</v>
      </c>
      <c r="AA16" t="n">
        <v>104.2869131246417</v>
      </c>
      <c r="AB16" t="n">
        <v>142.6899553509723</v>
      </c>
      <c r="AC16" t="n">
        <v>129.0718262789242</v>
      </c>
      <c r="AD16" t="n">
        <v>104286.9131246417</v>
      </c>
      <c r="AE16" t="n">
        <v>142689.9553509723</v>
      </c>
      <c r="AF16" t="n">
        <v>2.770831381324794e-06</v>
      </c>
      <c r="AG16" t="n">
        <v>0.2153125</v>
      </c>
      <c r="AH16" t="n">
        <v>129071.8262789242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4.0177</v>
      </c>
      <c r="E2" t="n">
        <v>24.89</v>
      </c>
      <c r="F2" t="n">
        <v>20.7</v>
      </c>
      <c r="G2" t="n">
        <v>10.44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163.13</v>
      </c>
      <c r="Q2" t="n">
        <v>1319.33</v>
      </c>
      <c r="R2" t="n">
        <v>172.45</v>
      </c>
      <c r="S2" t="n">
        <v>59.92</v>
      </c>
      <c r="T2" t="n">
        <v>55634.96</v>
      </c>
      <c r="U2" t="n">
        <v>0.35</v>
      </c>
      <c r="V2" t="n">
        <v>0.82</v>
      </c>
      <c r="W2" t="n">
        <v>0.35</v>
      </c>
      <c r="X2" t="n">
        <v>3.42</v>
      </c>
      <c r="Y2" t="n">
        <v>1</v>
      </c>
      <c r="Z2" t="n">
        <v>10</v>
      </c>
      <c r="AA2" t="n">
        <v>141.3817627838897</v>
      </c>
      <c r="AB2" t="n">
        <v>193.4447651639979</v>
      </c>
      <c r="AC2" t="n">
        <v>174.9826682782337</v>
      </c>
      <c r="AD2" t="n">
        <v>141381.7627838897</v>
      </c>
      <c r="AE2" t="n">
        <v>193444.7651639979</v>
      </c>
      <c r="AF2" t="n">
        <v>2.3968579627958e-06</v>
      </c>
      <c r="AG2" t="n">
        <v>0.2592708333333333</v>
      </c>
      <c r="AH2" t="n">
        <v>174982.6682782337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4.2711</v>
      </c>
      <c r="E3" t="n">
        <v>23.41</v>
      </c>
      <c r="F3" t="n">
        <v>19.79</v>
      </c>
      <c r="G3" t="n">
        <v>13.34</v>
      </c>
      <c r="H3" t="n">
        <v>0.24</v>
      </c>
      <c r="I3" t="n">
        <v>89</v>
      </c>
      <c r="J3" t="n">
        <v>90.18000000000001</v>
      </c>
      <c r="K3" t="n">
        <v>37.55</v>
      </c>
      <c r="L3" t="n">
        <v>1.25</v>
      </c>
      <c r="M3" t="n">
        <v>87</v>
      </c>
      <c r="N3" t="n">
        <v>11.37</v>
      </c>
      <c r="O3" t="n">
        <v>11355.7</v>
      </c>
      <c r="P3" t="n">
        <v>152.36</v>
      </c>
      <c r="Q3" t="n">
        <v>1319.19</v>
      </c>
      <c r="R3" t="n">
        <v>142.74</v>
      </c>
      <c r="S3" t="n">
        <v>59.92</v>
      </c>
      <c r="T3" t="n">
        <v>40931.93</v>
      </c>
      <c r="U3" t="n">
        <v>0.42</v>
      </c>
      <c r="V3" t="n">
        <v>0.86</v>
      </c>
      <c r="W3" t="n">
        <v>0.3</v>
      </c>
      <c r="X3" t="n">
        <v>2.51</v>
      </c>
      <c r="Y3" t="n">
        <v>1</v>
      </c>
      <c r="Z3" t="n">
        <v>10</v>
      </c>
      <c r="AA3" t="n">
        <v>125.3014814790736</v>
      </c>
      <c r="AB3" t="n">
        <v>171.4430148708162</v>
      </c>
      <c r="AC3" t="n">
        <v>155.0807341533759</v>
      </c>
      <c r="AD3" t="n">
        <v>125301.4814790736</v>
      </c>
      <c r="AE3" t="n">
        <v>171443.0148708162</v>
      </c>
      <c r="AF3" t="n">
        <v>2.548029978569117e-06</v>
      </c>
      <c r="AG3" t="n">
        <v>0.2438541666666667</v>
      </c>
      <c r="AH3" t="n">
        <v>155080.7341533758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4.446</v>
      </c>
      <c r="E4" t="n">
        <v>22.49</v>
      </c>
      <c r="F4" t="n">
        <v>19.23</v>
      </c>
      <c r="G4" t="n">
        <v>16.48</v>
      </c>
      <c r="H4" t="n">
        <v>0.29</v>
      </c>
      <c r="I4" t="n">
        <v>70</v>
      </c>
      <c r="J4" t="n">
        <v>90.48</v>
      </c>
      <c r="K4" t="n">
        <v>37.55</v>
      </c>
      <c r="L4" t="n">
        <v>1.5</v>
      </c>
      <c r="M4" t="n">
        <v>68</v>
      </c>
      <c r="N4" t="n">
        <v>11.43</v>
      </c>
      <c r="O4" t="n">
        <v>11393.43</v>
      </c>
      <c r="P4" t="n">
        <v>144.02</v>
      </c>
      <c r="Q4" t="n">
        <v>1319.17</v>
      </c>
      <c r="R4" t="n">
        <v>124.14</v>
      </c>
      <c r="S4" t="n">
        <v>59.92</v>
      </c>
      <c r="T4" t="n">
        <v>31723.5</v>
      </c>
      <c r="U4" t="n">
        <v>0.48</v>
      </c>
      <c r="V4" t="n">
        <v>0.88</v>
      </c>
      <c r="W4" t="n">
        <v>0.28</v>
      </c>
      <c r="X4" t="n">
        <v>1.95</v>
      </c>
      <c r="Y4" t="n">
        <v>1</v>
      </c>
      <c r="Z4" t="n">
        <v>10</v>
      </c>
      <c r="AA4" t="n">
        <v>114.9003444762696</v>
      </c>
      <c r="AB4" t="n">
        <v>157.2117203578074</v>
      </c>
      <c r="AC4" t="n">
        <v>142.2076544149367</v>
      </c>
      <c r="AD4" t="n">
        <v>114900.3444762696</v>
      </c>
      <c r="AE4" t="n">
        <v>157211.7203578074</v>
      </c>
      <c r="AF4" t="n">
        <v>2.652370884483691e-06</v>
      </c>
      <c r="AG4" t="n">
        <v>0.2342708333333333</v>
      </c>
      <c r="AH4" t="n">
        <v>142207.6544149368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4.5774</v>
      </c>
      <c r="E5" t="n">
        <v>21.85</v>
      </c>
      <c r="F5" t="n">
        <v>18.81</v>
      </c>
      <c r="G5" t="n">
        <v>19.46</v>
      </c>
      <c r="H5" t="n">
        <v>0.34</v>
      </c>
      <c r="I5" t="n">
        <v>58</v>
      </c>
      <c r="J5" t="n">
        <v>90.79000000000001</v>
      </c>
      <c r="K5" t="n">
        <v>37.55</v>
      </c>
      <c r="L5" t="n">
        <v>1.75</v>
      </c>
      <c r="M5" t="n">
        <v>56</v>
      </c>
      <c r="N5" t="n">
        <v>11.49</v>
      </c>
      <c r="O5" t="n">
        <v>11431.19</v>
      </c>
      <c r="P5" t="n">
        <v>137.31</v>
      </c>
      <c r="Q5" t="n">
        <v>1319.12</v>
      </c>
      <c r="R5" t="n">
        <v>110.31</v>
      </c>
      <c r="S5" t="n">
        <v>59.92</v>
      </c>
      <c r="T5" t="n">
        <v>24868.2</v>
      </c>
      <c r="U5" t="n">
        <v>0.54</v>
      </c>
      <c r="V5" t="n">
        <v>0.9</v>
      </c>
      <c r="W5" t="n">
        <v>0.26</v>
      </c>
      <c r="X5" t="n">
        <v>1.53</v>
      </c>
      <c r="Y5" t="n">
        <v>1</v>
      </c>
      <c r="Z5" t="n">
        <v>10</v>
      </c>
      <c r="AA5" t="n">
        <v>107.3756402024267</v>
      </c>
      <c r="AB5" t="n">
        <v>146.9160880038172</v>
      </c>
      <c r="AC5" t="n">
        <v>132.8946227627973</v>
      </c>
      <c r="AD5" t="n">
        <v>107375.6402024267</v>
      </c>
      <c r="AE5" t="n">
        <v>146916.0880038172</v>
      </c>
      <c r="AF5" t="n">
        <v>2.730760793215396e-06</v>
      </c>
      <c r="AG5" t="n">
        <v>0.2276041666666667</v>
      </c>
      <c r="AH5" t="n">
        <v>132894.6227627973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4.626</v>
      </c>
      <c r="E6" t="n">
        <v>21.62</v>
      </c>
      <c r="F6" t="n">
        <v>18.75</v>
      </c>
      <c r="G6" t="n">
        <v>22.96</v>
      </c>
      <c r="H6" t="n">
        <v>0.39</v>
      </c>
      <c r="I6" t="n">
        <v>49</v>
      </c>
      <c r="J6" t="n">
        <v>91.09999999999999</v>
      </c>
      <c r="K6" t="n">
        <v>37.55</v>
      </c>
      <c r="L6" t="n">
        <v>2</v>
      </c>
      <c r="M6" t="n">
        <v>47</v>
      </c>
      <c r="N6" t="n">
        <v>11.54</v>
      </c>
      <c r="O6" t="n">
        <v>11468.97</v>
      </c>
      <c r="P6" t="n">
        <v>133.06</v>
      </c>
      <c r="Q6" t="n">
        <v>1319.2</v>
      </c>
      <c r="R6" t="n">
        <v>109.1</v>
      </c>
      <c r="S6" t="n">
        <v>59.92</v>
      </c>
      <c r="T6" t="n">
        <v>24312.36</v>
      </c>
      <c r="U6" t="n">
        <v>0.55</v>
      </c>
      <c r="V6" t="n">
        <v>0.91</v>
      </c>
      <c r="W6" t="n">
        <v>0.24</v>
      </c>
      <c r="X6" t="n">
        <v>1.47</v>
      </c>
      <c r="Y6" t="n">
        <v>1</v>
      </c>
      <c r="Z6" t="n">
        <v>10</v>
      </c>
      <c r="AA6" t="n">
        <v>103.9397597858268</v>
      </c>
      <c r="AB6" t="n">
        <v>142.2149648374815</v>
      </c>
      <c r="AC6" t="n">
        <v>128.6421681933874</v>
      </c>
      <c r="AD6" t="n">
        <v>103939.7597858268</v>
      </c>
      <c r="AE6" t="n">
        <v>142214.9648374816</v>
      </c>
      <c r="AF6" t="n">
        <v>2.759754321102465e-06</v>
      </c>
      <c r="AG6" t="n">
        <v>0.2252083333333333</v>
      </c>
      <c r="AH6" t="n">
        <v>128642.1681933874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4.7108</v>
      </c>
      <c r="E7" t="n">
        <v>21.23</v>
      </c>
      <c r="F7" t="n">
        <v>18.49</v>
      </c>
      <c r="G7" t="n">
        <v>26.42</v>
      </c>
      <c r="H7" t="n">
        <v>0.43</v>
      </c>
      <c r="I7" t="n">
        <v>42</v>
      </c>
      <c r="J7" t="n">
        <v>91.40000000000001</v>
      </c>
      <c r="K7" t="n">
        <v>37.55</v>
      </c>
      <c r="L7" t="n">
        <v>2.25</v>
      </c>
      <c r="M7" t="n">
        <v>40</v>
      </c>
      <c r="N7" t="n">
        <v>11.6</v>
      </c>
      <c r="O7" t="n">
        <v>11506.78</v>
      </c>
      <c r="P7" t="n">
        <v>127.1</v>
      </c>
      <c r="Q7" t="n">
        <v>1319.08</v>
      </c>
      <c r="R7" t="n">
        <v>100.2</v>
      </c>
      <c r="S7" t="n">
        <v>59.92</v>
      </c>
      <c r="T7" t="n">
        <v>19894.03</v>
      </c>
      <c r="U7" t="n">
        <v>0.6</v>
      </c>
      <c r="V7" t="n">
        <v>0.92</v>
      </c>
      <c r="W7" t="n">
        <v>0.24</v>
      </c>
      <c r="X7" t="n">
        <v>1.22</v>
      </c>
      <c r="Y7" t="n">
        <v>1</v>
      </c>
      <c r="Z7" t="n">
        <v>10</v>
      </c>
      <c r="AA7" t="n">
        <v>98.60023904509752</v>
      </c>
      <c r="AB7" t="n">
        <v>134.9091969969896</v>
      </c>
      <c r="AC7" t="n">
        <v>122.0336525818802</v>
      </c>
      <c r="AD7" t="n">
        <v>98600.23904509752</v>
      </c>
      <c r="AE7" t="n">
        <v>134909.1969969896</v>
      </c>
      <c r="AF7" t="n">
        <v>2.810343851242864e-06</v>
      </c>
      <c r="AG7" t="n">
        <v>0.2211458333333333</v>
      </c>
      <c r="AH7" t="n">
        <v>122033.6525818802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4.7809</v>
      </c>
      <c r="E8" t="n">
        <v>20.92</v>
      </c>
      <c r="F8" t="n">
        <v>18.3</v>
      </c>
      <c r="G8" t="n">
        <v>30.49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23</v>
      </c>
      <c r="N8" t="n">
        <v>11.66</v>
      </c>
      <c r="O8" t="n">
        <v>11544.61</v>
      </c>
      <c r="P8" t="n">
        <v>120.82</v>
      </c>
      <c r="Q8" t="n">
        <v>1319.17</v>
      </c>
      <c r="R8" t="n">
        <v>93.34</v>
      </c>
      <c r="S8" t="n">
        <v>59.92</v>
      </c>
      <c r="T8" t="n">
        <v>16495.65</v>
      </c>
      <c r="U8" t="n">
        <v>0.64</v>
      </c>
      <c r="V8" t="n">
        <v>0.93</v>
      </c>
      <c r="W8" t="n">
        <v>0.24</v>
      </c>
      <c r="X8" t="n">
        <v>1.02</v>
      </c>
      <c r="Y8" t="n">
        <v>1</v>
      </c>
      <c r="Z8" t="n">
        <v>10</v>
      </c>
      <c r="AA8" t="n">
        <v>93.68618508538887</v>
      </c>
      <c r="AB8" t="n">
        <v>128.1855715765594</v>
      </c>
      <c r="AC8" t="n">
        <v>115.9517205349061</v>
      </c>
      <c r="AD8" t="n">
        <v>93686.18508538888</v>
      </c>
      <c r="AE8" t="n">
        <v>128185.5715765594</v>
      </c>
      <c r="AF8" t="n">
        <v>2.852163734059398e-06</v>
      </c>
      <c r="AG8" t="n">
        <v>0.2179166666666667</v>
      </c>
      <c r="AH8" t="n">
        <v>115951.7205349061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4.7879</v>
      </c>
      <c r="E9" t="n">
        <v>20.89</v>
      </c>
      <c r="F9" t="n">
        <v>18.29</v>
      </c>
      <c r="G9" t="n">
        <v>31.35</v>
      </c>
      <c r="H9" t="n">
        <v>0.52</v>
      </c>
      <c r="I9" t="n">
        <v>35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119.37</v>
      </c>
      <c r="Q9" t="n">
        <v>1319.2</v>
      </c>
      <c r="R9" t="n">
        <v>92</v>
      </c>
      <c r="S9" t="n">
        <v>59.92</v>
      </c>
      <c r="T9" t="n">
        <v>15827.95</v>
      </c>
      <c r="U9" t="n">
        <v>0.65</v>
      </c>
      <c r="V9" t="n">
        <v>0.93</v>
      </c>
      <c r="W9" t="n">
        <v>0.26</v>
      </c>
      <c r="X9" t="n">
        <v>1.01</v>
      </c>
      <c r="Y9" t="n">
        <v>1</v>
      </c>
      <c r="Z9" t="n">
        <v>10</v>
      </c>
      <c r="AA9" t="n">
        <v>92.80256886111535</v>
      </c>
      <c r="AB9" t="n">
        <v>126.9765688761123</v>
      </c>
      <c r="AC9" t="n">
        <v>114.8581033553434</v>
      </c>
      <c r="AD9" t="n">
        <v>92802.56886111535</v>
      </c>
      <c r="AE9" t="n">
        <v>126976.5688761123</v>
      </c>
      <c r="AF9" t="n">
        <v>2.856339756594572e-06</v>
      </c>
      <c r="AG9" t="n">
        <v>0.2176041666666667</v>
      </c>
      <c r="AH9" t="n">
        <v>114858.1033553434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4.7993</v>
      </c>
      <c r="E10" t="n">
        <v>20.84</v>
      </c>
      <c r="F10" t="n">
        <v>18.25</v>
      </c>
      <c r="G10" t="n">
        <v>32.21</v>
      </c>
      <c r="H10" t="n">
        <v>0.57</v>
      </c>
      <c r="I10" t="n">
        <v>34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119.66</v>
      </c>
      <c r="Q10" t="n">
        <v>1319.13</v>
      </c>
      <c r="R10" t="n">
        <v>91.13</v>
      </c>
      <c r="S10" t="n">
        <v>59.92</v>
      </c>
      <c r="T10" t="n">
        <v>15398.18</v>
      </c>
      <c r="U10" t="n">
        <v>0.66</v>
      </c>
      <c r="V10" t="n">
        <v>0.93</v>
      </c>
      <c r="W10" t="n">
        <v>0.26</v>
      </c>
      <c r="X10" t="n">
        <v>0.98</v>
      </c>
      <c r="Y10" t="n">
        <v>1</v>
      </c>
      <c r="Z10" t="n">
        <v>10</v>
      </c>
      <c r="AA10" t="n">
        <v>92.66603020968373</v>
      </c>
      <c r="AB10" t="n">
        <v>126.7897506695635</v>
      </c>
      <c r="AC10" t="n">
        <v>114.6891148162266</v>
      </c>
      <c r="AD10" t="n">
        <v>92666.03020968373</v>
      </c>
      <c r="AE10" t="n">
        <v>126789.7506695635</v>
      </c>
      <c r="AF10" t="n">
        <v>2.863140707580428e-06</v>
      </c>
      <c r="AG10" t="n">
        <v>0.2170833333333333</v>
      </c>
      <c r="AH10" t="n">
        <v>114689.1148162266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24.58</v>
      </c>
      <c r="G2" t="n">
        <v>6</v>
      </c>
      <c r="H2" t="n">
        <v>0.09</v>
      </c>
      <c r="I2" t="n">
        <v>246</v>
      </c>
      <c r="J2" t="n">
        <v>194.77</v>
      </c>
      <c r="K2" t="n">
        <v>54.38</v>
      </c>
      <c r="L2" t="n">
        <v>1</v>
      </c>
      <c r="M2" t="n">
        <v>244</v>
      </c>
      <c r="N2" t="n">
        <v>39.4</v>
      </c>
      <c r="O2" t="n">
        <v>24256.19</v>
      </c>
      <c r="P2" t="n">
        <v>338.25</v>
      </c>
      <c r="Q2" t="n">
        <v>1319.51</v>
      </c>
      <c r="R2" t="n">
        <v>299.71</v>
      </c>
      <c r="S2" t="n">
        <v>59.92</v>
      </c>
      <c r="T2" t="n">
        <v>118629.57</v>
      </c>
      <c r="U2" t="n">
        <v>0.2</v>
      </c>
      <c r="V2" t="n">
        <v>0.6899999999999999</v>
      </c>
      <c r="W2" t="n">
        <v>0.55</v>
      </c>
      <c r="X2" t="n">
        <v>7.3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3.1267</v>
      </c>
      <c r="E3" t="n">
        <v>31.98</v>
      </c>
      <c r="F3" t="n">
        <v>22.5</v>
      </c>
      <c r="G3" t="n">
        <v>7.54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307.97</v>
      </c>
      <c r="Q3" t="n">
        <v>1319.43</v>
      </c>
      <c r="R3" t="n">
        <v>231.12</v>
      </c>
      <c r="S3" t="n">
        <v>59.92</v>
      </c>
      <c r="T3" t="n">
        <v>84670.87</v>
      </c>
      <c r="U3" t="n">
        <v>0.26</v>
      </c>
      <c r="V3" t="n">
        <v>0.76</v>
      </c>
      <c r="W3" t="n">
        <v>0.45</v>
      </c>
      <c r="X3" t="n">
        <v>5.22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3.4072</v>
      </c>
      <c r="E4" t="n">
        <v>29.35</v>
      </c>
      <c r="F4" t="n">
        <v>21.35</v>
      </c>
      <c r="G4" t="n">
        <v>9.08</v>
      </c>
      <c r="H4" t="n">
        <v>0.14</v>
      </c>
      <c r="I4" t="n">
        <v>141</v>
      </c>
      <c r="J4" t="n">
        <v>195.55</v>
      </c>
      <c r="K4" t="n">
        <v>54.38</v>
      </c>
      <c r="L4" t="n">
        <v>1.5</v>
      </c>
      <c r="M4" t="n">
        <v>139</v>
      </c>
      <c r="N4" t="n">
        <v>39.67</v>
      </c>
      <c r="O4" t="n">
        <v>24351.61</v>
      </c>
      <c r="P4" t="n">
        <v>290.56</v>
      </c>
      <c r="Q4" t="n">
        <v>1319.29</v>
      </c>
      <c r="R4" t="n">
        <v>193.36</v>
      </c>
      <c r="S4" t="n">
        <v>59.92</v>
      </c>
      <c r="T4" t="n">
        <v>65978.99000000001</v>
      </c>
      <c r="U4" t="n">
        <v>0.31</v>
      </c>
      <c r="V4" t="n">
        <v>0.8</v>
      </c>
      <c r="W4" t="n">
        <v>0.39</v>
      </c>
      <c r="X4" t="n">
        <v>4.07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3.6189</v>
      </c>
      <c r="E5" t="n">
        <v>27.63</v>
      </c>
      <c r="F5" t="n">
        <v>20.61</v>
      </c>
      <c r="G5" t="n">
        <v>10.66</v>
      </c>
      <c r="H5" t="n">
        <v>0.16</v>
      </c>
      <c r="I5" t="n">
        <v>116</v>
      </c>
      <c r="J5" t="n">
        <v>195.93</v>
      </c>
      <c r="K5" t="n">
        <v>54.38</v>
      </c>
      <c r="L5" t="n">
        <v>1.75</v>
      </c>
      <c r="M5" t="n">
        <v>114</v>
      </c>
      <c r="N5" t="n">
        <v>39.81</v>
      </c>
      <c r="O5" t="n">
        <v>24399.39</v>
      </c>
      <c r="P5" t="n">
        <v>278.88</v>
      </c>
      <c r="Q5" t="n">
        <v>1319.24</v>
      </c>
      <c r="R5" t="n">
        <v>169.09</v>
      </c>
      <c r="S5" t="n">
        <v>59.92</v>
      </c>
      <c r="T5" t="n">
        <v>53968.95</v>
      </c>
      <c r="U5" t="n">
        <v>0.35</v>
      </c>
      <c r="V5" t="n">
        <v>0.82</v>
      </c>
      <c r="W5" t="n">
        <v>0.35</v>
      </c>
      <c r="X5" t="n">
        <v>3.33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3.7919</v>
      </c>
      <c r="E6" t="n">
        <v>26.37</v>
      </c>
      <c r="F6" t="n">
        <v>20.04</v>
      </c>
      <c r="G6" t="n">
        <v>12.27</v>
      </c>
      <c r="H6" t="n">
        <v>0.18</v>
      </c>
      <c r="I6" t="n">
        <v>98</v>
      </c>
      <c r="J6" t="n">
        <v>196.32</v>
      </c>
      <c r="K6" t="n">
        <v>54.38</v>
      </c>
      <c r="L6" t="n">
        <v>2</v>
      </c>
      <c r="M6" t="n">
        <v>96</v>
      </c>
      <c r="N6" t="n">
        <v>39.95</v>
      </c>
      <c r="O6" t="n">
        <v>24447.22</v>
      </c>
      <c r="P6" t="n">
        <v>269.74</v>
      </c>
      <c r="Q6" t="n">
        <v>1319.25</v>
      </c>
      <c r="R6" t="n">
        <v>150.72</v>
      </c>
      <c r="S6" t="n">
        <v>59.92</v>
      </c>
      <c r="T6" t="n">
        <v>44876.14</v>
      </c>
      <c r="U6" t="n">
        <v>0.4</v>
      </c>
      <c r="V6" t="n">
        <v>0.85</v>
      </c>
      <c r="W6" t="n">
        <v>0.32</v>
      </c>
      <c r="X6" t="n">
        <v>2.77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3.9097</v>
      </c>
      <c r="E7" t="n">
        <v>25.58</v>
      </c>
      <c r="F7" t="n">
        <v>19.72</v>
      </c>
      <c r="G7" t="n">
        <v>13.76</v>
      </c>
      <c r="H7" t="n">
        <v>0.2</v>
      </c>
      <c r="I7" t="n">
        <v>86</v>
      </c>
      <c r="J7" t="n">
        <v>196.71</v>
      </c>
      <c r="K7" t="n">
        <v>54.38</v>
      </c>
      <c r="L7" t="n">
        <v>2.25</v>
      </c>
      <c r="M7" t="n">
        <v>84</v>
      </c>
      <c r="N7" t="n">
        <v>40.08</v>
      </c>
      <c r="O7" t="n">
        <v>24495.09</v>
      </c>
      <c r="P7" t="n">
        <v>263.9</v>
      </c>
      <c r="Q7" t="n">
        <v>1319.3</v>
      </c>
      <c r="R7" t="n">
        <v>139.94</v>
      </c>
      <c r="S7" t="n">
        <v>59.92</v>
      </c>
      <c r="T7" t="n">
        <v>39546.19</v>
      </c>
      <c r="U7" t="n">
        <v>0.43</v>
      </c>
      <c r="V7" t="n">
        <v>0.86</v>
      </c>
      <c r="W7" t="n">
        <v>0.3</v>
      </c>
      <c r="X7" t="n">
        <v>2.44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4.0198</v>
      </c>
      <c r="E8" t="n">
        <v>24.88</v>
      </c>
      <c r="F8" t="n">
        <v>19.4</v>
      </c>
      <c r="G8" t="n">
        <v>15.32</v>
      </c>
      <c r="H8" t="n">
        <v>0.23</v>
      </c>
      <c r="I8" t="n">
        <v>76</v>
      </c>
      <c r="J8" t="n">
        <v>197.1</v>
      </c>
      <c r="K8" t="n">
        <v>54.38</v>
      </c>
      <c r="L8" t="n">
        <v>2.5</v>
      </c>
      <c r="M8" t="n">
        <v>74</v>
      </c>
      <c r="N8" t="n">
        <v>40.22</v>
      </c>
      <c r="O8" t="n">
        <v>24543.01</v>
      </c>
      <c r="P8" t="n">
        <v>258.34</v>
      </c>
      <c r="Q8" t="n">
        <v>1319.17</v>
      </c>
      <c r="R8" t="n">
        <v>130.05</v>
      </c>
      <c r="S8" t="n">
        <v>59.92</v>
      </c>
      <c r="T8" t="n">
        <v>34651.6</v>
      </c>
      <c r="U8" t="n">
        <v>0.46</v>
      </c>
      <c r="V8" t="n">
        <v>0.88</v>
      </c>
      <c r="W8" t="n">
        <v>0.28</v>
      </c>
      <c r="X8" t="n">
        <v>2.13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4.1099</v>
      </c>
      <c r="E9" t="n">
        <v>24.33</v>
      </c>
      <c r="F9" t="n">
        <v>19.17</v>
      </c>
      <c r="G9" t="n">
        <v>16.92</v>
      </c>
      <c r="H9" t="n">
        <v>0.25</v>
      </c>
      <c r="I9" t="n">
        <v>68</v>
      </c>
      <c r="J9" t="n">
        <v>197.49</v>
      </c>
      <c r="K9" t="n">
        <v>54.38</v>
      </c>
      <c r="L9" t="n">
        <v>2.75</v>
      </c>
      <c r="M9" t="n">
        <v>66</v>
      </c>
      <c r="N9" t="n">
        <v>40.36</v>
      </c>
      <c r="O9" t="n">
        <v>24590.98</v>
      </c>
      <c r="P9" t="n">
        <v>253.61</v>
      </c>
      <c r="Q9" t="n">
        <v>1319.3</v>
      </c>
      <c r="R9" t="n">
        <v>122.15</v>
      </c>
      <c r="S9" t="n">
        <v>59.92</v>
      </c>
      <c r="T9" t="n">
        <v>30739.22</v>
      </c>
      <c r="U9" t="n">
        <v>0.49</v>
      </c>
      <c r="V9" t="n">
        <v>0.89</v>
      </c>
      <c r="W9" t="n">
        <v>0.27</v>
      </c>
      <c r="X9" t="n">
        <v>1.89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4.1955</v>
      </c>
      <c r="E10" t="n">
        <v>23.84</v>
      </c>
      <c r="F10" t="n">
        <v>18.95</v>
      </c>
      <c r="G10" t="n">
        <v>18.64</v>
      </c>
      <c r="H10" t="n">
        <v>0.27</v>
      </c>
      <c r="I10" t="n">
        <v>61</v>
      </c>
      <c r="J10" t="n">
        <v>197.88</v>
      </c>
      <c r="K10" t="n">
        <v>54.38</v>
      </c>
      <c r="L10" t="n">
        <v>3</v>
      </c>
      <c r="M10" t="n">
        <v>59</v>
      </c>
      <c r="N10" t="n">
        <v>40.5</v>
      </c>
      <c r="O10" t="n">
        <v>24639</v>
      </c>
      <c r="P10" t="n">
        <v>249.19</v>
      </c>
      <c r="Q10" t="n">
        <v>1319.13</v>
      </c>
      <c r="R10" t="n">
        <v>114.81</v>
      </c>
      <c r="S10" t="n">
        <v>59.92</v>
      </c>
      <c r="T10" t="n">
        <v>27103.1</v>
      </c>
      <c r="U10" t="n">
        <v>0.52</v>
      </c>
      <c r="V10" t="n">
        <v>0.9</v>
      </c>
      <c r="W10" t="n">
        <v>0.26</v>
      </c>
      <c r="X10" t="n">
        <v>1.67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4.2945</v>
      </c>
      <c r="E11" t="n">
        <v>23.29</v>
      </c>
      <c r="F11" t="n">
        <v>18.63</v>
      </c>
      <c r="G11" t="n">
        <v>20.32</v>
      </c>
      <c r="H11" t="n">
        <v>0.29</v>
      </c>
      <c r="I11" t="n">
        <v>55</v>
      </c>
      <c r="J11" t="n">
        <v>198.27</v>
      </c>
      <c r="K11" t="n">
        <v>54.38</v>
      </c>
      <c r="L11" t="n">
        <v>3.25</v>
      </c>
      <c r="M11" t="n">
        <v>53</v>
      </c>
      <c r="N11" t="n">
        <v>40.64</v>
      </c>
      <c r="O11" t="n">
        <v>24687.06</v>
      </c>
      <c r="P11" t="n">
        <v>243.54</v>
      </c>
      <c r="Q11" t="n">
        <v>1319.31</v>
      </c>
      <c r="R11" t="n">
        <v>103.85</v>
      </c>
      <c r="S11" t="n">
        <v>59.92</v>
      </c>
      <c r="T11" t="n">
        <v>21653.24</v>
      </c>
      <c r="U11" t="n">
        <v>0.58</v>
      </c>
      <c r="V11" t="n">
        <v>0.91</v>
      </c>
      <c r="W11" t="n">
        <v>0.25</v>
      </c>
      <c r="X11" t="n">
        <v>1.35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4.3042</v>
      </c>
      <c r="E12" t="n">
        <v>23.23</v>
      </c>
      <c r="F12" t="n">
        <v>18.73</v>
      </c>
      <c r="G12" t="n">
        <v>22.04</v>
      </c>
      <c r="H12" t="n">
        <v>0.31</v>
      </c>
      <c r="I12" t="n">
        <v>51</v>
      </c>
      <c r="J12" t="n">
        <v>198.66</v>
      </c>
      <c r="K12" t="n">
        <v>54.38</v>
      </c>
      <c r="L12" t="n">
        <v>3.5</v>
      </c>
      <c r="M12" t="n">
        <v>49</v>
      </c>
      <c r="N12" t="n">
        <v>40.78</v>
      </c>
      <c r="O12" t="n">
        <v>24735.17</v>
      </c>
      <c r="P12" t="n">
        <v>243.67</v>
      </c>
      <c r="Q12" t="n">
        <v>1319.25</v>
      </c>
      <c r="R12" t="n">
        <v>109.25</v>
      </c>
      <c r="S12" t="n">
        <v>59.92</v>
      </c>
      <c r="T12" t="n">
        <v>24373.57</v>
      </c>
      <c r="U12" t="n">
        <v>0.55</v>
      </c>
      <c r="V12" t="n">
        <v>0.91</v>
      </c>
      <c r="W12" t="n">
        <v>0.21</v>
      </c>
      <c r="X12" t="n">
        <v>1.45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4.3236</v>
      </c>
      <c r="E13" t="n">
        <v>23.13</v>
      </c>
      <c r="F13" t="n">
        <v>18.75</v>
      </c>
      <c r="G13" t="n">
        <v>23.43</v>
      </c>
      <c r="H13" t="n">
        <v>0.33</v>
      </c>
      <c r="I13" t="n">
        <v>48</v>
      </c>
      <c r="J13" t="n">
        <v>199.05</v>
      </c>
      <c r="K13" t="n">
        <v>54.38</v>
      </c>
      <c r="L13" t="n">
        <v>3.75</v>
      </c>
      <c r="M13" t="n">
        <v>46</v>
      </c>
      <c r="N13" t="n">
        <v>40.92</v>
      </c>
      <c r="O13" t="n">
        <v>24783.33</v>
      </c>
      <c r="P13" t="n">
        <v>242.73</v>
      </c>
      <c r="Q13" t="n">
        <v>1319.2</v>
      </c>
      <c r="R13" t="n">
        <v>108.95</v>
      </c>
      <c r="S13" t="n">
        <v>59.92</v>
      </c>
      <c r="T13" t="n">
        <v>24238.67</v>
      </c>
      <c r="U13" t="n">
        <v>0.55</v>
      </c>
      <c r="V13" t="n">
        <v>0.91</v>
      </c>
      <c r="W13" t="n">
        <v>0.24</v>
      </c>
      <c r="X13" t="n">
        <v>1.47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4.3923</v>
      </c>
      <c r="E14" t="n">
        <v>22.77</v>
      </c>
      <c r="F14" t="n">
        <v>18.54</v>
      </c>
      <c r="G14" t="n">
        <v>25.28</v>
      </c>
      <c r="H14" t="n">
        <v>0.36</v>
      </c>
      <c r="I14" t="n">
        <v>44</v>
      </c>
      <c r="J14" t="n">
        <v>199.44</v>
      </c>
      <c r="K14" t="n">
        <v>54.38</v>
      </c>
      <c r="L14" t="n">
        <v>4</v>
      </c>
      <c r="M14" t="n">
        <v>42</v>
      </c>
      <c r="N14" t="n">
        <v>41.06</v>
      </c>
      <c r="O14" t="n">
        <v>24831.54</v>
      </c>
      <c r="P14" t="n">
        <v>238.58</v>
      </c>
      <c r="Q14" t="n">
        <v>1319.23</v>
      </c>
      <c r="R14" t="n">
        <v>101.78</v>
      </c>
      <c r="S14" t="n">
        <v>59.92</v>
      </c>
      <c r="T14" t="n">
        <v>20674.98</v>
      </c>
      <c r="U14" t="n">
        <v>0.59</v>
      </c>
      <c r="V14" t="n">
        <v>0.92</v>
      </c>
      <c r="W14" t="n">
        <v>0.23</v>
      </c>
      <c r="X14" t="n">
        <v>1.26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4.4357</v>
      </c>
      <c r="E15" t="n">
        <v>22.54</v>
      </c>
      <c r="F15" t="n">
        <v>18.43</v>
      </c>
      <c r="G15" t="n">
        <v>26.98</v>
      </c>
      <c r="H15" t="n">
        <v>0.38</v>
      </c>
      <c r="I15" t="n">
        <v>41</v>
      </c>
      <c r="J15" t="n">
        <v>199.83</v>
      </c>
      <c r="K15" t="n">
        <v>54.38</v>
      </c>
      <c r="L15" t="n">
        <v>4.25</v>
      </c>
      <c r="M15" t="n">
        <v>39</v>
      </c>
      <c r="N15" t="n">
        <v>41.2</v>
      </c>
      <c r="O15" t="n">
        <v>24879.79</v>
      </c>
      <c r="P15" t="n">
        <v>235.58</v>
      </c>
      <c r="Q15" t="n">
        <v>1319.09</v>
      </c>
      <c r="R15" t="n">
        <v>98.34999999999999</v>
      </c>
      <c r="S15" t="n">
        <v>59.92</v>
      </c>
      <c r="T15" t="n">
        <v>18974.09</v>
      </c>
      <c r="U15" t="n">
        <v>0.61</v>
      </c>
      <c r="V15" t="n">
        <v>0.92</v>
      </c>
      <c r="W15" t="n">
        <v>0.23</v>
      </c>
      <c r="X15" t="n">
        <v>1.16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4.4626</v>
      </c>
      <c r="E16" t="n">
        <v>22.41</v>
      </c>
      <c r="F16" t="n">
        <v>18.38</v>
      </c>
      <c r="G16" t="n">
        <v>28.27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37</v>
      </c>
      <c r="N16" t="n">
        <v>41.35</v>
      </c>
      <c r="O16" t="n">
        <v>24928.09</v>
      </c>
      <c r="P16" t="n">
        <v>232.92</v>
      </c>
      <c r="Q16" t="n">
        <v>1319.22</v>
      </c>
      <c r="R16" t="n">
        <v>96.56999999999999</v>
      </c>
      <c r="S16" t="n">
        <v>59.92</v>
      </c>
      <c r="T16" t="n">
        <v>18096.64</v>
      </c>
      <c r="U16" t="n">
        <v>0.62</v>
      </c>
      <c r="V16" t="n">
        <v>0.92</v>
      </c>
      <c r="W16" t="n">
        <v>0.22</v>
      </c>
      <c r="X16" t="n">
        <v>1.1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4.5048</v>
      </c>
      <c r="E17" t="n">
        <v>22.2</v>
      </c>
      <c r="F17" t="n">
        <v>18.28</v>
      </c>
      <c r="G17" t="n">
        <v>30.47</v>
      </c>
      <c r="H17" t="n">
        <v>0.42</v>
      </c>
      <c r="I17" t="n">
        <v>36</v>
      </c>
      <c r="J17" t="n">
        <v>200.61</v>
      </c>
      <c r="K17" t="n">
        <v>54.38</v>
      </c>
      <c r="L17" t="n">
        <v>4.75</v>
      </c>
      <c r="M17" t="n">
        <v>34</v>
      </c>
      <c r="N17" t="n">
        <v>41.49</v>
      </c>
      <c r="O17" t="n">
        <v>24976.45</v>
      </c>
      <c r="P17" t="n">
        <v>230.73</v>
      </c>
      <c r="Q17" t="n">
        <v>1319.13</v>
      </c>
      <c r="R17" t="n">
        <v>93.29000000000001</v>
      </c>
      <c r="S17" t="n">
        <v>59.92</v>
      </c>
      <c r="T17" t="n">
        <v>16472.16</v>
      </c>
      <c r="U17" t="n">
        <v>0.64</v>
      </c>
      <c r="V17" t="n">
        <v>0.93</v>
      </c>
      <c r="W17" t="n">
        <v>0.22</v>
      </c>
      <c r="X17" t="n">
        <v>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4.5303</v>
      </c>
      <c r="E18" t="n">
        <v>22.07</v>
      </c>
      <c r="F18" t="n">
        <v>18.23</v>
      </c>
      <c r="G18" t="n">
        <v>32.18</v>
      </c>
      <c r="H18" t="n">
        <v>0.44</v>
      </c>
      <c r="I18" t="n">
        <v>34</v>
      </c>
      <c r="J18" t="n">
        <v>201.01</v>
      </c>
      <c r="K18" t="n">
        <v>54.38</v>
      </c>
      <c r="L18" t="n">
        <v>5</v>
      </c>
      <c r="M18" t="n">
        <v>32</v>
      </c>
      <c r="N18" t="n">
        <v>41.63</v>
      </c>
      <c r="O18" t="n">
        <v>25024.84</v>
      </c>
      <c r="P18" t="n">
        <v>228.63</v>
      </c>
      <c r="Q18" t="n">
        <v>1319.11</v>
      </c>
      <c r="R18" t="n">
        <v>91.84</v>
      </c>
      <c r="S18" t="n">
        <v>59.92</v>
      </c>
      <c r="T18" t="n">
        <v>15755.33</v>
      </c>
      <c r="U18" t="n">
        <v>0.65</v>
      </c>
      <c r="V18" t="n">
        <v>0.93</v>
      </c>
      <c r="W18" t="n">
        <v>0.22</v>
      </c>
      <c r="X18" t="n">
        <v>0.96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4.5635</v>
      </c>
      <c r="E19" t="n">
        <v>21.91</v>
      </c>
      <c r="F19" t="n">
        <v>18.15</v>
      </c>
      <c r="G19" t="n">
        <v>34.03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225.71</v>
      </c>
      <c r="Q19" t="n">
        <v>1319.11</v>
      </c>
      <c r="R19" t="n">
        <v>89.06999999999999</v>
      </c>
      <c r="S19" t="n">
        <v>59.92</v>
      </c>
      <c r="T19" t="n">
        <v>14381.19</v>
      </c>
      <c r="U19" t="n">
        <v>0.67</v>
      </c>
      <c r="V19" t="n">
        <v>0.9399999999999999</v>
      </c>
      <c r="W19" t="n">
        <v>0.22</v>
      </c>
      <c r="X19" t="n">
        <v>0.87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4.576</v>
      </c>
      <c r="E20" t="n">
        <v>21.85</v>
      </c>
      <c r="F20" t="n">
        <v>18.13</v>
      </c>
      <c r="G20" t="n">
        <v>35.09</v>
      </c>
      <c r="H20" t="n">
        <v>0.48</v>
      </c>
      <c r="I20" t="n">
        <v>31</v>
      </c>
      <c r="J20" t="n">
        <v>201.79</v>
      </c>
      <c r="K20" t="n">
        <v>54.38</v>
      </c>
      <c r="L20" t="n">
        <v>5.5</v>
      </c>
      <c r="M20" t="n">
        <v>29</v>
      </c>
      <c r="N20" t="n">
        <v>41.92</v>
      </c>
      <c r="O20" t="n">
        <v>25121.79</v>
      </c>
      <c r="P20" t="n">
        <v>223.78</v>
      </c>
      <c r="Q20" t="n">
        <v>1319.17</v>
      </c>
      <c r="R20" t="n">
        <v>88.43000000000001</v>
      </c>
      <c r="S20" t="n">
        <v>59.92</v>
      </c>
      <c r="T20" t="n">
        <v>14066.39</v>
      </c>
      <c r="U20" t="n">
        <v>0.68</v>
      </c>
      <c r="V20" t="n">
        <v>0.9399999999999999</v>
      </c>
      <c r="W20" t="n">
        <v>0.21</v>
      </c>
      <c r="X20" t="n">
        <v>0.85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4.6081</v>
      </c>
      <c r="E21" t="n">
        <v>21.7</v>
      </c>
      <c r="F21" t="n">
        <v>18.06</v>
      </c>
      <c r="G21" t="n">
        <v>37.36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221.56</v>
      </c>
      <c r="Q21" t="n">
        <v>1319.14</v>
      </c>
      <c r="R21" t="n">
        <v>85.95999999999999</v>
      </c>
      <c r="S21" t="n">
        <v>59.92</v>
      </c>
      <c r="T21" t="n">
        <v>12839.41</v>
      </c>
      <c r="U21" t="n">
        <v>0.7</v>
      </c>
      <c r="V21" t="n">
        <v>0.9399999999999999</v>
      </c>
      <c r="W21" t="n">
        <v>0.21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4.6368</v>
      </c>
      <c r="E22" t="n">
        <v>21.57</v>
      </c>
      <c r="F22" t="n">
        <v>17.96</v>
      </c>
      <c r="G22" t="n">
        <v>38.49</v>
      </c>
      <c r="H22" t="n">
        <v>0.53</v>
      </c>
      <c r="I22" t="n">
        <v>28</v>
      </c>
      <c r="J22" t="n">
        <v>202.58</v>
      </c>
      <c r="K22" t="n">
        <v>54.38</v>
      </c>
      <c r="L22" t="n">
        <v>6</v>
      </c>
      <c r="M22" t="n">
        <v>26</v>
      </c>
      <c r="N22" t="n">
        <v>42.2</v>
      </c>
      <c r="O22" t="n">
        <v>25218.93</v>
      </c>
      <c r="P22" t="n">
        <v>218.7</v>
      </c>
      <c r="Q22" t="n">
        <v>1319.19</v>
      </c>
      <c r="R22" t="n">
        <v>82.48999999999999</v>
      </c>
      <c r="S22" t="n">
        <v>59.92</v>
      </c>
      <c r="T22" t="n">
        <v>11110.44</v>
      </c>
      <c r="U22" t="n">
        <v>0.73</v>
      </c>
      <c r="V22" t="n">
        <v>0.95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4.6483</v>
      </c>
      <c r="E23" t="n">
        <v>21.51</v>
      </c>
      <c r="F23" t="n">
        <v>17.99</v>
      </c>
      <c r="G23" t="n">
        <v>41.5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217.61</v>
      </c>
      <c r="Q23" t="n">
        <v>1319.14</v>
      </c>
      <c r="R23" t="n">
        <v>84.31999999999999</v>
      </c>
      <c r="S23" t="n">
        <v>59.92</v>
      </c>
      <c r="T23" t="n">
        <v>12037.01</v>
      </c>
      <c r="U23" t="n">
        <v>0.71</v>
      </c>
      <c r="V23" t="n">
        <v>0.9399999999999999</v>
      </c>
      <c r="W23" t="n">
        <v>0.19</v>
      </c>
      <c r="X23" t="n">
        <v>0.71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4.6566</v>
      </c>
      <c r="E24" t="n">
        <v>21.47</v>
      </c>
      <c r="F24" t="n">
        <v>17.99</v>
      </c>
      <c r="G24" t="n">
        <v>43.17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216.48</v>
      </c>
      <c r="Q24" t="n">
        <v>1319.08</v>
      </c>
      <c r="R24" t="n">
        <v>83.81</v>
      </c>
      <c r="S24" t="n">
        <v>59.92</v>
      </c>
      <c r="T24" t="n">
        <v>11784.44</v>
      </c>
      <c r="U24" t="n">
        <v>0.71</v>
      </c>
      <c r="V24" t="n">
        <v>0.9399999999999999</v>
      </c>
      <c r="W24" t="n">
        <v>0.2</v>
      </c>
      <c r="X24" t="n">
        <v>0.71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4.6726</v>
      </c>
      <c r="E25" t="n">
        <v>21.4</v>
      </c>
      <c r="F25" t="n">
        <v>17.95</v>
      </c>
      <c r="G25" t="n">
        <v>44.88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213.95</v>
      </c>
      <c r="Q25" t="n">
        <v>1319.26</v>
      </c>
      <c r="R25" t="n">
        <v>82.68000000000001</v>
      </c>
      <c r="S25" t="n">
        <v>59.92</v>
      </c>
      <c r="T25" t="n">
        <v>11225.73</v>
      </c>
      <c r="U25" t="n">
        <v>0.72</v>
      </c>
      <c r="V25" t="n">
        <v>0.95</v>
      </c>
      <c r="W25" t="n">
        <v>0.2</v>
      </c>
      <c r="X25" t="n">
        <v>0.67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4.6904</v>
      </c>
      <c r="E26" t="n">
        <v>21.32</v>
      </c>
      <c r="F26" t="n">
        <v>17.91</v>
      </c>
      <c r="G26" t="n">
        <v>46.72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211.57</v>
      </c>
      <c r="Q26" t="n">
        <v>1319.12</v>
      </c>
      <c r="R26" t="n">
        <v>81.38</v>
      </c>
      <c r="S26" t="n">
        <v>59.92</v>
      </c>
      <c r="T26" t="n">
        <v>10580.26</v>
      </c>
      <c r="U26" t="n">
        <v>0.74</v>
      </c>
      <c r="V26" t="n">
        <v>0.95</v>
      </c>
      <c r="W26" t="n">
        <v>0.2</v>
      </c>
      <c r="X26" t="n">
        <v>0.63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4.7044</v>
      </c>
      <c r="E27" t="n">
        <v>21.26</v>
      </c>
      <c r="F27" t="n">
        <v>17.88</v>
      </c>
      <c r="G27" t="n">
        <v>48.78</v>
      </c>
      <c r="H27" t="n">
        <v>0.63</v>
      </c>
      <c r="I27" t="n">
        <v>22</v>
      </c>
      <c r="J27" t="n">
        <v>204.56</v>
      </c>
      <c r="K27" t="n">
        <v>54.38</v>
      </c>
      <c r="L27" t="n">
        <v>7.25</v>
      </c>
      <c r="M27" t="n">
        <v>20</v>
      </c>
      <c r="N27" t="n">
        <v>42.93</v>
      </c>
      <c r="O27" t="n">
        <v>25462.78</v>
      </c>
      <c r="P27" t="n">
        <v>210.01</v>
      </c>
      <c r="Q27" t="n">
        <v>1319.11</v>
      </c>
      <c r="R27" t="n">
        <v>80.45999999999999</v>
      </c>
      <c r="S27" t="n">
        <v>59.92</v>
      </c>
      <c r="T27" t="n">
        <v>10123.94</v>
      </c>
      <c r="U27" t="n">
        <v>0.74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4.7229</v>
      </c>
      <c r="E28" t="n">
        <v>21.17</v>
      </c>
      <c r="F28" t="n">
        <v>17.84</v>
      </c>
      <c r="G28" t="n">
        <v>50.97</v>
      </c>
      <c r="H28" t="n">
        <v>0.65</v>
      </c>
      <c r="I28" t="n">
        <v>21</v>
      </c>
      <c r="J28" t="n">
        <v>204.95</v>
      </c>
      <c r="K28" t="n">
        <v>54.38</v>
      </c>
      <c r="L28" t="n">
        <v>7.5</v>
      </c>
      <c r="M28" t="n">
        <v>19</v>
      </c>
      <c r="N28" t="n">
        <v>43.08</v>
      </c>
      <c r="O28" t="n">
        <v>25511.67</v>
      </c>
      <c r="P28" t="n">
        <v>208.22</v>
      </c>
      <c r="Q28" t="n">
        <v>1319.17</v>
      </c>
      <c r="R28" t="n">
        <v>78.92</v>
      </c>
      <c r="S28" t="n">
        <v>59.92</v>
      </c>
      <c r="T28" t="n">
        <v>9361.700000000001</v>
      </c>
      <c r="U28" t="n">
        <v>0.76</v>
      </c>
      <c r="V28" t="n">
        <v>0.95</v>
      </c>
      <c r="W28" t="n">
        <v>0.2</v>
      </c>
      <c r="X28" t="n">
        <v>0.5600000000000001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4.7403</v>
      </c>
      <c r="E29" t="n">
        <v>21.1</v>
      </c>
      <c r="F29" t="n">
        <v>17.8</v>
      </c>
      <c r="G29" t="n">
        <v>53.4</v>
      </c>
      <c r="H29" t="n">
        <v>0.67</v>
      </c>
      <c r="I29" t="n">
        <v>20</v>
      </c>
      <c r="J29" t="n">
        <v>205.35</v>
      </c>
      <c r="K29" t="n">
        <v>54.38</v>
      </c>
      <c r="L29" t="n">
        <v>7.75</v>
      </c>
      <c r="M29" t="n">
        <v>18</v>
      </c>
      <c r="N29" t="n">
        <v>43.22</v>
      </c>
      <c r="O29" t="n">
        <v>25560.62</v>
      </c>
      <c r="P29" t="n">
        <v>205.11</v>
      </c>
      <c r="Q29" t="n">
        <v>1319.09</v>
      </c>
      <c r="R29" t="n">
        <v>77.75</v>
      </c>
      <c r="S29" t="n">
        <v>59.92</v>
      </c>
      <c r="T29" t="n">
        <v>8779.969999999999</v>
      </c>
      <c r="U29" t="n">
        <v>0.77</v>
      </c>
      <c r="V29" t="n">
        <v>0.95</v>
      </c>
      <c r="W29" t="n">
        <v>0.19</v>
      </c>
      <c r="X29" t="n">
        <v>0.52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4.7361</v>
      </c>
      <c r="E30" t="n">
        <v>21.11</v>
      </c>
      <c r="F30" t="n">
        <v>17.82</v>
      </c>
      <c r="G30" t="n">
        <v>53.46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203.05</v>
      </c>
      <c r="Q30" t="n">
        <v>1319.08</v>
      </c>
      <c r="R30" t="n">
        <v>78.22</v>
      </c>
      <c r="S30" t="n">
        <v>59.92</v>
      </c>
      <c r="T30" t="n">
        <v>9015.889999999999</v>
      </c>
      <c r="U30" t="n">
        <v>0.77</v>
      </c>
      <c r="V30" t="n">
        <v>0.95</v>
      </c>
      <c r="W30" t="n">
        <v>0.2</v>
      </c>
      <c r="X30" t="n">
        <v>0.54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4.7583</v>
      </c>
      <c r="E31" t="n">
        <v>21.02</v>
      </c>
      <c r="F31" t="n">
        <v>17.76</v>
      </c>
      <c r="G31" t="n">
        <v>56.09</v>
      </c>
      <c r="H31" t="n">
        <v>0.71</v>
      </c>
      <c r="I31" t="n">
        <v>19</v>
      </c>
      <c r="J31" t="n">
        <v>206.15</v>
      </c>
      <c r="K31" t="n">
        <v>54.38</v>
      </c>
      <c r="L31" t="n">
        <v>8.25</v>
      </c>
      <c r="M31" t="n">
        <v>17</v>
      </c>
      <c r="N31" t="n">
        <v>43.52</v>
      </c>
      <c r="O31" t="n">
        <v>25658.66</v>
      </c>
      <c r="P31" t="n">
        <v>201.48</v>
      </c>
      <c r="Q31" t="n">
        <v>1319.2</v>
      </c>
      <c r="R31" t="n">
        <v>76.20999999999999</v>
      </c>
      <c r="S31" t="n">
        <v>59.92</v>
      </c>
      <c r="T31" t="n">
        <v>8016.65</v>
      </c>
      <c r="U31" t="n">
        <v>0.79</v>
      </c>
      <c r="V31" t="n">
        <v>0.96</v>
      </c>
      <c r="W31" t="n">
        <v>0.2</v>
      </c>
      <c r="X31" t="n">
        <v>0.48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4.7839</v>
      </c>
      <c r="E32" t="n">
        <v>20.9</v>
      </c>
      <c r="F32" t="n">
        <v>17.69</v>
      </c>
      <c r="G32" t="n">
        <v>58.96</v>
      </c>
      <c r="H32" t="n">
        <v>0.73</v>
      </c>
      <c r="I32" t="n">
        <v>18</v>
      </c>
      <c r="J32" t="n">
        <v>206.54</v>
      </c>
      <c r="K32" t="n">
        <v>54.38</v>
      </c>
      <c r="L32" t="n">
        <v>8.5</v>
      </c>
      <c r="M32" t="n">
        <v>16</v>
      </c>
      <c r="N32" t="n">
        <v>43.67</v>
      </c>
      <c r="O32" t="n">
        <v>25707.76</v>
      </c>
      <c r="P32" t="n">
        <v>198.44</v>
      </c>
      <c r="Q32" t="n">
        <v>1319.08</v>
      </c>
      <c r="R32" t="n">
        <v>74.06</v>
      </c>
      <c r="S32" t="n">
        <v>59.92</v>
      </c>
      <c r="T32" t="n">
        <v>6945.5</v>
      </c>
      <c r="U32" t="n">
        <v>0.8100000000000001</v>
      </c>
      <c r="V32" t="n">
        <v>0.96</v>
      </c>
      <c r="W32" t="n">
        <v>0.18</v>
      </c>
      <c r="X32" t="n">
        <v>0.41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4.7601</v>
      </c>
      <c r="E33" t="n">
        <v>21.01</v>
      </c>
      <c r="F33" t="n">
        <v>17.79</v>
      </c>
      <c r="G33" t="n">
        <v>59.3</v>
      </c>
      <c r="H33" t="n">
        <v>0.75</v>
      </c>
      <c r="I33" t="n">
        <v>18</v>
      </c>
      <c r="J33" t="n">
        <v>206.94</v>
      </c>
      <c r="K33" t="n">
        <v>54.38</v>
      </c>
      <c r="L33" t="n">
        <v>8.75</v>
      </c>
      <c r="M33" t="n">
        <v>16</v>
      </c>
      <c r="N33" t="n">
        <v>43.81</v>
      </c>
      <c r="O33" t="n">
        <v>25756.9</v>
      </c>
      <c r="P33" t="n">
        <v>198.29</v>
      </c>
      <c r="Q33" t="n">
        <v>1319.1</v>
      </c>
      <c r="R33" t="n">
        <v>77.63</v>
      </c>
      <c r="S33" t="n">
        <v>59.92</v>
      </c>
      <c r="T33" t="n">
        <v>8728.33</v>
      </c>
      <c r="U33" t="n">
        <v>0.77</v>
      </c>
      <c r="V33" t="n">
        <v>0.96</v>
      </c>
      <c r="W33" t="n">
        <v>0.19</v>
      </c>
      <c r="X33" t="n">
        <v>0.51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4.7799</v>
      </c>
      <c r="E34" t="n">
        <v>20.92</v>
      </c>
      <c r="F34" t="n">
        <v>17.74</v>
      </c>
      <c r="G34" t="n">
        <v>62.62</v>
      </c>
      <c r="H34" t="n">
        <v>0.77</v>
      </c>
      <c r="I34" t="n">
        <v>17</v>
      </c>
      <c r="J34" t="n">
        <v>207.34</v>
      </c>
      <c r="K34" t="n">
        <v>54.38</v>
      </c>
      <c r="L34" t="n">
        <v>9</v>
      </c>
      <c r="M34" t="n">
        <v>15</v>
      </c>
      <c r="N34" t="n">
        <v>43.96</v>
      </c>
      <c r="O34" t="n">
        <v>25806.1</v>
      </c>
      <c r="P34" t="n">
        <v>195.49</v>
      </c>
      <c r="Q34" t="n">
        <v>1319.08</v>
      </c>
      <c r="R34" t="n">
        <v>75.83</v>
      </c>
      <c r="S34" t="n">
        <v>59.92</v>
      </c>
      <c r="T34" t="n">
        <v>7837.28</v>
      </c>
      <c r="U34" t="n">
        <v>0.79</v>
      </c>
      <c r="V34" t="n">
        <v>0.96</v>
      </c>
      <c r="W34" t="n">
        <v>0.19</v>
      </c>
      <c r="X34" t="n">
        <v>0.47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4.798</v>
      </c>
      <c r="E35" t="n">
        <v>20.84</v>
      </c>
      <c r="F35" t="n">
        <v>17.7</v>
      </c>
      <c r="G35" t="n">
        <v>66.39</v>
      </c>
      <c r="H35" t="n">
        <v>0.79</v>
      </c>
      <c r="I35" t="n">
        <v>16</v>
      </c>
      <c r="J35" t="n">
        <v>207.74</v>
      </c>
      <c r="K35" t="n">
        <v>54.38</v>
      </c>
      <c r="L35" t="n">
        <v>9.25</v>
      </c>
      <c r="M35" t="n">
        <v>14</v>
      </c>
      <c r="N35" t="n">
        <v>44.11</v>
      </c>
      <c r="O35" t="n">
        <v>25855.35</v>
      </c>
      <c r="P35" t="n">
        <v>193</v>
      </c>
      <c r="Q35" t="n">
        <v>1319.14</v>
      </c>
      <c r="R35" t="n">
        <v>74.47</v>
      </c>
      <c r="S35" t="n">
        <v>59.92</v>
      </c>
      <c r="T35" t="n">
        <v>7158</v>
      </c>
      <c r="U35" t="n">
        <v>0.8</v>
      </c>
      <c r="V35" t="n">
        <v>0.96</v>
      </c>
      <c r="W35" t="n">
        <v>0.19</v>
      </c>
      <c r="X35" t="n">
        <v>0.43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4.7945</v>
      </c>
      <c r="E36" t="n">
        <v>20.86</v>
      </c>
      <c r="F36" t="n">
        <v>17.72</v>
      </c>
      <c r="G36" t="n">
        <v>66.44</v>
      </c>
      <c r="H36" t="n">
        <v>0.8100000000000001</v>
      </c>
      <c r="I36" t="n">
        <v>16</v>
      </c>
      <c r="J36" t="n">
        <v>208.14</v>
      </c>
      <c r="K36" t="n">
        <v>54.38</v>
      </c>
      <c r="L36" t="n">
        <v>9.5</v>
      </c>
      <c r="M36" t="n">
        <v>13</v>
      </c>
      <c r="N36" t="n">
        <v>44.26</v>
      </c>
      <c r="O36" t="n">
        <v>25904.65</v>
      </c>
      <c r="P36" t="n">
        <v>191.15</v>
      </c>
      <c r="Q36" t="n">
        <v>1319.11</v>
      </c>
      <c r="R36" t="n">
        <v>74.95</v>
      </c>
      <c r="S36" t="n">
        <v>59.92</v>
      </c>
      <c r="T36" t="n">
        <v>7399.08</v>
      </c>
      <c r="U36" t="n">
        <v>0.8</v>
      </c>
      <c r="V36" t="n">
        <v>0.96</v>
      </c>
      <c r="W36" t="n">
        <v>0.19</v>
      </c>
      <c r="X36" t="n">
        <v>0.44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4.8164</v>
      </c>
      <c r="E37" t="n">
        <v>20.76</v>
      </c>
      <c r="F37" t="n">
        <v>17.66</v>
      </c>
      <c r="G37" t="n">
        <v>70.65000000000001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188.68</v>
      </c>
      <c r="Q37" t="n">
        <v>1319.1</v>
      </c>
      <c r="R37" t="n">
        <v>73.11</v>
      </c>
      <c r="S37" t="n">
        <v>59.92</v>
      </c>
      <c r="T37" t="n">
        <v>6485.38</v>
      </c>
      <c r="U37" t="n">
        <v>0.82</v>
      </c>
      <c r="V37" t="n">
        <v>0.96</v>
      </c>
      <c r="W37" t="n">
        <v>0.19</v>
      </c>
      <c r="X37" t="n">
        <v>0.39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4.8133</v>
      </c>
      <c r="E38" t="n">
        <v>20.78</v>
      </c>
      <c r="F38" t="n">
        <v>17.68</v>
      </c>
      <c r="G38" t="n">
        <v>70.7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188.37</v>
      </c>
      <c r="Q38" t="n">
        <v>1319.09</v>
      </c>
      <c r="R38" t="n">
        <v>73.39</v>
      </c>
      <c r="S38" t="n">
        <v>59.92</v>
      </c>
      <c r="T38" t="n">
        <v>6627.28</v>
      </c>
      <c r="U38" t="n">
        <v>0.82</v>
      </c>
      <c r="V38" t="n">
        <v>0.96</v>
      </c>
      <c r="W38" t="n">
        <v>0.19</v>
      </c>
      <c r="X38" t="n">
        <v>0.4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4.8122</v>
      </c>
      <c r="E39" t="n">
        <v>20.78</v>
      </c>
      <c r="F39" t="n">
        <v>17.68</v>
      </c>
      <c r="G39" t="n">
        <v>70.72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186.28</v>
      </c>
      <c r="Q39" t="n">
        <v>1319.1</v>
      </c>
      <c r="R39" t="n">
        <v>73.31</v>
      </c>
      <c r="S39" t="n">
        <v>59.92</v>
      </c>
      <c r="T39" t="n">
        <v>6586.78</v>
      </c>
      <c r="U39" t="n">
        <v>0.82</v>
      </c>
      <c r="V39" t="n">
        <v>0.96</v>
      </c>
      <c r="W39" t="n">
        <v>0.2</v>
      </c>
      <c r="X39" t="n">
        <v>0.4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4.8112</v>
      </c>
      <c r="E40" t="n">
        <v>20.78</v>
      </c>
      <c r="F40" t="n">
        <v>17.68</v>
      </c>
      <c r="G40" t="n">
        <v>70.73999999999999</v>
      </c>
      <c r="H40" t="n">
        <v>0.89</v>
      </c>
      <c r="I40" t="n">
        <v>15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186.17</v>
      </c>
      <c r="Q40" t="n">
        <v>1319.12</v>
      </c>
      <c r="R40" t="n">
        <v>73.37</v>
      </c>
      <c r="S40" t="n">
        <v>59.92</v>
      </c>
      <c r="T40" t="n">
        <v>6616.41</v>
      </c>
      <c r="U40" t="n">
        <v>0.82</v>
      </c>
      <c r="V40" t="n">
        <v>0.96</v>
      </c>
      <c r="W40" t="n">
        <v>0.2</v>
      </c>
      <c r="X40" t="n">
        <v>0.41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2.0414</v>
      </c>
      <c r="E41" t="n">
        <v>48.99</v>
      </c>
      <c r="F41" t="n">
        <v>27.86</v>
      </c>
      <c r="G41" t="n">
        <v>4.79</v>
      </c>
      <c r="H41" t="n">
        <v>0.06</v>
      </c>
      <c r="I41" t="n">
        <v>349</v>
      </c>
      <c r="J41" t="n">
        <v>274.09</v>
      </c>
      <c r="K41" t="n">
        <v>60.56</v>
      </c>
      <c r="L41" t="n">
        <v>1</v>
      </c>
      <c r="M41" t="n">
        <v>347</v>
      </c>
      <c r="N41" t="n">
        <v>72.53</v>
      </c>
      <c r="O41" t="n">
        <v>34038.11</v>
      </c>
      <c r="P41" t="n">
        <v>479.03</v>
      </c>
      <c r="Q41" t="n">
        <v>1319.58</v>
      </c>
      <c r="R41" t="n">
        <v>407.48</v>
      </c>
      <c r="S41" t="n">
        <v>59.92</v>
      </c>
      <c r="T41" t="n">
        <v>172000.47</v>
      </c>
      <c r="U41" t="n">
        <v>0.15</v>
      </c>
      <c r="V41" t="n">
        <v>0.61</v>
      </c>
      <c r="W41" t="n">
        <v>0.72</v>
      </c>
      <c r="X41" t="n">
        <v>10.58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2.4905</v>
      </c>
      <c r="E42" t="n">
        <v>40.15</v>
      </c>
      <c r="F42" t="n">
        <v>24.51</v>
      </c>
      <c r="G42" t="n">
        <v>6.03</v>
      </c>
      <c r="H42" t="n">
        <v>0.08</v>
      </c>
      <c r="I42" t="n">
        <v>244</v>
      </c>
      <c r="J42" t="n">
        <v>274.57</v>
      </c>
      <c r="K42" t="n">
        <v>60.56</v>
      </c>
      <c r="L42" t="n">
        <v>1.25</v>
      </c>
      <c r="M42" t="n">
        <v>242</v>
      </c>
      <c r="N42" t="n">
        <v>72.76000000000001</v>
      </c>
      <c r="O42" t="n">
        <v>34097.72</v>
      </c>
      <c r="P42" t="n">
        <v>420.07</v>
      </c>
      <c r="Q42" t="n">
        <v>1319.69</v>
      </c>
      <c r="R42" t="n">
        <v>297.27</v>
      </c>
      <c r="S42" t="n">
        <v>59.92</v>
      </c>
      <c r="T42" t="n">
        <v>117418.87</v>
      </c>
      <c r="U42" t="n">
        <v>0.2</v>
      </c>
      <c r="V42" t="n">
        <v>0.6899999999999999</v>
      </c>
      <c r="W42" t="n">
        <v>0.55</v>
      </c>
      <c r="X42" t="n">
        <v>7.22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2.8101</v>
      </c>
      <c r="E43" t="n">
        <v>35.59</v>
      </c>
      <c r="F43" t="n">
        <v>22.81</v>
      </c>
      <c r="G43" t="n">
        <v>7.24</v>
      </c>
      <c r="H43" t="n">
        <v>0.1</v>
      </c>
      <c r="I43" t="n">
        <v>189</v>
      </c>
      <c r="J43" t="n">
        <v>275.05</v>
      </c>
      <c r="K43" t="n">
        <v>60.56</v>
      </c>
      <c r="L43" t="n">
        <v>1.5</v>
      </c>
      <c r="M43" t="n">
        <v>187</v>
      </c>
      <c r="N43" t="n">
        <v>73</v>
      </c>
      <c r="O43" t="n">
        <v>34157.42</v>
      </c>
      <c r="P43" t="n">
        <v>389.87</v>
      </c>
      <c r="Q43" t="n">
        <v>1319.38</v>
      </c>
      <c r="R43" t="n">
        <v>241.71</v>
      </c>
      <c r="S43" t="n">
        <v>59.92</v>
      </c>
      <c r="T43" t="n">
        <v>89916.34</v>
      </c>
      <c r="U43" t="n">
        <v>0.25</v>
      </c>
      <c r="V43" t="n">
        <v>0.74</v>
      </c>
      <c r="W43" t="n">
        <v>0.46</v>
      </c>
      <c r="X43" t="n">
        <v>5.53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3.0592</v>
      </c>
      <c r="E44" t="n">
        <v>32.69</v>
      </c>
      <c r="F44" t="n">
        <v>21.74</v>
      </c>
      <c r="G44" t="n">
        <v>8.470000000000001</v>
      </c>
      <c r="H44" t="n">
        <v>0.11</v>
      </c>
      <c r="I44" t="n">
        <v>154</v>
      </c>
      <c r="J44" t="n">
        <v>275.54</v>
      </c>
      <c r="K44" t="n">
        <v>60.56</v>
      </c>
      <c r="L44" t="n">
        <v>1.75</v>
      </c>
      <c r="M44" t="n">
        <v>152</v>
      </c>
      <c r="N44" t="n">
        <v>73.23</v>
      </c>
      <c r="O44" t="n">
        <v>34217.22</v>
      </c>
      <c r="P44" t="n">
        <v>370.52</v>
      </c>
      <c r="Q44" t="n">
        <v>1319.38</v>
      </c>
      <c r="R44" t="n">
        <v>206.3</v>
      </c>
      <c r="S44" t="n">
        <v>59.92</v>
      </c>
      <c r="T44" t="n">
        <v>72386.08</v>
      </c>
      <c r="U44" t="n">
        <v>0.29</v>
      </c>
      <c r="V44" t="n">
        <v>0.78</v>
      </c>
      <c r="W44" t="n">
        <v>0.41</v>
      </c>
      <c r="X44" t="n">
        <v>4.46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3.2555</v>
      </c>
      <c r="E45" t="n">
        <v>30.72</v>
      </c>
      <c r="F45" t="n">
        <v>21.03</v>
      </c>
      <c r="G45" t="n">
        <v>9.710000000000001</v>
      </c>
      <c r="H45" t="n">
        <v>0.13</v>
      </c>
      <c r="I45" t="n">
        <v>130</v>
      </c>
      <c r="J45" t="n">
        <v>276.02</v>
      </c>
      <c r="K45" t="n">
        <v>60.56</v>
      </c>
      <c r="L45" t="n">
        <v>2</v>
      </c>
      <c r="M45" t="n">
        <v>128</v>
      </c>
      <c r="N45" t="n">
        <v>73.47</v>
      </c>
      <c r="O45" t="n">
        <v>34277.1</v>
      </c>
      <c r="P45" t="n">
        <v>357.34</v>
      </c>
      <c r="Q45" t="n">
        <v>1319.28</v>
      </c>
      <c r="R45" t="n">
        <v>182.94</v>
      </c>
      <c r="S45" t="n">
        <v>59.92</v>
      </c>
      <c r="T45" t="n">
        <v>60825.75</v>
      </c>
      <c r="U45" t="n">
        <v>0.33</v>
      </c>
      <c r="V45" t="n">
        <v>0.8100000000000001</v>
      </c>
      <c r="W45" t="n">
        <v>0.37</v>
      </c>
      <c r="X45" t="n">
        <v>3.75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3.4213</v>
      </c>
      <c r="E46" t="n">
        <v>29.23</v>
      </c>
      <c r="F46" t="n">
        <v>20.48</v>
      </c>
      <c r="G46" t="n">
        <v>10.97</v>
      </c>
      <c r="H46" t="n">
        <v>0.14</v>
      </c>
      <c r="I46" t="n">
        <v>112</v>
      </c>
      <c r="J46" t="n">
        <v>276.51</v>
      </c>
      <c r="K46" t="n">
        <v>60.56</v>
      </c>
      <c r="L46" t="n">
        <v>2.25</v>
      </c>
      <c r="M46" t="n">
        <v>110</v>
      </c>
      <c r="N46" t="n">
        <v>73.70999999999999</v>
      </c>
      <c r="O46" t="n">
        <v>34337.08</v>
      </c>
      <c r="P46" t="n">
        <v>346.9</v>
      </c>
      <c r="Q46" t="n">
        <v>1319.38</v>
      </c>
      <c r="R46" t="n">
        <v>164.97</v>
      </c>
      <c r="S46" t="n">
        <v>59.92</v>
      </c>
      <c r="T46" t="n">
        <v>51930.41</v>
      </c>
      <c r="U46" t="n">
        <v>0.36</v>
      </c>
      <c r="V46" t="n">
        <v>0.83</v>
      </c>
      <c r="W46" t="n">
        <v>0.34</v>
      </c>
      <c r="X46" t="n">
        <v>3.2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3.5476</v>
      </c>
      <c r="E47" t="n">
        <v>28.19</v>
      </c>
      <c r="F47" t="n">
        <v>20.12</v>
      </c>
      <c r="G47" t="n">
        <v>12.19</v>
      </c>
      <c r="H47" t="n">
        <v>0.16</v>
      </c>
      <c r="I47" t="n">
        <v>99</v>
      </c>
      <c r="J47" t="n">
        <v>277</v>
      </c>
      <c r="K47" t="n">
        <v>60.56</v>
      </c>
      <c r="L47" t="n">
        <v>2.5</v>
      </c>
      <c r="M47" t="n">
        <v>97</v>
      </c>
      <c r="N47" t="n">
        <v>73.94</v>
      </c>
      <c r="O47" t="n">
        <v>34397.15</v>
      </c>
      <c r="P47" t="n">
        <v>339.97</v>
      </c>
      <c r="Q47" t="n">
        <v>1319.31</v>
      </c>
      <c r="R47" t="n">
        <v>153.35</v>
      </c>
      <c r="S47" t="n">
        <v>59.92</v>
      </c>
      <c r="T47" t="n">
        <v>46184.57</v>
      </c>
      <c r="U47" t="n">
        <v>0.39</v>
      </c>
      <c r="V47" t="n">
        <v>0.84</v>
      </c>
      <c r="W47" t="n">
        <v>0.32</v>
      </c>
      <c r="X47" t="n">
        <v>2.84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3.6681</v>
      </c>
      <c r="E48" t="n">
        <v>27.26</v>
      </c>
      <c r="F48" t="n">
        <v>19.77</v>
      </c>
      <c r="G48" t="n">
        <v>13.48</v>
      </c>
      <c r="H48" t="n">
        <v>0.18</v>
      </c>
      <c r="I48" t="n">
        <v>88</v>
      </c>
      <c r="J48" t="n">
        <v>277.48</v>
      </c>
      <c r="K48" t="n">
        <v>60.56</v>
      </c>
      <c r="L48" t="n">
        <v>2.75</v>
      </c>
      <c r="M48" t="n">
        <v>86</v>
      </c>
      <c r="N48" t="n">
        <v>74.18000000000001</v>
      </c>
      <c r="O48" t="n">
        <v>34457.31</v>
      </c>
      <c r="P48" t="n">
        <v>333.14</v>
      </c>
      <c r="Q48" t="n">
        <v>1319.3</v>
      </c>
      <c r="R48" t="n">
        <v>141.65</v>
      </c>
      <c r="S48" t="n">
        <v>59.92</v>
      </c>
      <c r="T48" t="n">
        <v>40392.16</v>
      </c>
      <c r="U48" t="n">
        <v>0.42</v>
      </c>
      <c r="V48" t="n">
        <v>0.86</v>
      </c>
      <c r="W48" t="n">
        <v>0.3</v>
      </c>
      <c r="X48" t="n">
        <v>2.49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3.761</v>
      </c>
      <c r="E49" t="n">
        <v>26.59</v>
      </c>
      <c r="F49" t="n">
        <v>19.51</v>
      </c>
      <c r="G49" t="n">
        <v>14.63</v>
      </c>
      <c r="H49" t="n">
        <v>0.19</v>
      </c>
      <c r="I49" t="n">
        <v>80</v>
      </c>
      <c r="J49" t="n">
        <v>277.97</v>
      </c>
      <c r="K49" t="n">
        <v>60.56</v>
      </c>
      <c r="L49" t="n">
        <v>3</v>
      </c>
      <c r="M49" t="n">
        <v>78</v>
      </c>
      <c r="N49" t="n">
        <v>74.42</v>
      </c>
      <c r="O49" t="n">
        <v>34517.57</v>
      </c>
      <c r="P49" t="n">
        <v>327.78</v>
      </c>
      <c r="Q49" t="n">
        <v>1319.31</v>
      </c>
      <c r="R49" t="n">
        <v>133.39</v>
      </c>
      <c r="S49" t="n">
        <v>59.92</v>
      </c>
      <c r="T49" t="n">
        <v>36297.99</v>
      </c>
      <c r="U49" t="n">
        <v>0.45</v>
      </c>
      <c r="V49" t="n">
        <v>0.87</v>
      </c>
      <c r="W49" t="n">
        <v>0.29</v>
      </c>
      <c r="X49" t="n">
        <v>2.23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3.8411</v>
      </c>
      <c r="E50" t="n">
        <v>26.03</v>
      </c>
      <c r="F50" t="n">
        <v>19.32</v>
      </c>
      <c r="G50" t="n">
        <v>15.88</v>
      </c>
      <c r="H50" t="n">
        <v>0.21</v>
      </c>
      <c r="I50" t="n">
        <v>73</v>
      </c>
      <c r="J50" t="n">
        <v>278.46</v>
      </c>
      <c r="K50" t="n">
        <v>60.56</v>
      </c>
      <c r="L50" t="n">
        <v>3.25</v>
      </c>
      <c r="M50" t="n">
        <v>71</v>
      </c>
      <c r="N50" t="n">
        <v>74.66</v>
      </c>
      <c r="O50" t="n">
        <v>34577.92</v>
      </c>
      <c r="P50" t="n">
        <v>323.77</v>
      </c>
      <c r="Q50" t="n">
        <v>1319.39</v>
      </c>
      <c r="R50" t="n">
        <v>127.1</v>
      </c>
      <c r="S50" t="n">
        <v>59.92</v>
      </c>
      <c r="T50" t="n">
        <v>33191.37</v>
      </c>
      <c r="U50" t="n">
        <v>0.47</v>
      </c>
      <c r="V50" t="n">
        <v>0.88</v>
      </c>
      <c r="W50" t="n">
        <v>0.28</v>
      </c>
      <c r="X50" t="n">
        <v>2.04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3.916</v>
      </c>
      <c r="E51" t="n">
        <v>25.54</v>
      </c>
      <c r="F51" t="n">
        <v>19.14</v>
      </c>
      <c r="G51" t="n">
        <v>17.14</v>
      </c>
      <c r="H51" t="n">
        <v>0.22</v>
      </c>
      <c r="I51" t="n">
        <v>67</v>
      </c>
      <c r="J51" t="n">
        <v>278.95</v>
      </c>
      <c r="K51" t="n">
        <v>60.56</v>
      </c>
      <c r="L51" t="n">
        <v>3.5</v>
      </c>
      <c r="M51" t="n">
        <v>65</v>
      </c>
      <c r="N51" t="n">
        <v>74.90000000000001</v>
      </c>
      <c r="O51" t="n">
        <v>34638.36</v>
      </c>
      <c r="P51" t="n">
        <v>319.89</v>
      </c>
      <c r="Q51" t="n">
        <v>1319.15</v>
      </c>
      <c r="R51" t="n">
        <v>121</v>
      </c>
      <c r="S51" t="n">
        <v>59.92</v>
      </c>
      <c r="T51" t="n">
        <v>30169.31</v>
      </c>
      <c r="U51" t="n">
        <v>0.5</v>
      </c>
      <c r="V51" t="n">
        <v>0.89</v>
      </c>
      <c r="W51" t="n">
        <v>0.27</v>
      </c>
      <c r="X51" t="n">
        <v>1.86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3.9813</v>
      </c>
      <c r="E52" t="n">
        <v>25.12</v>
      </c>
      <c r="F52" t="n">
        <v>18.98</v>
      </c>
      <c r="G52" t="n">
        <v>18.37</v>
      </c>
      <c r="H52" t="n">
        <v>0.24</v>
      </c>
      <c r="I52" t="n">
        <v>62</v>
      </c>
      <c r="J52" t="n">
        <v>279.44</v>
      </c>
      <c r="K52" t="n">
        <v>60.56</v>
      </c>
      <c r="L52" t="n">
        <v>3.75</v>
      </c>
      <c r="M52" t="n">
        <v>60</v>
      </c>
      <c r="N52" t="n">
        <v>75.14</v>
      </c>
      <c r="O52" t="n">
        <v>34698.9</v>
      </c>
      <c r="P52" t="n">
        <v>316.26</v>
      </c>
      <c r="Q52" t="n">
        <v>1319.24</v>
      </c>
      <c r="R52" t="n">
        <v>115.8</v>
      </c>
      <c r="S52" t="n">
        <v>59.92</v>
      </c>
      <c r="T52" t="n">
        <v>27595.89</v>
      </c>
      <c r="U52" t="n">
        <v>0.52</v>
      </c>
      <c r="V52" t="n">
        <v>0.9</v>
      </c>
      <c r="W52" t="n">
        <v>0.27</v>
      </c>
      <c r="X52" t="n">
        <v>1.7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4.0534</v>
      </c>
      <c r="E53" t="n">
        <v>24.67</v>
      </c>
      <c r="F53" t="n">
        <v>18.79</v>
      </c>
      <c r="G53" t="n">
        <v>19.78</v>
      </c>
      <c r="H53" t="n">
        <v>0.25</v>
      </c>
      <c r="I53" t="n">
        <v>57</v>
      </c>
      <c r="J53" t="n">
        <v>279.94</v>
      </c>
      <c r="K53" t="n">
        <v>60.56</v>
      </c>
      <c r="L53" t="n">
        <v>4</v>
      </c>
      <c r="M53" t="n">
        <v>55</v>
      </c>
      <c r="N53" t="n">
        <v>75.38</v>
      </c>
      <c r="O53" t="n">
        <v>34759.54</v>
      </c>
      <c r="P53" t="n">
        <v>312.35</v>
      </c>
      <c r="Q53" t="n">
        <v>1319.23</v>
      </c>
      <c r="R53" t="n">
        <v>109.69</v>
      </c>
      <c r="S53" t="n">
        <v>59.92</v>
      </c>
      <c r="T53" t="n">
        <v>24567.3</v>
      </c>
      <c r="U53" t="n">
        <v>0.55</v>
      </c>
      <c r="V53" t="n">
        <v>0.9</v>
      </c>
      <c r="W53" t="n">
        <v>0.26</v>
      </c>
      <c r="X53" t="n">
        <v>1.51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4.1356</v>
      </c>
      <c r="E54" t="n">
        <v>24.18</v>
      </c>
      <c r="F54" t="n">
        <v>18.51</v>
      </c>
      <c r="G54" t="n">
        <v>20.96</v>
      </c>
      <c r="H54" t="n">
        <v>0.27</v>
      </c>
      <c r="I54" t="n">
        <v>53</v>
      </c>
      <c r="J54" t="n">
        <v>280.43</v>
      </c>
      <c r="K54" t="n">
        <v>60.56</v>
      </c>
      <c r="L54" t="n">
        <v>4.25</v>
      </c>
      <c r="M54" t="n">
        <v>51</v>
      </c>
      <c r="N54" t="n">
        <v>75.62</v>
      </c>
      <c r="O54" t="n">
        <v>34820.27</v>
      </c>
      <c r="P54" t="n">
        <v>306.53</v>
      </c>
      <c r="Q54" t="n">
        <v>1319.23</v>
      </c>
      <c r="R54" t="n">
        <v>100.35</v>
      </c>
      <c r="S54" t="n">
        <v>59.92</v>
      </c>
      <c r="T54" t="n">
        <v>19913.99</v>
      </c>
      <c r="U54" t="n">
        <v>0.6</v>
      </c>
      <c r="V54" t="n">
        <v>0.92</v>
      </c>
      <c r="W54" t="n">
        <v>0.24</v>
      </c>
      <c r="X54" t="n">
        <v>1.23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4.0907</v>
      </c>
      <c r="E55" t="n">
        <v>24.45</v>
      </c>
      <c r="F55" t="n">
        <v>18.88</v>
      </c>
      <c r="G55" t="n">
        <v>22.21</v>
      </c>
      <c r="H55" t="n">
        <v>0.29</v>
      </c>
      <c r="I55" t="n">
        <v>51</v>
      </c>
      <c r="J55" t="n">
        <v>280.92</v>
      </c>
      <c r="K55" t="n">
        <v>60.56</v>
      </c>
      <c r="L55" t="n">
        <v>4.5</v>
      </c>
      <c r="M55" t="n">
        <v>49</v>
      </c>
      <c r="N55" t="n">
        <v>75.87</v>
      </c>
      <c r="O55" t="n">
        <v>34881.09</v>
      </c>
      <c r="P55" t="n">
        <v>312.33</v>
      </c>
      <c r="Q55" t="n">
        <v>1319.25</v>
      </c>
      <c r="R55" t="n">
        <v>114.64</v>
      </c>
      <c r="S55" t="n">
        <v>59.92</v>
      </c>
      <c r="T55" t="n">
        <v>27068.2</v>
      </c>
      <c r="U55" t="n">
        <v>0.52</v>
      </c>
      <c r="V55" t="n">
        <v>0.9</v>
      </c>
      <c r="W55" t="n">
        <v>0.21</v>
      </c>
      <c r="X55" t="n">
        <v>1.6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4.1462</v>
      </c>
      <c r="E56" t="n">
        <v>24.12</v>
      </c>
      <c r="F56" t="n">
        <v>18.71</v>
      </c>
      <c r="G56" t="n">
        <v>23.39</v>
      </c>
      <c r="H56" t="n">
        <v>0.3</v>
      </c>
      <c r="I56" t="n">
        <v>48</v>
      </c>
      <c r="J56" t="n">
        <v>281.41</v>
      </c>
      <c r="K56" t="n">
        <v>60.56</v>
      </c>
      <c r="L56" t="n">
        <v>4.75</v>
      </c>
      <c r="M56" t="n">
        <v>46</v>
      </c>
      <c r="N56" t="n">
        <v>76.11</v>
      </c>
      <c r="O56" t="n">
        <v>34942.02</v>
      </c>
      <c r="P56" t="n">
        <v>308.58</v>
      </c>
      <c r="Q56" t="n">
        <v>1319.13</v>
      </c>
      <c r="R56" t="n">
        <v>107.77</v>
      </c>
      <c r="S56" t="n">
        <v>59.92</v>
      </c>
      <c r="T56" t="n">
        <v>23647.82</v>
      </c>
      <c r="U56" t="n">
        <v>0.5600000000000001</v>
      </c>
      <c r="V56" t="n">
        <v>0.91</v>
      </c>
      <c r="W56" t="n">
        <v>0.24</v>
      </c>
      <c r="X56" t="n">
        <v>1.43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4.197</v>
      </c>
      <c r="E57" t="n">
        <v>23.83</v>
      </c>
      <c r="F57" t="n">
        <v>18.58</v>
      </c>
      <c r="G57" t="n">
        <v>24.77</v>
      </c>
      <c r="H57" t="n">
        <v>0.32</v>
      </c>
      <c r="I57" t="n">
        <v>45</v>
      </c>
      <c r="J57" t="n">
        <v>281.91</v>
      </c>
      <c r="K57" t="n">
        <v>60.56</v>
      </c>
      <c r="L57" t="n">
        <v>5</v>
      </c>
      <c r="M57" t="n">
        <v>43</v>
      </c>
      <c r="N57" t="n">
        <v>76.34999999999999</v>
      </c>
      <c r="O57" t="n">
        <v>35003.04</v>
      </c>
      <c r="P57" t="n">
        <v>305.34</v>
      </c>
      <c r="Q57" t="n">
        <v>1319.11</v>
      </c>
      <c r="R57" t="n">
        <v>103.06</v>
      </c>
      <c r="S57" t="n">
        <v>59.92</v>
      </c>
      <c r="T57" t="n">
        <v>21310.88</v>
      </c>
      <c r="U57" t="n">
        <v>0.58</v>
      </c>
      <c r="V57" t="n">
        <v>0.91</v>
      </c>
      <c r="W57" t="n">
        <v>0.24</v>
      </c>
      <c r="X57" t="n">
        <v>1.3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4.2265</v>
      </c>
      <c r="E58" t="n">
        <v>23.66</v>
      </c>
      <c r="F58" t="n">
        <v>18.51</v>
      </c>
      <c r="G58" t="n">
        <v>25.83</v>
      </c>
      <c r="H58" t="n">
        <v>0.33</v>
      </c>
      <c r="I58" t="n">
        <v>43</v>
      </c>
      <c r="J58" t="n">
        <v>282.4</v>
      </c>
      <c r="K58" t="n">
        <v>60.56</v>
      </c>
      <c r="L58" t="n">
        <v>5.25</v>
      </c>
      <c r="M58" t="n">
        <v>41</v>
      </c>
      <c r="N58" t="n">
        <v>76.59999999999999</v>
      </c>
      <c r="O58" t="n">
        <v>35064.15</v>
      </c>
      <c r="P58" t="n">
        <v>303.37</v>
      </c>
      <c r="Q58" t="n">
        <v>1319.18</v>
      </c>
      <c r="R58" t="n">
        <v>101.11</v>
      </c>
      <c r="S58" t="n">
        <v>59.92</v>
      </c>
      <c r="T58" t="n">
        <v>20346.1</v>
      </c>
      <c r="U58" t="n">
        <v>0.59</v>
      </c>
      <c r="V58" t="n">
        <v>0.92</v>
      </c>
      <c r="W58" t="n">
        <v>0.23</v>
      </c>
      <c r="X58" t="n">
        <v>1.24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4.2556</v>
      </c>
      <c r="E59" t="n">
        <v>23.5</v>
      </c>
      <c r="F59" t="n">
        <v>18.46</v>
      </c>
      <c r="G59" t="n">
        <v>27.01</v>
      </c>
      <c r="H59" t="n">
        <v>0.35</v>
      </c>
      <c r="I59" t="n">
        <v>41</v>
      </c>
      <c r="J59" t="n">
        <v>282.9</v>
      </c>
      <c r="K59" t="n">
        <v>60.56</v>
      </c>
      <c r="L59" t="n">
        <v>5.5</v>
      </c>
      <c r="M59" t="n">
        <v>39</v>
      </c>
      <c r="N59" t="n">
        <v>76.84999999999999</v>
      </c>
      <c r="O59" t="n">
        <v>35125.37</v>
      </c>
      <c r="P59" t="n">
        <v>301.83</v>
      </c>
      <c r="Q59" t="n">
        <v>1319.19</v>
      </c>
      <c r="R59" t="n">
        <v>99.13</v>
      </c>
      <c r="S59" t="n">
        <v>59.92</v>
      </c>
      <c r="T59" t="n">
        <v>19364.15</v>
      </c>
      <c r="U59" t="n">
        <v>0.6</v>
      </c>
      <c r="V59" t="n">
        <v>0.92</v>
      </c>
      <c r="W59" t="n">
        <v>0.23</v>
      </c>
      <c r="X59" t="n">
        <v>1.18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4.2871</v>
      </c>
      <c r="E60" t="n">
        <v>23.33</v>
      </c>
      <c r="F60" t="n">
        <v>18.39</v>
      </c>
      <c r="G60" t="n">
        <v>28.29</v>
      </c>
      <c r="H60" t="n">
        <v>0.36</v>
      </c>
      <c r="I60" t="n">
        <v>39</v>
      </c>
      <c r="J60" t="n">
        <v>283.4</v>
      </c>
      <c r="K60" t="n">
        <v>60.56</v>
      </c>
      <c r="L60" t="n">
        <v>5.75</v>
      </c>
      <c r="M60" t="n">
        <v>37</v>
      </c>
      <c r="N60" t="n">
        <v>77.09</v>
      </c>
      <c r="O60" t="n">
        <v>35186.68</v>
      </c>
      <c r="P60" t="n">
        <v>299.25</v>
      </c>
      <c r="Q60" t="n">
        <v>1319.1</v>
      </c>
      <c r="R60" t="n">
        <v>96.77</v>
      </c>
      <c r="S60" t="n">
        <v>59.92</v>
      </c>
      <c r="T60" t="n">
        <v>18197.35</v>
      </c>
      <c r="U60" t="n">
        <v>0.62</v>
      </c>
      <c r="V60" t="n">
        <v>0.92</v>
      </c>
      <c r="W60" t="n">
        <v>0.23</v>
      </c>
      <c r="X60" t="n">
        <v>1.11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4.3199</v>
      </c>
      <c r="E61" t="n">
        <v>23.15</v>
      </c>
      <c r="F61" t="n">
        <v>18.32</v>
      </c>
      <c r="G61" t="n">
        <v>29.7</v>
      </c>
      <c r="H61" t="n">
        <v>0.38</v>
      </c>
      <c r="I61" t="n">
        <v>37</v>
      </c>
      <c r="J61" t="n">
        <v>283.9</v>
      </c>
      <c r="K61" t="n">
        <v>60.56</v>
      </c>
      <c r="L61" t="n">
        <v>6</v>
      </c>
      <c r="M61" t="n">
        <v>35</v>
      </c>
      <c r="N61" t="n">
        <v>77.34</v>
      </c>
      <c r="O61" t="n">
        <v>35248.1</v>
      </c>
      <c r="P61" t="n">
        <v>297.62</v>
      </c>
      <c r="Q61" t="n">
        <v>1319.15</v>
      </c>
      <c r="R61" t="n">
        <v>94.45</v>
      </c>
      <c r="S61" t="n">
        <v>59.92</v>
      </c>
      <c r="T61" t="n">
        <v>17046.66</v>
      </c>
      <c r="U61" t="n">
        <v>0.63</v>
      </c>
      <c r="V61" t="n">
        <v>0.93</v>
      </c>
      <c r="W61" t="n">
        <v>0.22</v>
      </c>
      <c r="X61" t="n">
        <v>1.04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4.3506</v>
      </c>
      <c r="E62" t="n">
        <v>22.99</v>
      </c>
      <c r="F62" t="n">
        <v>18.26</v>
      </c>
      <c r="G62" t="n">
        <v>31.3</v>
      </c>
      <c r="H62" t="n">
        <v>0.39</v>
      </c>
      <c r="I62" t="n">
        <v>35</v>
      </c>
      <c r="J62" t="n">
        <v>284.4</v>
      </c>
      <c r="K62" t="n">
        <v>60.56</v>
      </c>
      <c r="L62" t="n">
        <v>6.25</v>
      </c>
      <c r="M62" t="n">
        <v>33</v>
      </c>
      <c r="N62" t="n">
        <v>77.59</v>
      </c>
      <c r="O62" t="n">
        <v>35309.61</v>
      </c>
      <c r="P62" t="n">
        <v>295.87</v>
      </c>
      <c r="Q62" t="n">
        <v>1319.2</v>
      </c>
      <c r="R62" t="n">
        <v>92.53</v>
      </c>
      <c r="S62" t="n">
        <v>59.92</v>
      </c>
      <c r="T62" t="n">
        <v>16096.95</v>
      </c>
      <c r="U62" t="n">
        <v>0.65</v>
      </c>
      <c r="V62" t="n">
        <v>0.93</v>
      </c>
      <c r="W62" t="n">
        <v>0.22</v>
      </c>
      <c r="X62" t="n">
        <v>0.98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4.3672</v>
      </c>
      <c r="E63" t="n">
        <v>22.9</v>
      </c>
      <c r="F63" t="n">
        <v>18.22</v>
      </c>
      <c r="G63" t="n">
        <v>32.16</v>
      </c>
      <c r="H63" t="n">
        <v>0.41</v>
      </c>
      <c r="I63" t="n">
        <v>34</v>
      </c>
      <c r="J63" t="n">
        <v>284.89</v>
      </c>
      <c r="K63" t="n">
        <v>60.56</v>
      </c>
      <c r="L63" t="n">
        <v>6.5</v>
      </c>
      <c r="M63" t="n">
        <v>32</v>
      </c>
      <c r="N63" t="n">
        <v>77.84</v>
      </c>
      <c r="O63" t="n">
        <v>35371.22</v>
      </c>
      <c r="P63" t="n">
        <v>294.51</v>
      </c>
      <c r="Q63" t="n">
        <v>1319.18</v>
      </c>
      <c r="R63" t="n">
        <v>91.38</v>
      </c>
      <c r="S63" t="n">
        <v>59.92</v>
      </c>
      <c r="T63" t="n">
        <v>15526.79</v>
      </c>
      <c r="U63" t="n">
        <v>0.66</v>
      </c>
      <c r="V63" t="n">
        <v>0.93</v>
      </c>
      <c r="W63" t="n">
        <v>0.22</v>
      </c>
      <c r="X63" t="n">
        <v>0.9399999999999999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4.3995</v>
      </c>
      <c r="E64" t="n">
        <v>22.73</v>
      </c>
      <c r="F64" t="n">
        <v>18.16</v>
      </c>
      <c r="G64" t="n">
        <v>34.05</v>
      </c>
      <c r="H64" t="n">
        <v>0.42</v>
      </c>
      <c r="I64" t="n">
        <v>32</v>
      </c>
      <c r="J64" t="n">
        <v>285.39</v>
      </c>
      <c r="K64" t="n">
        <v>60.56</v>
      </c>
      <c r="L64" t="n">
        <v>6.75</v>
      </c>
      <c r="M64" t="n">
        <v>30</v>
      </c>
      <c r="N64" t="n">
        <v>78.09</v>
      </c>
      <c r="O64" t="n">
        <v>35432.93</v>
      </c>
      <c r="P64" t="n">
        <v>292.14</v>
      </c>
      <c r="Q64" t="n">
        <v>1319.16</v>
      </c>
      <c r="R64" t="n">
        <v>89.22</v>
      </c>
      <c r="S64" t="n">
        <v>59.92</v>
      </c>
      <c r="T64" t="n">
        <v>14455.83</v>
      </c>
      <c r="U64" t="n">
        <v>0.67</v>
      </c>
      <c r="V64" t="n">
        <v>0.9399999999999999</v>
      </c>
      <c r="W64" t="n">
        <v>0.22</v>
      </c>
      <c r="X64" t="n">
        <v>0.88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4.4153</v>
      </c>
      <c r="E65" t="n">
        <v>22.65</v>
      </c>
      <c r="F65" t="n">
        <v>18.13</v>
      </c>
      <c r="G65" t="n">
        <v>35.09</v>
      </c>
      <c r="H65" t="n">
        <v>0.44</v>
      </c>
      <c r="I65" t="n">
        <v>31</v>
      </c>
      <c r="J65" t="n">
        <v>285.9</v>
      </c>
      <c r="K65" t="n">
        <v>60.56</v>
      </c>
      <c r="L65" t="n">
        <v>7</v>
      </c>
      <c r="M65" t="n">
        <v>29</v>
      </c>
      <c r="N65" t="n">
        <v>78.34</v>
      </c>
      <c r="O65" t="n">
        <v>35494.74</v>
      </c>
      <c r="P65" t="n">
        <v>291.1</v>
      </c>
      <c r="Q65" t="n">
        <v>1319.22</v>
      </c>
      <c r="R65" t="n">
        <v>88.29000000000001</v>
      </c>
      <c r="S65" t="n">
        <v>59.92</v>
      </c>
      <c r="T65" t="n">
        <v>13993.62</v>
      </c>
      <c r="U65" t="n">
        <v>0.68</v>
      </c>
      <c r="V65" t="n">
        <v>0.9399999999999999</v>
      </c>
      <c r="W65" t="n">
        <v>0.21</v>
      </c>
      <c r="X65" t="n">
        <v>0.85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4.4327</v>
      </c>
      <c r="E66" t="n">
        <v>22.56</v>
      </c>
      <c r="F66" t="n">
        <v>18.09</v>
      </c>
      <c r="G66" t="n">
        <v>36.18</v>
      </c>
      <c r="H66" t="n">
        <v>0.45</v>
      </c>
      <c r="I66" t="n">
        <v>30</v>
      </c>
      <c r="J66" t="n">
        <v>286.4</v>
      </c>
      <c r="K66" t="n">
        <v>60.56</v>
      </c>
      <c r="L66" t="n">
        <v>7.25</v>
      </c>
      <c r="M66" t="n">
        <v>28</v>
      </c>
      <c r="N66" t="n">
        <v>78.59</v>
      </c>
      <c r="O66" t="n">
        <v>35556.78</v>
      </c>
      <c r="P66" t="n">
        <v>289.66</v>
      </c>
      <c r="Q66" t="n">
        <v>1319.23</v>
      </c>
      <c r="R66" t="n">
        <v>87.12</v>
      </c>
      <c r="S66" t="n">
        <v>59.92</v>
      </c>
      <c r="T66" t="n">
        <v>13415.95</v>
      </c>
      <c r="U66" t="n">
        <v>0.6899999999999999</v>
      </c>
      <c r="V66" t="n">
        <v>0.9399999999999999</v>
      </c>
      <c r="W66" t="n">
        <v>0.21</v>
      </c>
      <c r="X66" t="n">
        <v>0.8100000000000001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4.4501</v>
      </c>
      <c r="E67" t="n">
        <v>22.47</v>
      </c>
      <c r="F67" t="n">
        <v>18.06</v>
      </c>
      <c r="G67" t="n">
        <v>37.36</v>
      </c>
      <c r="H67" t="n">
        <v>0.47</v>
      </c>
      <c r="I67" t="n">
        <v>29</v>
      </c>
      <c r="J67" t="n">
        <v>286.9</v>
      </c>
      <c r="K67" t="n">
        <v>60.56</v>
      </c>
      <c r="L67" t="n">
        <v>7.5</v>
      </c>
      <c r="M67" t="n">
        <v>27</v>
      </c>
      <c r="N67" t="n">
        <v>78.84999999999999</v>
      </c>
      <c r="O67" t="n">
        <v>35618.8</v>
      </c>
      <c r="P67" t="n">
        <v>288.11</v>
      </c>
      <c r="Q67" t="n">
        <v>1319.09</v>
      </c>
      <c r="R67" t="n">
        <v>85.98</v>
      </c>
      <c r="S67" t="n">
        <v>59.92</v>
      </c>
      <c r="T67" t="n">
        <v>12850.32</v>
      </c>
      <c r="U67" t="n">
        <v>0.7</v>
      </c>
      <c r="V67" t="n">
        <v>0.9399999999999999</v>
      </c>
      <c r="W67" t="n">
        <v>0.21</v>
      </c>
      <c r="X67" t="n">
        <v>0.78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4.4681</v>
      </c>
      <c r="E68" t="n">
        <v>22.38</v>
      </c>
      <c r="F68" t="n">
        <v>18.02</v>
      </c>
      <c r="G68" t="n">
        <v>38.61</v>
      </c>
      <c r="H68" t="n">
        <v>0.48</v>
      </c>
      <c r="I68" t="n">
        <v>28</v>
      </c>
      <c r="J68" t="n">
        <v>287.41</v>
      </c>
      <c r="K68" t="n">
        <v>60.56</v>
      </c>
      <c r="L68" t="n">
        <v>7.75</v>
      </c>
      <c r="M68" t="n">
        <v>26</v>
      </c>
      <c r="N68" t="n">
        <v>79.09999999999999</v>
      </c>
      <c r="O68" t="n">
        <v>35680.92</v>
      </c>
      <c r="P68" t="n">
        <v>286.4</v>
      </c>
      <c r="Q68" t="n">
        <v>1319.13</v>
      </c>
      <c r="R68" t="n">
        <v>84.55</v>
      </c>
      <c r="S68" t="n">
        <v>59.92</v>
      </c>
      <c r="T68" t="n">
        <v>12138.94</v>
      </c>
      <c r="U68" t="n">
        <v>0.71</v>
      </c>
      <c r="V68" t="n">
        <v>0.9399999999999999</v>
      </c>
      <c r="W68" t="n">
        <v>0.21</v>
      </c>
      <c r="X68" t="n">
        <v>0.74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4.5068</v>
      </c>
      <c r="E69" t="n">
        <v>22.19</v>
      </c>
      <c r="F69" t="n">
        <v>17.88</v>
      </c>
      <c r="G69" t="n">
        <v>39.73</v>
      </c>
      <c r="H69" t="n">
        <v>0.49</v>
      </c>
      <c r="I69" t="n">
        <v>27</v>
      </c>
      <c r="J69" t="n">
        <v>287.91</v>
      </c>
      <c r="K69" t="n">
        <v>60.56</v>
      </c>
      <c r="L69" t="n">
        <v>8</v>
      </c>
      <c r="M69" t="n">
        <v>25</v>
      </c>
      <c r="N69" t="n">
        <v>79.36</v>
      </c>
      <c r="O69" t="n">
        <v>35743.15</v>
      </c>
      <c r="P69" t="n">
        <v>282.91</v>
      </c>
      <c r="Q69" t="n">
        <v>1319.13</v>
      </c>
      <c r="R69" t="n">
        <v>79.93000000000001</v>
      </c>
      <c r="S69" t="n">
        <v>59.92</v>
      </c>
      <c r="T69" t="n">
        <v>9836.32</v>
      </c>
      <c r="U69" t="n">
        <v>0.75</v>
      </c>
      <c r="V69" t="n">
        <v>0.95</v>
      </c>
      <c r="W69" t="n">
        <v>0.2</v>
      </c>
      <c r="X69" t="n">
        <v>0.6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4.4747</v>
      </c>
      <c r="E70" t="n">
        <v>22.35</v>
      </c>
      <c r="F70" t="n">
        <v>18.09</v>
      </c>
      <c r="G70" t="n">
        <v>41.74</v>
      </c>
      <c r="H70" t="n">
        <v>0.51</v>
      </c>
      <c r="I70" t="n">
        <v>26</v>
      </c>
      <c r="J70" t="n">
        <v>288.42</v>
      </c>
      <c r="K70" t="n">
        <v>60.56</v>
      </c>
      <c r="L70" t="n">
        <v>8.25</v>
      </c>
      <c r="M70" t="n">
        <v>24</v>
      </c>
      <c r="N70" t="n">
        <v>79.61</v>
      </c>
      <c r="O70" t="n">
        <v>35805.48</v>
      </c>
      <c r="P70" t="n">
        <v>286.29</v>
      </c>
      <c r="Q70" t="n">
        <v>1319.1</v>
      </c>
      <c r="R70" t="n">
        <v>88.04000000000001</v>
      </c>
      <c r="S70" t="n">
        <v>59.92</v>
      </c>
      <c r="T70" t="n">
        <v>13894.24</v>
      </c>
      <c r="U70" t="n">
        <v>0.68</v>
      </c>
      <c r="V70" t="n">
        <v>0.9399999999999999</v>
      </c>
      <c r="W70" t="n">
        <v>0.19</v>
      </c>
      <c r="X70" t="n">
        <v>0.8100000000000001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4.505</v>
      </c>
      <c r="E71" t="n">
        <v>22.2</v>
      </c>
      <c r="F71" t="n">
        <v>17.99</v>
      </c>
      <c r="G71" t="n">
        <v>43.18</v>
      </c>
      <c r="H71" t="n">
        <v>0.52</v>
      </c>
      <c r="I71" t="n">
        <v>25</v>
      </c>
      <c r="J71" t="n">
        <v>288.92</v>
      </c>
      <c r="K71" t="n">
        <v>60.56</v>
      </c>
      <c r="L71" t="n">
        <v>8.5</v>
      </c>
      <c r="M71" t="n">
        <v>23</v>
      </c>
      <c r="N71" t="n">
        <v>79.87</v>
      </c>
      <c r="O71" t="n">
        <v>35867.91</v>
      </c>
      <c r="P71" t="n">
        <v>283.65</v>
      </c>
      <c r="Q71" t="n">
        <v>1319.08</v>
      </c>
      <c r="R71" t="n">
        <v>83.98999999999999</v>
      </c>
      <c r="S71" t="n">
        <v>59.92</v>
      </c>
      <c r="T71" t="n">
        <v>11875.36</v>
      </c>
      <c r="U71" t="n">
        <v>0.71</v>
      </c>
      <c r="V71" t="n">
        <v>0.9399999999999999</v>
      </c>
      <c r="W71" t="n">
        <v>0.2</v>
      </c>
      <c r="X71" t="n">
        <v>0.71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4.5034</v>
      </c>
      <c r="E72" t="n">
        <v>22.21</v>
      </c>
      <c r="F72" t="n">
        <v>18</v>
      </c>
      <c r="G72" t="n">
        <v>43.2</v>
      </c>
      <c r="H72" t="n">
        <v>0.54</v>
      </c>
      <c r="I72" t="n">
        <v>25</v>
      </c>
      <c r="J72" t="n">
        <v>289.43</v>
      </c>
      <c r="K72" t="n">
        <v>60.56</v>
      </c>
      <c r="L72" t="n">
        <v>8.75</v>
      </c>
      <c r="M72" t="n">
        <v>23</v>
      </c>
      <c r="N72" t="n">
        <v>80.12</v>
      </c>
      <c r="O72" t="n">
        <v>35930.44</v>
      </c>
      <c r="P72" t="n">
        <v>282.53</v>
      </c>
      <c r="Q72" t="n">
        <v>1319.12</v>
      </c>
      <c r="R72" t="n">
        <v>84.20999999999999</v>
      </c>
      <c r="S72" t="n">
        <v>59.92</v>
      </c>
      <c r="T72" t="n">
        <v>11986.18</v>
      </c>
      <c r="U72" t="n">
        <v>0.71</v>
      </c>
      <c r="V72" t="n">
        <v>0.9399999999999999</v>
      </c>
      <c r="W72" t="n">
        <v>0.2</v>
      </c>
      <c r="X72" t="n">
        <v>0.72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4.5252</v>
      </c>
      <c r="E73" t="n">
        <v>22.1</v>
      </c>
      <c r="F73" t="n">
        <v>17.94</v>
      </c>
      <c r="G73" t="n">
        <v>44.86</v>
      </c>
      <c r="H73" t="n">
        <v>0.55</v>
      </c>
      <c r="I73" t="n">
        <v>24</v>
      </c>
      <c r="J73" t="n">
        <v>289.94</v>
      </c>
      <c r="K73" t="n">
        <v>60.56</v>
      </c>
      <c r="L73" t="n">
        <v>9</v>
      </c>
      <c r="M73" t="n">
        <v>22</v>
      </c>
      <c r="N73" t="n">
        <v>80.38</v>
      </c>
      <c r="O73" t="n">
        <v>35993.08</v>
      </c>
      <c r="P73" t="n">
        <v>281.46</v>
      </c>
      <c r="Q73" t="n">
        <v>1319.15</v>
      </c>
      <c r="R73" t="n">
        <v>82.44</v>
      </c>
      <c r="S73" t="n">
        <v>59.92</v>
      </c>
      <c r="T73" t="n">
        <v>11105.02</v>
      </c>
      <c r="U73" t="n">
        <v>0.73</v>
      </c>
      <c r="V73" t="n">
        <v>0.95</v>
      </c>
      <c r="W73" t="n">
        <v>0.2</v>
      </c>
      <c r="X73" t="n">
        <v>0.67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4.5433</v>
      </c>
      <c r="E74" t="n">
        <v>22.01</v>
      </c>
      <c r="F74" t="n">
        <v>17.91</v>
      </c>
      <c r="G74" t="n">
        <v>46.72</v>
      </c>
      <c r="H74" t="n">
        <v>0.57</v>
      </c>
      <c r="I74" t="n">
        <v>23</v>
      </c>
      <c r="J74" t="n">
        <v>290.45</v>
      </c>
      <c r="K74" t="n">
        <v>60.56</v>
      </c>
      <c r="L74" t="n">
        <v>9.25</v>
      </c>
      <c r="M74" t="n">
        <v>21</v>
      </c>
      <c r="N74" t="n">
        <v>80.64</v>
      </c>
      <c r="O74" t="n">
        <v>36055.83</v>
      </c>
      <c r="P74" t="n">
        <v>279.31</v>
      </c>
      <c r="Q74" t="n">
        <v>1319.14</v>
      </c>
      <c r="R74" t="n">
        <v>81.31</v>
      </c>
      <c r="S74" t="n">
        <v>59.92</v>
      </c>
      <c r="T74" t="n">
        <v>10543.86</v>
      </c>
      <c r="U74" t="n">
        <v>0.74</v>
      </c>
      <c r="V74" t="n">
        <v>0.95</v>
      </c>
      <c r="W74" t="n">
        <v>0.2</v>
      </c>
      <c r="X74" t="n">
        <v>0.63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4.5612</v>
      </c>
      <c r="E75" t="n">
        <v>21.92</v>
      </c>
      <c r="F75" t="n">
        <v>17.87</v>
      </c>
      <c r="G75" t="n">
        <v>48.75</v>
      </c>
      <c r="H75" t="n">
        <v>0.58</v>
      </c>
      <c r="I75" t="n">
        <v>22</v>
      </c>
      <c r="J75" t="n">
        <v>290.96</v>
      </c>
      <c r="K75" t="n">
        <v>60.56</v>
      </c>
      <c r="L75" t="n">
        <v>9.5</v>
      </c>
      <c r="M75" t="n">
        <v>20</v>
      </c>
      <c r="N75" t="n">
        <v>80.90000000000001</v>
      </c>
      <c r="O75" t="n">
        <v>36118.68</v>
      </c>
      <c r="P75" t="n">
        <v>277.93</v>
      </c>
      <c r="Q75" t="n">
        <v>1319.15</v>
      </c>
      <c r="R75" t="n">
        <v>80.16</v>
      </c>
      <c r="S75" t="n">
        <v>59.92</v>
      </c>
      <c r="T75" t="n">
        <v>9977.02</v>
      </c>
      <c r="U75" t="n">
        <v>0.75</v>
      </c>
      <c r="V75" t="n">
        <v>0.95</v>
      </c>
      <c r="W75" t="n">
        <v>0.2</v>
      </c>
      <c r="X75" t="n">
        <v>0.6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4.5597</v>
      </c>
      <c r="E76" t="n">
        <v>21.93</v>
      </c>
      <c r="F76" t="n">
        <v>17.88</v>
      </c>
      <c r="G76" t="n">
        <v>48.77</v>
      </c>
      <c r="H76" t="n">
        <v>0.6</v>
      </c>
      <c r="I76" t="n">
        <v>22</v>
      </c>
      <c r="J76" t="n">
        <v>291.47</v>
      </c>
      <c r="K76" t="n">
        <v>60.56</v>
      </c>
      <c r="L76" t="n">
        <v>9.75</v>
      </c>
      <c r="M76" t="n">
        <v>20</v>
      </c>
      <c r="N76" t="n">
        <v>81.16</v>
      </c>
      <c r="O76" t="n">
        <v>36181.64</v>
      </c>
      <c r="P76" t="n">
        <v>277.49</v>
      </c>
      <c r="Q76" t="n">
        <v>1319.15</v>
      </c>
      <c r="R76" t="n">
        <v>80.28</v>
      </c>
      <c r="S76" t="n">
        <v>59.92</v>
      </c>
      <c r="T76" t="n">
        <v>10035.67</v>
      </c>
      <c r="U76" t="n">
        <v>0.75</v>
      </c>
      <c r="V76" t="n">
        <v>0.95</v>
      </c>
      <c r="W76" t="n">
        <v>0.2</v>
      </c>
      <c r="X76" t="n">
        <v>0.6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4.5782</v>
      </c>
      <c r="E77" t="n">
        <v>21.84</v>
      </c>
      <c r="F77" t="n">
        <v>17.84</v>
      </c>
      <c r="G77" t="n">
        <v>50.98</v>
      </c>
      <c r="H77" t="n">
        <v>0.61</v>
      </c>
      <c r="I77" t="n">
        <v>21</v>
      </c>
      <c r="J77" t="n">
        <v>291.98</v>
      </c>
      <c r="K77" t="n">
        <v>60.56</v>
      </c>
      <c r="L77" t="n">
        <v>10</v>
      </c>
      <c r="M77" t="n">
        <v>19</v>
      </c>
      <c r="N77" t="n">
        <v>81.42</v>
      </c>
      <c r="O77" t="n">
        <v>36244.71</v>
      </c>
      <c r="P77" t="n">
        <v>276.18</v>
      </c>
      <c r="Q77" t="n">
        <v>1319.12</v>
      </c>
      <c r="R77" t="n">
        <v>79.13</v>
      </c>
      <c r="S77" t="n">
        <v>59.92</v>
      </c>
      <c r="T77" t="n">
        <v>9467.219999999999</v>
      </c>
      <c r="U77" t="n">
        <v>0.76</v>
      </c>
      <c r="V77" t="n">
        <v>0.95</v>
      </c>
      <c r="W77" t="n">
        <v>0.2</v>
      </c>
      <c r="X77" t="n">
        <v>0.57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4.5771</v>
      </c>
      <c r="E78" t="n">
        <v>21.85</v>
      </c>
      <c r="F78" t="n">
        <v>17.85</v>
      </c>
      <c r="G78" t="n">
        <v>51</v>
      </c>
      <c r="H78" t="n">
        <v>0.62</v>
      </c>
      <c r="I78" t="n">
        <v>21</v>
      </c>
      <c r="J78" t="n">
        <v>292.49</v>
      </c>
      <c r="K78" t="n">
        <v>60.56</v>
      </c>
      <c r="L78" t="n">
        <v>10.25</v>
      </c>
      <c r="M78" t="n">
        <v>19</v>
      </c>
      <c r="N78" t="n">
        <v>81.68000000000001</v>
      </c>
      <c r="O78" t="n">
        <v>36307.88</v>
      </c>
      <c r="P78" t="n">
        <v>275.02</v>
      </c>
      <c r="Q78" t="n">
        <v>1319.11</v>
      </c>
      <c r="R78" t="n">
        <v>79.29000000000001</v>
      </c>
      <c r="S78" t="n">
        <v>59.92</v>
      </c>
      <c r="T78" t="n">
        <v>9545.83</v>
      </c>
      <c r="U78" t="n">
        <v>0.76</v>
      </c>
      <c r="V78" t="n">
        <v>0.95</v>
      </c>
      <c r="W78" t="n">
        <v>0.2</v>
      </c>
      <c r="X78" t="n">
        <v>0.57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4.5965</v>
      </c>
      <c r="E79" t="n">
        <v>21.76</v>
      </c>
      <c r="F79" t="n">
        <v>17.81</v>
      </c>
      <c r="G79" t="n">
        <v>53.43</v>
      </c>
      <c r="H79" t="n">
        <v>0.64</v>
      </c>
      <c r="I79" t="n">
        <v>20</v>
      </c>
      <c r="J79" t="n">
        <v>293</v>
      </c>
      <c r="K79" t="n">
        <v>60.56</v>
      </c>
      <c r="L79" t="n">
        <v>10.5</v>
      </c>
      <c r="M79" t="n">
        <v>18</v>
      </c>
      <c r="N79" t="n">
        <v>81.95</v>
      </c>
      <c r="O79" t="n">
        <v>36371.17</v>
      </c>
      <c r="P79" t="n">
        <v>273.01</v>
      </c>
      <c r="Q79" t="n">
        <v>1319.08</v>
      </c>
      <c r="R79" t="n">
        <v>77.95</v>
      </c>
      <c r="S79" t="n">
        <v>59.92</v>
      </c>
      <c r="T79" t="n">
        <v>8877.969999999999</v>
      </c>
      <c r="U79" t="n">
        <v>0.77</v>
      </c>
      <c r="V79" t="n">
        <v>0.95</v>
      </c>
      <c r="W79" t="n">
        <v>0.2</v>
      </c>
      <c r="X79" t="n">
        <v>0.53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4.5958</v>
      </c>
      <c r="E80" t="n">
        <v>21.76</v>
      </c>
      <c r="F80" t="n">
        <v>17.81</v>
      </c>
      <c r="G80" t="n">
        <v>53.44</v>
      </c>
      <c r="H80" t="n">
        <v>0.65</v>
      </c>
      <c r="I80" t="n">
        <v>20</v>
      </c>
      <c r="J80" t="n">
        <v>293.52</v>
      </c>
      <c r="K80" t="n">
        <v>60.56</v>
      </c>
      <c r="L80" t="n">
        <v>10.75</v>
      </c>
      <c r="M80" t="n">
        <v>18</v>
      </c>
      <c r="N80" t="n">
        <v>82.20999999999999</v>
      </c>
      <c r="O80" t="n">
        <v>36434.56</v>
      </c>
      <c r="P80" t="n">
        <v>271.75</v>
      </c>
      <c r="Q80" t="n">
        <v>1319.09</v>
      </c>
      <c r="R80" t="n">
        <v>78.06999999999999</v>
      </c>
      <c r="S80" t="n">
        <v>59.92</v>
      </c>
      <c r="T80" t="n">
        <v>8942.34</v>
      </c>
      <c r="U80" t="n">
        <v>0.77</v>
      </c>
      <c r="V80" t="n">
        <v>0.95</v>
      </c>
      <c r="W80" t="n">
        <v>0.2</v>
      </c>
      <c r="X80" t="n">
        <v>0.54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4.6127</v>
      </c>
      <c r="E81" t="n">
        <v>21.68</v>
      </c>
      <c r="F81" t="n">
        <v>17.79</v>
      </c>
      <c r="G81" t="n">
        <v>56.17</v>
      </c>
      <c r="H81" t="n">
        <v>0.67</v>
      </c>
      <c r="I81" t="n">
        <v>19</v>
      </c>
      <c r="J81" t="n">
        <v>294.03</v>
      </c>
      <c r="K81" t="n">
        <v>60.56</v>
      </c>
      <c r="L81" t="n">
        <v>11</v>
      </c>
      <c r="M81" t="n">
        <v>17</v>
      </c>
      <c r="N81" t="n">
        <v>82.48</v>
      </c>
      <c r="O81" t="n">
        <v>36498.06</v>
      </c>
      <c r="P81" t="n">
        <v>271</v>
      </c>
      <c r="Q81" t="n">
        <v>1319.08</v>
      </c>
      <c r="R81" t="n">
        <v>77.2</v>
      </c>
      <c r="S81" t="n">
        <v>59.92</v>
      </c>
      <c r="T81" t="n">
        <v>8509.65</v>
      </c>
      <c r="U81" t="n">
        <v>0.78</v>
      </c>
      <c r="V81" t="n">
        <v>0.96</v>
      </c>
      <c r="W81" t="n">
        <v>0.2</v>
      </c>
      <c r="X81" t="n">
        <v>0.51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4.626</v>
      </c>
      <c r="E82" t="n">
        <v>21.62</v>
      </c>
      <c r="F82" t="n">
        <v>17.72</v>
      </c>
      <c r="G82" t="n">
        <v>55.97</v>
      </c>
      <c r="H82" t="n">
        <v>0.68</v>
      </c>
      <c r="I82" t="n">
        <v>19</v>
      </c>
      <c r="J82" t="n">
        <v>294.55</v>
      </c>
      <c r="K82" t="n">
        <v>60.56</v>
      </c>
      <c r="L82" t="n">
        <v>11.25</v>
      </c>
      <c r="M82" t="n">
        <v>17</v>
      </c>
      <c r="N82" t="n">
        <v>82.73999999999999</v>
      </c>
      <c r="O82" t="n">
        <v>36561.67</v>
      </c>
      <c r="P82" t="n">
        <v>269.18</v>
      </c>
      <c r="Q82" t="n">
        <v>1319.08</v>
      </c>
      <c r="R82" t="n">
        <v>74.86</v>
      </c>
      <c r="S82" t="n">
        <v>59.92</v>
      </c>
      <c r="T82" t="n">
        <v>7341.28</v>
      </c>
      <c r="U82" t="n">
        <v>0.8</v>
      </c>
      <c r="V82" t="n">
        <v>0.96</v>
      </c>
      <c r="W82" t="n">
        <v>0.2</v>
      </c>
      <c r="X82" t="n">
        <v>0.45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4.641</v>
      </c>
      <c r="E83" t="n">
        <v>21.55</v>
      </c>
      <c r="F83" t="n">
        <v>17.71</v>
      </c>
      <c r="G83" t="n">
        <v>59.02</v>
      </c>
      <c r="H83" t="n">
        <v>0.6899999999999999</v>
      </c>
      <c r="I83" t="n">
        <v>18</v>
      </c>
      <c r="J83" t="n">
        <v>295.06</v>
      </c>
      <c r="K83" t="n">
        <v>60.56</v>
      </c>
      <c r="L83" t="n">
        <v>11.5</v>
      </c>
      <c r="M83" t="n">
        <v>16</v>
      </c>
      <c r="N83" t="n">
        <v>83.01000000000001</v>
      </c>
      <c r="O83" t="n">
        <v>36625.39</v>
      </c>
      <c r="P83" t="n">
        <v>267.9</v>
      </c>
      <c r="Q83" t="n">
        <v>1319.1</v>
      </c>
      <c r="R83" t="n">
        <v>74.75</v>
      </c>
      <c r="S83" t="n">
        <v>59.92</v>
      </c>
      <c r="T83" t="n">
        <v>7289.84</v>
      </c>
      <c r="U83" t="n">
        <v>0.8</v>
      </c>
      <c r="V83" t="n">
        <v>0.96</v>
      </c>
      <c r="W83" t="n">
        <v>0.18</v>
      </c>
      <c r="X83" t="n">
        <v>0.43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4.6249</v>
      </c>
      <c r="E84" t="n">
        <v>21.62</v>
      </c>
      <c r="F84" t="n">
        <v>17.78</v>
      </c>
      <c r="G84" t="n">
        <v>59.27</v>
      </c>
      <c r="H84" t="n">
        <v>0.71</v>
      </c>
      <c r="I84" t="n">
        <v>18</v>
      </c>
      <c r="J84" t="n">
        <v>295.58</v>
      </c>
      <c r="K84" t="n">
        <v>60.56</v>
      </c>
      <c r="L84" t="n">
        <v>11.75</v>
      </c>
      <c r="M84" t="n">
        <v>16</v>
      </c>
      <c r="N84" t="n">
        <v>83.28</v>
      </c>
      <c r="O84" t="n">
        <v>36689.22</v>
      </c>
      <c r="P84" t="n">
        <v>268.18</v>
      </c>
      <c r="Q84" t="n">
        <v>1319.12</v>
      </c>
      <c r="R84" t="n">
        <v>77.15000000000001</v>
      </c>
      <c r="S84" t="n">
        <v>59.92</v>
      </c>
      <c r="T84" t="n">
        <v>8488.469999999999</v>
      </c>
      <c r="U84" t="n">
        <v>0.78</v>
      </c>
      <c r="V84" t="n">
        <v>0.96</v>
      </c>
      <c r="W84" t="n">
        <v>0.19</v>
      </c>
      <c r="X84" t="n">
        <v>0.5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4.6437</v>
      </c>
      <c r="E85" t="n">
        <v>21.53</v>
      </c>
      <c r="F85" t="n">
        <v>17.75</v>
      </c>
      <c r="G85" t="n">
        <v>62.63</v>
      </c>
      <c r="H85" t="n">
        <v>0.72</v>
      </c>
      <c r="I85" t="n">
        <v>17</v>
      </c>
      <c r="J85" t="n">
        <v>296.1</v>
      </c>
      <c r="K85" t="n">
        <v>60.56</v>
      </c>
      <c r="L85" t="n">
        <v>12</v>
      </c>
      <c r="M85" t="n">
        <v>15</v>
      </c>
      <c r="N85" t="n">
        <v>83.54000000000001</v>
      </c>
      <c r="O85" t="n">
        <v>36753.16</v>
      </c>
      <c r="P85" t="n">
        <v>266.99</v>
      </c>
      <c r="Q85" t="n">
        <v>1319.08</v>
      </c>
      <c r="R85" t="n">
        <v>75.94</v>
      </c>
      <c r="S85" t="n">
        <v>59.92</v>
      </c>
      <c r="T85" t="n">
        <v>7892.05</v>
      </c>
      <c r="U85" t="n">
        <v>0.79</v>
      </c>
      <c r="V85" t="n">
        <v>0.96</v>
      </c>
      <c r="W85" t="n">
        <v>0.19</v>
      </c>
      <c r="X85" t="n">
        <v>0.47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4.6434</v>
      </c>
      <c r="E86" t="n">
        <v>21.54</v>
      </c>
      <c r="F86" t="n">
        <v>17.75</v>
      </c>
      <c r="G86" t="n">
        <v>62.64</v>
      </c>
      <c r="H86" t="n">
        <v>0.74</v>
      </c>
      <c r="I86" t="n">
        <v>17</v>
      </c>
      <c r="J86" t="n">
        <v>296.62</v>
      </c>
      <c r="K86" t="n">
        <v>60.56</v>
      </c>
      <c r="L86" t="n">
        <v>12.25</v>
      </c>
      <c r="M86" t="n">
        <v>15</v>
      </c>
      <c r="N86" t="n">
        <v>83.81</v>
      </c>
      <c r="O86" t="n">
        <v>36817.22</v>
      </c>
      <c r="P86" t="n">
        <v>265.92</v>
      </c>
      <c r="Q86" t="n">
        <v>1319.16</v>
      </c>
      <c r="R86" t="n">
        <v>75.97</v>
      </c>
      <c r="S86" t="n">
        <v>59.92</v>
      </c>
      <c r="T86" t="n">
        <v>7906.32</v>
      </c>
      <c r="U86" t="n">
        <v>0.79</v>
      </c>
      <c r="V86" t="n">
        <v>0.96</v>
      </c>
      <c r="W86" t="n">
        <v>0.19</v>
      </c>
      <c r="X86" t="n">
        <v>0.47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4.6446</v>
      </c>
      <c r="E87" t="n">
        <v>21.53</v>
      </c>
      <c r="F87" t="n">
        <v>17.74</v>
      </c>
      <c r="G87" t="n">
        <v>62.62</v>
      </c>
      <c r="H87" t="n">
        <v>0.75</v>
      </c>
      <c r="I87" t="n">
        <v>17</v>
      </c>
      <c r="J87" t="n">
        <v>297.14</v>
      </c>
      <c r="K87" t="n">
        <v>60.56</v>
      </c>
      <c r="L87" t="n">
        <v>12.5</v>
      </c>
      <c r="M87" t="n">
        <v>15</v>
      </c>
      <c r="N87" t="n">
        <v>84.08</v>
      </c>
      <c r="O87" t="n">
        <v>36881.39</v>
      </c>
      <c r="P87" t="n">
        <v>264.27</v>
      </c>
      <c r="Q87" t="n">
        <v>1319.11</v>
      </c>
      <c r="R87" t="n">
        <v>75.78</v>
      </c>
      <c r="S87" t="n">
        <v>59.92</v>
      </c>
      <c r="T87" t="n">
        <v>7808.47</v>
      </c>
      <c r="U87" t="n">
        <v>0.79</v>
      </c>
      <c r="V87" t="n">
        <v>0.96</v>
      </c>
      <c r="W87" t="n">
        <v>0.19</v>
      </c>
      <c r="X87" t="n">
        <v>0.46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4.6624</v>
      </c>
      <c r="E88" t="n">
        <v>21.45</v>
      </c>
      <c r="F88" t="n">
        <v>17.71</v>
      </c>
      <c r="G88" t="n">
        <v>66.42</v>
      </c>
      <c r="H88" t="n">
        <v>0.76</v>
      </c>
      <c r="I88" t="n">
        <v>16</v>
      </c>
      <c r="J88" t="n">
        <v>297.66</v>
      </c>
      <c r="K88" t="n">
        <v>60.56</v>
      </c>
      <c r="L88" t="n">
        <v>12.75</v>
      </c>
      <c r="M88" t="n">
        <v>14</v>
      </c>
      <c r="N88" t="n">
        <v>84.36</v>
      </c>
      <c r="O88" t="n">
        <v>36945.67</v>
      </c>
      <c r="P88" t="n">
        <v>263.67</v>
      </c>
      <c r="Q88" t="n">
        <v>1319.09</v>
      </c>
      <c r="R88" t="n">
        <v>74.84</v>
      </c>
      <c r="S88" t="n">
        <v>59.92</v>
      </c>
      <c r="T88" t="n">
        <v>7346.7</v>
      </c>
      <c r="U88" t="n">
        <v>0.8</v>
      </c>
      <c r="V88" t="n">
        <v>0.96</v>
      </c>
      <c r="W88" t="n">
        <v>0.19</v>
      </c>
      <c r="X88" t="n">
        <v>0.43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4.6612</v>
      </c>
      <c r="E89" t="n">
        <v>21.45</v>
      </c>
      <c r="F89" t="n">
        <v>17.72</v>
      </c>
      <c r="G89" t="n">
        <v>66.44</v>
      </c>
      <c r="H89" t="n">
        <v>0.78</v>
      </c>
      <c r="I89" t="n">
        <v>16</v>
      </c>
      <c r="J89" t="n">
        <v>298.18</v>
      </c>
      <c r="K89" t="n">
        <v>60.56</v>
      </c>
      <c r="L89" t="n">
        <v>13</v>
      </c>
      <c r="M89" t="n">
        <v>14</v>
      </c>
      <c r="N89" t="n">
        <v>84.63</v>
      </c>
      <c r="O89" t="n">
        <v>37010.06</v>
      </c>
      <c r="P89" t="n">
        <v>262.26</v>
      </c>
      <c r="Q89" t="n">
        <v>1319.08</v>
      </c>
      <c r="R89" t="n">
        <v>74.93000000000001</v>
      </c>
      <c r="S89" t="n">
        <v>59.92</v>
      </c>
      <c r="T89" t="n">
        <v>7390.37</v>
      </c>
      <c r="U89" t="n">
        <v>0.8</v>
      </c>
      <c r="V89" t="n">
        <v>0.96</v>
      </c>
      <c r="W89" t="n">
        <v>0.19</v>
      </c>
      <c r="X89" t="n">
        <v>0.44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4.6633</v>
      </c>
      <c r="E90" t="n">
        <v>21.44</v>
      </c>
      <c r="F90" t="n">
        <v>17.71</v>
      </c>
      <c r="G90" t="n">
        <v>66.40000000000001</v>
      </c>
      <c r="H90" t="n">
        <v>0.79</v>
      </c>
      <c r="I90" t="n">
        <v>16</v>
      </c>
      <c r="J90" t="n">
        <v>298.71</v>
      </c>
      <c r="K90" t="n">
        <v>60.56</v>
      </c>
      <c r="L90" t="n">
        <v>13.25</v>
      </c>
      <c r="M90" t="n">
        <v>14</v>
      </c>
      <c r="N90" t="n">
        <v>84.90000000000001</v>
      </c>
      <c r="O90" t="n">
        <v>37074.57</v>
      </c>
      <c r="P90" t="n">
        <v>261.02</v>
      </c>
      <c r="Q90" t="n">
        <v>1319.13</v>
      </c>
      <c r="R90" t="n">
        <v>74.67</v>
      </c>
      <c r="S90" t="n">
        <v>59.92</v>
      </c>
      <c r="T90" t="n">
        <v>7258.38</v>
      </c>
      <c r="U90" t="n">
        <v>0.8</v>
      </c>
      <c r="V90" t="n">
        <v>0.96</v>
      </c>
      <c r="W90" t="n">
        <v>0.19</v>
      </c>
      <c r="X90" t="n">
        <v>0.43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4.6838</v>
      </c>
      <c r="E91" t="n">
        <v>21.35</v>
      </c>
      <c r="F91" t="n">
        <v>17.67</v>
      </c>
      <c r="G91" t="n">
        <v>70.66</v>
      </c>
      <c r="H91" t="n">
        <v>0.8</v>
      </c>
      <c r="I91" t="n">
        <v>15</v>
      </c>
      <c r="J91" t="n">
        <v>299.23</v>
      </c>
      <c r="K91" t="n">
        <v>60.56</v>
      </c>
      <c r="L91" t="n">
        <v>13.5</v>
      </c>
      <c r="M91" t="n">
        <v>13</v>
      </c>
      <c r="N91" t="n">
        <v>85.18000000000001</v>
      </c>
      <c r="O91" t="n">
        <v>37139.2</v>
      </c>
      <c r="P91" t="n">
        <v>259.86</v>
      </c>
      <c r="Q91" t="n">
        <v>1319.08</v>
      </c>
      <c r="R91" t="n">
        <v>73.26000000000001</v>
      </c>
      <c r="S91" t="n">
        <v>59.92</v>
      </c>
      <c r="T91" t="n">
        <v>6562.36</v>
      </c>
      <c r="U91" t="n">
        <v>0.82</v>
      </c>
      <c r="V91" t="n">
        <v>0.96</v>
      </c>
      <c r="W91" t="n">
        <v>0.19</v>
      </c>
      <c r="X91" t="n">
        <v>0.39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4.6797</v>
      </c>
      <c r="E92" t="n">
        <v>21.37</v>
      </c>
      <c r="F92" t="n">
        <v>17.68</v>
      </c>
      <c r="G92" t="n">
        <v>70.73999999999999</v>
      </c>
      <c r="H92" t="n">
        <v>0.82</v>
      </c>
      <c r="I92" t="n">
        <v>15</v>
      </c>
      <c r="J92" t="n">
        <v>299.76</v>
      </c>
      <c r="K92" t="n">
        <v>60.56</v>
      </c>
      <c r="L92" t="n">
        <v>13.75</v>
      </c>
      <c r="M92" t="n">
        <v>13</v>
      </c>
      <c r="N92" t="n">
        <v>85.45</v>
      </c>
      <c r="O92" t="n">
        <v>37204.07</v>
      </c>
      <c r="P92" t="n">
        <v>259.45</v>
      </c>
      <c r="Q92" t="n">
        <v>1319.1</v>
      </c>
      <c r="R92" t="n">
        <v>73.89</v>
      </c>
      <c r="S92" t="n">
        <v>59.92</v>
      </c>
      <c r="T92" t="n">
        <v>6875.91</v>
      </c>
      <c r="U92" t="n">
        <v>0.8100000000000001</v>
      </c>
      <c r="V92" t="n">
        <v>0.96</v>
      </c>
      <c r="W92" t="n">
        <v>0.19</v>
      </c>
      <c r="X92" t="n">
        <v>0.41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4.6833</v>
      </c>
      <c r="E93" t="n">
        <v>21.35</v>
      </c>
      <c r="F93" t="n">
        <v>17.67</v>
      </c>
      <c r="G93" t="n">
        <v>70.67</v>
      </c>
      <c r="H93" t="n">
        <v>0.83</v>
      </c>
      <c r="I93" t="n">
        <v>15</v>
      </c>
      <c r="J93" t="n">
        <v>300.28</v>
      </c>
      <c r="K93" t="n">
        <v>60.56</v>
      </c>
      <c r="L93" t="n">
        <v>14</v>
      </c>
      <c r="M93" t="n">
        <v>13</v>
      </c>
      <c r="N93" t="n">
        <v>85.73</v>
      </c>
      <c r="O93" t="n">
        <v>37268.93</v>
      </c>
      <c r="P93" t="n">
        <v>256.36</v>
      </c>
      <c r="Q93" t="n">
        <v>1319.08</v>
      </c>
      <c r="R93" t="n">
        <v>73.28</v>
      </c>
      <c r="S93" t="n">
        <v>59.92</v>
      </c>
      <c r="T93" t="n">
        <v>6568.15</v>
      </c>
      <c r="U93" t="n">
        <v>0.82</v>
      </c>
      <c r="V93" t="n">
        <v>0.96</v>
      </c>
      <c r="W93" t="n">
        <v>0.19</v>
      </c>
      <c r="X93" t="n">
        <v>0.39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4.7132</v>
      </c>
      <c r="E94" t="n">
        <v>21.22</v>
      </c>
      <c r="F94" t="n">
        <v>17.59</v>
      </c>
      <c r="G94" t="n">
        <v>75.36</v>
      </c>
      <c r="H94" t="n">
        <v>0.84</v>
      </c>
      <c r="I94" t="n">
        <v>14</v>
      </c>
      <c r="J94" t="n">
        <v>300.81</v>
      </c>
      <c r="K94" t="n">
        <v>60.56</v>
      </c>
      <c r="L94" t="n">
        <v>14.25</v>
      </c>
      <c r="M94" t="n">
        <v>12</v>
      </c>
      <c r="N94" t="n">
        <v>86</v>
      </c>
      <c r="O94" t="n">
        <v>37333.9</v>
      </c>
      <c r="P94" t="n">
        <v>254.57</v>
      </c>
      <c r="Q94" t="n">
        <v>1319.08</v>
      </c>
      <c r="R94" t="n">
        <v>70.37</v>
      </c>
      <c r="S94" t="n">
        <v>59.92</v>
      </c>
      <c r="T94" t="n">
        <v>5118.31</v>
      </c>
      <c r="U94" t="n">
        <v>0.85</v>
      </c>
      <c r="V94" t="n">
        <v>0.97</v>
      </c>
      <c r="W94" t="n">
        <v>0.19</v>
      </c>
      <c r="X94" t="n">
        <v>0.31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4.709</v>
      </c>
      <c r="E95" t="n">
        <v>21.24</v>
      </c>
      <c r="F95" t="n">
        <v>17.6</v>
      </c>
      <c r="G95" t="n">
        <v>75.44</v>
      </c>
      <c r="H95" t="n">
        <v>0.86</v>
      </c>
      <c r="I95" t="n">
        <v>14</v>
      </c>
      <c r="J95" t="n">
        <v>301.34</v>
      </c>
      <c r="K95" t="n">
        <v>60.56</v>
      </c>
      <c r="L95" t="n">
        <v>14.5</v>
      </c>
      <c r="M95" t="n">
        <v>12</v>
      </c>
      <c r="N95" t="n">
        <v>86.28</v>
      </c>
      <c r="O95" t="n">
        <v>37399</v>
      </c>
      <c r="P95" t="n">
        <v>254.53</v>
      </c>
      <c r="Q95" t="n">
        <v>1319.08</v>
      </c>
      <c r="R95" t="n">
        <v>71.38</v>
      </c>
      <c r="S95" t="n">
        <v>59.92</v>
      </c>
      <c r="T95" t="n">
        <v>5623.73</v>
      </c>
      <c r="U95" t="n">
        <v>0.84</v>
      </c>
      <c r="V95" t="n">
        <v>0.97</v>
      </c>
      <c r="W95" t="n">
        <v>0.18</v>
      </c>
      <c r="X95" t="n">
        <v>0.33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4.6994</v>
      </c>
      <c r="E96" t="n">
        <v>21.28</v>
      </c>
      <c r="F96" t="n">
        <v>17.65</v>
      </c>
      <c r="G96" t="n">
        <v>75.63</v>
      </c>
      <c r="H96" t="n">
        <v>0.87</v>
      </c>
      <c r="I96" t="n">
        <v>14</v>
      </c>
      <c r="J96" t="n">
        <v>301.86</v>
      </c>
      <c r="K96" t="n">
        <v>60.56</v>
      </c>
      <c r="L96" t="n">
        <v>14.75</v>
      </c>
      <c r="M96" t="n">
        <v>12</v>
      </c>
      <c r="N96" t="n">
        <v>86.56</v>
      </c>
      <c r="O96" t="n">
        <v>37464.21</v>
      </c>
      <c r="P96" t="n">
        <v>253.65</v>
      </c>
      <c r="Q96" t="n">
        <v>1319.08</v>
      </c>
      <c r="R96" t="n">
        <v>72.67</v>
      </c>
      <c r="S96" t="n">
        <v>59.92</v>
      </c>
      <c r="T96" t="n">
        <v>6271.41</v>
      </c>
      <c r="U96" t="n">
        <v>0.82</v>
      </c>
      <c r="V96" t="n">
        <v>0.96</v>
      </c>
      <c r="W96" t="n">
        <v>0.19</v>
      </c>
      <c r="X96" t="n">
        <v>0.37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4.7153</v>
      </c>
      <c r="E97" t="n">
        <v>21.21</v>
      </c>
      <c r="F97" t="n">
        <v>17.63</v>
      </c>
      <c r="G97" t="n">
        <v>81.36</v>
      </c>
      <c r="H97" t="n">
        <v>0.88</v>
      </c>
      <c r="I97" t="n">
        <v>13</v>
      </c>
      <c r="J97" t="n">
        <v>302.39</v>
      </c>
      <c r="K97" t="n">
        <v>60.56</v>
      </c>
      <c r="L97" t="n">
        <v>15</v>
      </c>
      <c r="M97" t="n">
        <v>11</v>
      </c>
      <c r="N97" t="n">
        <v>86.84</v>
      </c>
      <c r="O97" t="n">
        <v>37529.55</v>
      </c>
      <c r="P97" t="n">
        <v>251.28</v>
      </c>
      <c r="Q97" t="n">
        <v>1319.08</v>
      </c>
      <c r="R97" t="n">
        <v>72.09</v>
      </c>
      <c r="S97" t="n">
        <v>59.92</v>
      </c>
      <c r="T97" t="n">
        <v>5986.16</v>
      </c>
      <c r="U97" t="n">
        <v>0.83</v>
      </c>
      <c r="V97" t="n">
        <v>0.96</v>
      </c>
      <c r="W97" t="n">
        <v>0.18</v>
      </c>
      <c r="X97" t="n">
        <v>0.35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4.7153</v>
      </c>
      <c r="E98" t="n">
        <v>21.21</v>
      </c>
      <c r="F98" t="n">
        <v>17.63</v>
      </c>
      <c r="G98" t="n">
        <v>81.36</v>
      </c>
      <c r="H98" t="n">
        <v>0.9</v>
      </c>
      <c r="I98" t="n">
        <v>13</v>
      </c>
      <c r="J98" t="n">
        <v>302.92</v>
      </c>
      <c r="K98" t="n">
        <v>60.56</v>
      </c>
      <c r="L98" t="n">
        <v>15.25</v>
      </c>
      <c r="M98" t="n">
        <v>11</v>
      </c>
      <c r="N98" t="n">
        <v>87.12</v>
      </c>
      <c r="O98" t="n">
        <v>37595</v>
      </c>
      <c r="P98" t="n">
        <v>252.35</v>
      </c>
      <c r="Q98" t="n">
        <v>1319.09</v>
      </c>
      <c r="R98" t="n">
        <v>72.06999999999999</v>
      </c>
      <c r="S98" t="n">
        <v>59.92</v>
      </c>
      <c r="T98" t="n">
        <v>5977.07</v>
      </c>
      <c r="U98" t="n">
        <v>0.83</v>
      </c>
      <c r="V98" t="n">
        <v>0.96</v>
      </c>
      <c r="W98" t="n">
        <v>0.18</v>
      </c>
      <c r="X98" t="n">
        <v>0.35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4.7153</v>
      </c>
      <c r="E99" t="n">
        <v>21.21</v>
      </c>
      <c r="F99" t="n">
        <v>17.63</v>
      </c>
      <c r="G99" t="n">
        <v>81.36</v>
      </c>
      <c r="H99" t="n">
        <v>0.91</v>
      </c>
      <c r="I99" t="n">
        <v>13</v>
      </c>
      <c r="J99" t="n">
        <v>303.46</v>
      </c>
      <c r="K99" t="n">
        <v>60.56</v>
      </c>
      <c r="L99" t="n">
        <v>15.5</v>
      </c>
      <c r="M99" t="n">
        <v>11</v>
      </c>
      <c r="N99" t="n">
        <v>87.40000000000001</v>
      </c>
      <c r="O99" t="n">
        <v>37660.57</v>
      </c>
      <c r="P99" t="n">
        <v>251.28</v>
      </c>
      <c r="Q99" t="n">
        <v>1319.08</v>
      </c>
      <c r="R99" t="n">
        <v>72.08</v>
      </c>
      <c r="S99" t="n">
        <v>59.92</v>
      </c>
      <c r="T99" t="n">
        <v>5981.8</v>
      </c>
      <c r="U99" t="n">
        <v>0.83</v>
      </c>
      <c r="V99" t="n">
        <v>0.96</v>
      </c>
      <c r="W99" t="n">
        <v>0.18</v>
      </c>
      <c r="X99" t="n">
        <v>0.35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4.717</v>
      </c>
      <c r="E100" t="n">
        <v>21.2</v>
      </c>
      <c r="F100" t="n">
        <v>17.62</v>
      </c>
      <c r="G100" t="n">
        <v>81.31999999999999</v>
      </c>
      <c r="H100" t="n">
        <v>0.92</v>
      </c>
      <c r="I100" t="n">
        <v>13</v>
      </c>
      <c r="J100" t="n">
        <v>303.99</v>
      </c>
      <c r="K100" t="n">
        <v>60.56</v>
      </c>
      <c r="L100" t="n">
        <v>15.75</v>
      </c>
      <c r="M100" t="n">
        <v>11</v>
      </c>
      <c r="N100" t="n">
        <v>87.68000000000001</v>
      </c>
      <c r="O100" t="n">
        <v>37726.27</v>
      </c>
      <c r="P100" t="n">
        <v>249.9</v>
      </c>
      <c r="Q100" t="n">
        <v>1319.08</v>
      </c>
      <c r="R100" t="n">
        <v>71.81999999999999</v>
      </c>
      <c r="S100" t="n">
        <v>59.92</v>
      </c>
      <c r="T100" t="n">
        <v>5848.39</v>
      </c>
      <c r="U100" t="n">
        <v>0.83</v>
      </c>
      <c r="V100" t="n">
        <v>0.96</v>
      </c>
      <c r="W100" t="n">
        <v>0.18</v>
      </c>
      <c r="X100" t="n">
        <v>0.34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4.7183</v>
      </c>
      <c r="E101" t="n">
        <v>21.19</v>
      </c>
      <c r="F101" t="n">
        <v>17.61</v>
      </c>
      <c r="G101" t="n">
        <v>81.29000000000001</v>
      </c>
      <c r="H101" t="n">
        <v>0.9399999999999999</v>
      </c>
      <c r="I101" t="n">
        <v>13</v>
      </c>
      <c r="J101" t="n">
        <v>304.52</v>
      </c>
      <c r="K101" t="n">
        <v>60.56</v>
      </c>
      <c r="L101" t="n">
        <v>16</v>
      </c>
      <c r="M101" t="n">
        <v>11</v>
      </c>
      <c r="N101" t="n">
        <v>87.97</v>
      </c>
      <c r="O101" t="n">
        <v>37792.08</v>
      </c>
      <c r="P101" t="n">
        <v>247.65</v>
      </c>
      <c r="Q101" t="n">
        <v>1319.09</v>
      </c>
      <c r="R101" t="n">
        <v>71.53</v>
      </c>
      <c r="S101" t="n">
        <v>59.92</v>
      </c>
      <c r="T101" t="n">
        <v>5707.13</v>
      </c>
      <c r="U101" t="n">
        <v>0.84</v>
      </c>
      <c r="V101" t="n">
        <v>0.96</v>
      </c>
      <c r="W101" t="n">
        <v>0.19</v>
      </c>
      <c r="X101" t="n">
        <v>0.34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4.7358</v>
      </c>
      <c r="E102" t="n">
        <v>21.12</v>
      </c>
      <c r="F102" t="n">
        <v>17.59</v>
      </c>
      <c r="G102" t="n">
        <v>87.94</v>
      </c>
      <c r="H102" t="n">
        <v>0.95</v>
      </c>
      <c r="I102" t="n">
        <v>12</v>
      </c>
      <c r="J102" t="n">
        <v>305.06</v>
      </c>
      <c r="K102" t="n">
        <v>60.56</v>
      </c>
      <c r="L102" t="n">
        <v>16.25</v>
      </c>
      <c r="M102" t="n">
        <v>10</v>
      </c>
      <c r="N102" t="n">
        <v>88.25</v>
      </c>
      <c r="O102" t="n">
        <v>37858.02</v>
      </c>
      <c r="P102" t="n">
        <v>246.6</v>
      </c>
      <c r="Q102" t="n">
        <v>1319.11</v>
      </c>
      <c r="R102" t="n">
        <v>70.73999999999999</v>
      </c>
      <c r="S102" t="n">
        <v>59.92</v>
      </c>
      <c r="T102" t="n">
        <v>5313.74</v>
      </c>
      <c r="U102" t="n">
        <v>0.85</v>
      </c>
      <c r="V102" t="n">
        <v>0.97</v>
      </c>
      <c r="W102" t="n">
        <v>0.18</v>
      </c>
      <c r="X102" t="n">
        <v>0.31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4.7358</v>
      </c>
      <c r="E103" t="n">
        <v>21.12</v>
      </c>
      <c r="F103" t="n">
        <v>17.59</v>
      </c>
      <c r="G103" t="n">
        <v>87.94</v>
      </c>
      <c r="H103" t="n">
        <v>0.96</v>
      </c>
      <c r="I103" t="n">
        <v>12</v>
      </c>
      <c r="J103" t="n">
        <v>305.59</v>
      </c>
      <c r="K103" t="n">
        <v>60.56</v>
      </c>
      <c r="L103" t="n">
        <v>16.5</v>
      </c>
      <c r="M103" t="n">
        <v>10</v>
      </c>
      <c r="N103" t="n">
        <v>88.54000000000001</v>
      </c>
      <c r="O103" t="n">
        <v>37924.08</v>
      </c>
      <c r="P103" t="n">
        <v>246.2</v>
      </c>
      <c r="Q103" t="n">
        <v>1319.08</v>
      </c>
      <c r="R103" t="n">
        <v>70.70999999999999</v>
      </c>
      <c r="S103" t="n">
        <v>59.92</v>
      </c>
      <c r="T103" t="n">
        <v>5300.53</v>
      </c>
      <c r="U103" t="n">
        <v>0.85</v>
      </c>
      <c r="V103" t="n">
        <v>0.97</v>
      </c>
      <c r="W103" t="n">
        <v>0.18</v>
      </c>
      <c r="X103" t="n">
        <v>0.31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4.7349</v>
      </c>
      <c r="E104" t="n">
        <v>21.12</v>
      </c>
      <c r="F104" t="n">
        <v>17.59</v>
      </c>
      <c r="G104" t="n">
        <v>87.95999999999999</v>
      </c>
      <c r="H104" t="n">
        <v>0.97</v>
      </c>
      <c r="I104" t="n">
        <v>12</v>
      </c>
      <c r="J104" t="n">
        <v>306.13</v>
      </c>
      <c r="K104" t="n">
        <v>60.56</v>
      </c>
      <c r="L104" t="n">
        <v>16.75</v>
      </c>
      <c r="M104" t="n">
        <v>10</v>
      </c>
      <c r="N104" t="n">
        <v>88.83</v>
      </c>
      <c r="O104" t="n">
        <v>37990.27</v>
      </c>
      <c r="P104" t="n">
        <v>245.01</v>
      </c>
      <c r="Q104" t="n">
        <v>1319.1</v>
      </c>
      <c r="R104" t="n">
        <v>70.84999999999999</v>
      </c>
      <c r="S104" t="n">
        <v>59.92</v>
      </c>
      <c r="T104" t="n">
        <v>5369.47</v>
      </c>
      <c r="U104" t="n">
        <v>0.85</v>
      </c>
      <c r="V104" t="n">
        <v>0.97</v>
      </c>
      <c r="W104" t="n">
        <v>0.18</v>
      </c>
      <c r="X104" t="n">
        <v>0.31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4.7414</v>
      </c>
      <c r="E105" t="n">
        <v>21.09</v>
      </c>
      <c r="F105" t="n">
        <v>17.56</v>
      </c>
      <c r="G105" t="n">
        <v>87.81999999999999</v>
      </c>
      <c r="H105" t="n">
        <v>0.99</v>
      </c>
      <c r="I105" t="n">
        <v>12</v>
      </c>
      <c r="J105" t="n">
        <v>306.67</v>
      </c>
      <c r="K105" t="n">
        <v>60.56</v>
      </c>
      <c r="L105" t="n">
        <v>17</v>
      </c>
      <c r="M105" t="n">
        <v>10</v>
      </c>
      <c r="N105" t="n">
        <v>89.11</v>
      </c>
      <c r="O105" t="n">
        <v>38056.58</v>
      </c>
      <c r="P105" t="n">
        <v>242.14</v>
      </c>
      <c r="Q105" t="n">
        <v>1319.09</v>
      </c>
      <c r="R105" t="n">
        <v>69.73</v>
      </c>
      <c r="S105" t="n">
        <v>59.92</v>
      </c>
      <c r="T105" t="n">
        <v>4808.21</v>
      </c>
      <c r="U105" t="n">
        <v>0.86</v>
      </c>
      <c r="V105" t="n">
        <v>0.97</v>
      </c>
      <c r="W105" t="n">
        <v>0.19</v>
      </c>
      <c r="X105" t="n">
        <v>0.29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4.7609</v>
      </c>
      <c r="E106" t="n">
        <v>21</v>
      </c>
      <c r="F106" t="n">
        <v>17.53</v>
      </c>
      <c r="G106" t="n">
        <v>95.61</v>
      </c>
      <c r="H106" t="n">
        <v>1</v>
      </c>
      <c r="I106" t="n">
        <v>11</v>
      </c>
      <c r="J106" t="n">
        <v>307.21</v>
      </c>
      <c r="K106" t="n">
        <v>60.56</v>
      </c>
      <c r="L106" t="n">
        <v>17.25</v>
      </c>
      <c r="M106" t="n">
        <v>9</v>
      </c>
      <c r="N106" t="n">
        <v>89.40000000000001</v>
      </c>
      <c r="O106" t="n">
        <v>38123.01</v>
      </c>
      <c r="P106" t="n">
        <v>239.99</v>
      </c>
      <c r="Q106" t="n">
        <v>1319.16</v>
      </c>
      <c r="R106" t="n">
        <v>68.90000000000001</v>
      </c>
      <c r="S106" t="n">
        <v>59.92</v>
      </c>
      <c r="T106" t="n">
        <v>4401.99</v>
      </c>
      <c r="U106" t="n">
        <v>0.87</v>
      </c>
      <c r="V106" t="n">
        <v>0.97</v>
      </c>
      <c r="W106" t="n">
        <v>0.18</v>
      </c>
      <c r="X106" t="n">
        <v>0.25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4.7549</v>
      </c>
      <c r="E107" t="n">
        <v>21.03</v>
      </c>
      <c r="F107" t="n">
        <v>17.56</v>
      </c>
      <c r="G107" t="n">
        <v>95.76000000000001</v>
      </c>
      <c r="H107" t="n">
        <v>1.01</v>
      </c>
      <c r="I107" t="n">
        <v>11</v>
      </c>
      <c r="J107" t="n">
        <v>307.75</v>
      </c>
      <c r="K107" t="n">
        <v>60.56</v>
      </c>
      <c r="L107" t="n">
        <v>17.5</v>
      </c>
      <c r="M107" t="n">
        <v>9</v>
      </c>
      <c r="N107" t="n">
        <v>89.69</v>
      </c>
      <c r="O107" t="n">
        <v>38189.58</v>
      </c>
      <c r="P107" t="n">
        <v>240.51</v>
      </c>
      <c r="Q107" t="n">
        <v>1319.08</v>
      </c>
      <c r="R107" t="n">
        <v>69.73999999999999</v>
      </c>
      <c r="S107" t="n">
        <v>59.92</v>
      </c>
      <c r="T107" t="n">
        <v>4819.57</v>
      </c>
      <c r="U107" t="n">
        <v>0.86</v>
      </c>
      <c r="V107" t="n">
        <v>0.97</v>
      </c>
      <c r="W107" t="n">
        <v>0.18</v>
      </c>
      <c r="X107" t="n">
        <v>0.28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4.7473</v>
      </c>
      <c r="E108" t="n">
        <v>21.06</v>
      </c>
      <c r="F108" t="n">
        <v>17.59</v>
      </c>
      <c r="G108" t="n">
        <v>95.94</v>
      </c>
      <c r="H108" t="n">
        <v>1.03</v>
      </c>
      <c r="I108" t="n">
        <v>11</v>
      </c>
      <c r="J108" t="n">
        <v>308.29</v>
      </c>
      <c r="K108" t="n">
        <v>60.56</v>
      </c>
      <c r="L108" t="n">
        <v>17.75</v>
      </c>
      <c r="M108" t="n">
        <v>6</v>
      </c>
      <c r="N108" t="n">
        <v>89.98</v>
      </c>
      <c r="O108" t="n">
        <v>38256.26</v>
      </c>
      <c r="P108" t="n">
        <v>240.72</v>
      </c>
      <c r="Q108" t="n">
        <v>1319.17</v>
      </c>
      <c r="R108" t="n">
        <v>70.7</v>
      </c>
      <c r="S108" t="n">
        <v>59.92</v>
      </c>
      <c r="T108" t="n">
        <v>5299.22</v>
      </c>
      <c r="U108" t="n">
        <v>0.85</v>
      </c>
      <c r="V108" t="n">
        <v>0.97</v>
      </c>
      <c r="W108" t="n">
        <v>0.19</v>
      </c>
      <c r="X108" t="n">
        <v>0.31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4.7525</v>
      </c>
      <c r="E109" t="n">
        <v>21.04</v>
      </c>
      <c r="F109" t="n">
        <v>17.57</v>
      </c>
      <c r="G109" t="n">
        <v>95.81</v>
      </c>
      <c r="H109" t="n">
        <v>1.04</v>
      </c>
      <c r="I109" t="n">
        <v>11</v>
      </c>
      <c r="J109" t="n">
        <v>308.83</v>
      </c>
      <c r="K109" t="n">
        <v>60.56</v>
      </c>
      <c r="L109" t="n">
        <v>18</v>
      </c>
      <c r="M109" t="n">
        <v>4</v>
      </c>
      <c r="N109" t="n">
        <v>90.27</v>
      </c>
      <c r="O109" t="n">
        <v>38323.08</v>
      </c>
      <c r="P109" t="n">
        <v>240.4</v>
      </c>
      <c r="Q109" t="n">
        <v>1319.08</v>
      </c>
      <c r="R109" t="n">
        <v>69.90000000000001</v>
      </c>
      <c r="S109" t="n">
        <v>59.92</v>
      </c>
      <c r="T109" t="n">
        <v>4899.58</v>
      </c>
      <c r="U109" t="n">
        <v>0.86</v>
      </c>
      <c r="V109" t="n">
        <v>0.97</v>
      </c>
      <c r="W109" t="n">
        <v>0.19</v>
      </c>
      <c r="X109" t="n">
        <v>0.29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4.7499</v>
      </c>
      <c r="E110" t="n">
        <v>21.05</v>
      </c>
      <c r="F110" t="n">
        <v>17.58</v>
      </c>
      <c r="G110" t="n">
        <v>95.88</v>
      </c>
      <c r="H110" t="n">
        <v>1.05</v>
      </c>
      <c r="I110" t="n">
        <v>11</v>
      </c>
      <c r="J110" t="n">
        <v>309.37</v>
      </c>
      <c r="K110" t="n">
        <v>60.56</v>
      </c>
      <c r="L110" t="n">
        <v>18.25</v>
      </c>
      <c r="M110" t="n">
        <v>3</v>
      </c>
      <c r="N110" t="n">
        <v>90.56999999999999</v>
      </c>
      <c r="O110" t="n">
        <v>38390.02</v>
      </c>
      <c r="P110" t="n">
        <v>240.71</v>
      </c>
      <c r="Q110" t="n">
        <v>1319.14</v>
      </c>
      <c r="R110" t="n">
        <v>70.25</v>
      </c>
      <c r="S110" t="n">
        <v>59.92</v>
      </c>
      <c r="T110" t="n">
        <v>5075.53</v>
      </c>
      <c r="U110" t="n">
        <v>0.85</v>
      </c>
      <c r="V110" t="n">
        <v>0.97</v>
      </c>
      <c r="W110" t="n">
        <v>0.19</v>
      </c>
      <c r="X110" t="n">
        <v>0.3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4.747</v>
      </c>
      <c r="E111" t="n">
        <v>21.07</v>
      </c>
      <c r="F111" t="n">
        <v>17.59</v>
      </c>
      <c r="G111" t="n">
        <v>95.95</v>
      </c>
      <c r="H111" t="n">
        <v>1.06</v>
      </c>
      <c r="I111" t="n">
        <v>11</v>
      </c>
      <c r="J111" t="n">
        <v>309.91</v>
      </c>
      <c r="K111" t="n">
        <v>60.56</v>
      </c>
      <c r="L111" t="n">
        <v>18.5</v>
      </c>
      <c r="M111" t="n">
        <v>1</v>
      </c>
      <c r="N111" t="n">
        <v>90.86</v>
      </c>
      <c r="O111" t="n">
        <v>38457.09</v>
      </c>
      <c r="P111" t="n">
        <v>240.96</v>
      </c>
      <c r="Q111" t="n">
        <v>1319.08</v>
      </c>
      <c r="R111" t="n">
        <v>70.54000000000001</v>
      </c>
      <c r="S111" t="n">
        <v>59.92</v>
      </c>
      <c r="T111" t="n">
        <v>5218.43</v>
      </c>
      <c r="U111" t="n">
        <v>0.85</v>
      </c>
      <c r="V111" t="n">
        <v>0.97</v>
      </c>
      <c r="W111" t="n">
        <v>0.19</v>
      </c>
      <c r="X111" t="n">
        <v>0.31</v>
      </c>
      <c r="Y111" t="n">
        <v>1</v>
      </c>
      <c r="Z111" t="n">
        <v>10</v>
      </c>
    </row>
    <row r="112">
      <c r="A112" t="n">
        <v>71</v>
      </c>
      <c r="B112" t="n">
        <v>140</v>
      </c>
      <c r="C112" t="inlineStr">
        <is>
          <t xml:space="preserve">CONCLUIDO	</t>
        </is>
      </c>
      <c r="D112" t="n">
        <v>4.7479</v>
      </c>
      <c r="E112" t="n">
        <v>21.06</v>
      </c>
      <c r="F112" t="n">
        <v>17.59</v>
      </c>
      <c r="G112" t="n">
        <v>95.93000000000001</v>
      </c>
      <c r="H112" t="n">
        <v>1.08</v>
      </c>
      <c r="I112" t="n">
        <v>11</v>
      </c>
      <c r="J112" t="n">
        <v>310.46</v>
      </c>
      <c r="K112" t="n">
        <v>60.56</v>
      </c>
      <c r="L112" t="n">
        <v>18.75</v>
      </c>
      <c r="M112" t="n">
        <v>0</v>
      </c>
      <c r="N112" t="n">
        <v>91.16</v>
      </c>
      <c r="O112" t="n">
        <v>38524.29</v>
      </c>
      <c r="P112" t="n">
        <v>241.28</v>
      </c>
      <c r="Q112" t="n">
        <v>1319.08</v>
      </c>
      <c r="R112" t="n">
        <v>70.28</v>
      </c>
      <c r="S112" t="n">
        <v>59.92</v>
      </c>
      <c r="T112" t="n">
        <v>5090.42</v>
      </c>
      <c r="U112" t="n">
        <v>0.85</v>
      </c>
      <c r="V112" t="n">
        <v>0.97</v>
      </c>
      <c r="W112" t="n">
        <v>0.2</v>
      </c>
      <c r="X112" t="n">
        <v>0.31</v>
      </c>
      <c r="Y112" t="n">
        <v>1</v>
      </c>
      <c r="Z112" t="n">
        <v>10</v>
      </c>
    </row>
    <row r="113">
      <c r="A113" t="n">
        <v>0</v>
      </c>
      <c r="B113" t="n">
        <v>40</v>
      </c>
      <c r="C113" t="inlineStr">
        <is>
          <t xml:space="preserve">CONCLUIDO	</t>
        </is>
      </c>
      <c r="D113" t="n">
        <v>4.0177</v>
      </c>
      <c r="E113" t="n">
        <v>24.89</v>
      </c>
      <c r="F113" t="n">
        <v>20.7</v>
      </c>
      <c r="G113" t="n">
        <v>10.44</v>
      </c>
      <c r="H113" t="n">
        <v>0.2</v>
      </c>
      <c r="I113" t="n">
        <v>119</v>
      </c>
      <c r="J113" t="n">
        <v>89.87</v>
      </c>
      <c r="K113" t="n">
        <v>37.55</v>
      </c>
      <c r="L113" t="n">
        <v>1</v>
      </c>
      <c r="M113" t="n">
        <v>117</v>
      </c>
      <c r="N113" t="n">
        <v>11.32</v>
      </c>
      <c r="O113" t="n">
        <v>11317.98</v>
      </c>
      <c r="P113" t="n">
        <v>163.13</v>
      </c>
      <c r="Q113" t="n">
        <v>1319.33</v>
      </c>
      <c r="R113" t="n">
        <v>172.45</v>
      </c>
      <c r="S113" t="n">
        <v>59.92</v>
      </c>
      <c r="T113" t="n">
        <v>55634.96</v>
      </c>
      <c r="U113" t="n">
        <v>0.35</v>
      </c>
      <c r="V113" t="n">
        <v>0.82</v>
      </c>
      <c r="W113" t="n">
        <v>0.35</v>
      </c>
      <c r="X113" t="n">
        <v>3.42</v>
      </c>
      <c r="Y113" t="n">
        <v>1</v>
      </c>
      <c r="Z113" t="n">
        <v>10</v>
      </c>
    </row>
    <row r="114">
      <c r="A114" t="n">
        <v>1</v>
      </c>
      <c r="B114" t="n">
        <v>40</v>
      </c>
      <c r="C114" t="inlineStr">
        <is>
          <t xml:space="preserve">CONCLUIDO	</t>
        </is>
      </c>
      <c r="D114" t="n">
        <v>4.2711</v>
      </c>
      <c r="E114" t="n">
        <v>23.41</v>
      </c>
      <c r="F114" t="n">
        <v>19.79</v>
      </c>
      <c r="G114" t="n">
        <v>13.34</v>
      </c>
      <c r="H114" t="n">
        <v>0.24</v>
      </c>
      <c r="I114" t="n">
        <v>89</v>
      </c>
      <c r="J114" t="n">
        <v>90.18000000000001</v>
      </c>
      <c r="K114" t="n">
        <v>37.55</v>
      </c>
      <c r="L114" t="n">
        <v>1.25</v>
      </c>
      <c r="M114" t="n">
        <v>87</v>
      </c>
      <c r="N114" t="n">
        <v>11.37</v>
      </c>
      <c r="O114" t="n">
        <v>11355.7</v>
      </c>
      <c r="P114" t="n">
        <v>152.36</v>
      </c>
      <c r="Q114" t="n">
        <v>1319.19</v>
      </c>
      <c r="R114" t="n">
        <v>142.74</v>
      </c>
      <c r="S114" t="n">
        <v>59.92</v>
      </c>
      <c r="T114" t="n">
        <v>40931.93</v>
      </c>
      <c r="U114" t="n">
        <v>0.42</v>
      </c>
      <c r="V114" t="n">
        <v>0.86</v>
      </c>
      <c r="W114" t="n">
        <v>0.3</v>
      </c>
      <c r="X114" t="n">
        <v>2.51</v>
      </c>
      <c r="Y114" t="n">
        <v>1</v>
      </c>
      <c r="Z114" t="n">
        <v>10</v>
      </c>
    </row>
    <row r="115">
      <c r="A115" t="n">
        <v>2</v>
      </c>
      <c r="B115" t="n">
        <v>40</v>
      </c>
      <c r="C115" t="inlineStr">
        <is>
          <t xml:space="preserve">CONCLUIDO	</t>
        </is>
      </c>
      <c r="D115" t="n">
        <v>4.446</v>
      </c>
      <c r="E115" t="n">
        <v>22.49</v>
      </c>
      <c r="F115" t="n">
        <v>19.23</v>
      </c>
      <c r="G115" t="n">
        <v>16.48</v>
      </c>
      <c r="H115" t="n">
        <v>0.29</v>
      </c>
      <c r="I115" t="n">
        <v>70</v>
      </c>
      <c r="J115" t="n">
        <v>90.48</v>
      </c>
      <c r="K115" t="n">
        <v>37.55</v>
      </c>
      <c r="L115" t="n">
        <v>1.5</v>
      </c>
      <c r="M115" t="n">
        <v>68</v>
      </c>
      <c r="N115" t="n">
        <v>11.43</v>
      </c>
      <c r="O115" t="n">
        <v>11393.43</v>
      </c>
      <c r="P115" t="n">
        <v>144.02</v>
      </c>
      <c r="Q115" t="n">
        <v>1319.17</v>
      </c>
      <c r="R115" t="n">
        <v>124.14</v>
      </c>
      <c r="S115" t="n">
        <v>59.92</v>
      </c>
      <c r="T115" t="n">
        <v>31723.5</v>
      </c>
      <c r="U115" t="n">
        <v>0.48</v>
      </c>
      <c r="V115" t="n">
        <v>0.88</v>
      </c>
      <c r="W115" t="n">
        <v>0.28</v>
      </c>
      <c r="X115" t="n">
        <v>1.95</v>
      </c>
      <c r="Y115" t="n">
        <v>1</v>
      </c>
      <c r="Z115" t="n">
        <v>10</v>
      </c>
    </row>
    <row r="116">
      <c r="A116" t="n">
        <v>3</v>
      </c>
      <c r="B116" t="n">
        <v>40</v>
      </c>
      <c r="C116" t="inlineStr">
        <is>
          <t xml:space="preserve">CONCLUIDO	</t>
        </is>
      </c>
      <c r="D116" t="n">
        <v>4.5774</v>
      </c>
      <c r="E116" t="n">
        <v>21.85</v>
      </c>
      <c r="F116" t="n">
        <v>18.81</v>
      </c>
      <c r="G116" t="n">
        <v>19.46</v>
      </c>
      <c r="H116" t="n">
        <v>0.34</v>
      </c>
      <c r="I116" t="n">
        <v>58</v>
      </c>
      <c r="J116" t="n">
        <v>90.79000000000001</v>
      </c>
      <c r="K116" t="n">
        <v>37.55</v>
      </c>
      <c r="L116" t="n">
        <v>1.75</v>
      </c>
      <c r="M116" t="n">
        <v>56</v>
      </c>
      <c r="N116" t="n">
        <v>11.49</v>
      </c>
      <c r="O116" t="n">
        <v>11431.19</v>
      </c>
      <c r="P116" t="n">
        <v>137.31</v>
      </c>
      <c r="Q116" t="n">
        <v>1319.12</v>
      </c>
      <c r="R116" t="n">
        <v>110.31</v>
      </c>
      <c r="S116" t="n">
        <v>59.92</v>
      </c>
      <c r="T116" t="n">
        <v>24868.2</v>
      </c>
      <c r="U116" t="n">
        <v>0.54</v>
      </c>
      <c r="V116" t="n">
        <v>0.9</v>
      </c>
      <c r="W116" t="n">
        <v>0.26</v>
      </c>
      <c r="X116" t="n">
        <v>1.53</v>
      </c>
      <c r="Y116" t="n">
        <v>1</v>
      </c>
      <c r="Z116" t="n">
        <v>10</v>
      </c>
    </row>
    <row r="117">
      <c r="A117" t="n">
        <v>4</v>
      </c>
      <c r="B117" t="n">
        <v>40</v>
      </c>
      <c r="C117" t="inlineStr">
        <is>
          <t xml:space="preserve">CONCLUIDO	</t>
        </is>
      </c>
      <c r="D117" t="n">
        <v>4.626</v>
      </c>
      <c r="E117" t="n">
        <v>21.62</v>
      </c>
      <c r="F117" t="n">
        <v>18.75</v>
      </c>
      <c r="G117" t="n">
        <v>22.96</v>
      </c>
      <c r="H117" t="n">
        <v>0.39</v>
      </c>
      <c r="I117" t="n">
        <v>49</v>
      </c>
      <c r="J117" t="n">
        <v>91.09999999999999</v>
      </c>
      <c r="K117" t="n">
        <v>37.55</v>
      </c>
      <c r="L117" t="n">
        <v>2</v>
      </c>
      <c r="M117" t="n">
        <v>47</v>
      </c>
      <c r="N117" t="n">
        <v>11.54</v>
      </c>
      <c r="O117" t="n">
        <v>11468.97</v>
      </c>
      <c r="P117" t="n">
        <v>133.06</v>
      </c>
      <c r="Q117" t="n">
        <v>1319.2</v>
      </c>
      <c r="R117" t="n">
        <v>109.1</v>
      </c>
      <c r="S117" t="n">
        <v>59.92</v>
      </c>
      <c r="T117" t="n">
        <v>24312.36</v>
      </c>
      <c r="U117" t="n">
        <v>0.55</v>
      </c>
      <c r="V117" t="n">
        <v>0.91</v>
      </c>
      <c r="W117" t="n">
        <v>0.24</v>
      </c>
      <c r="X117" t="n">
        <v>1.47</v>
      </c>
      <c r="Y117" t="n">
        <v>1</v>
      </c>
      <c r="Z117" t="n">
        <v>10</v>
      </c>
    </row>
    <row r="118">
      <c r="A118" t="n">
        <v>5</v>
      </c>
      <c r="B118" t="n">
        <v>40</v>
      </c>
      <c r="C118" t="inlineStr">
        <is>
          <t xml:space="preserve">CONCLUIDO	</t>
        </is>
      </c>
      <c r="D118" t="n">
        <v>4.7108</v>
      </c>
      <c r="E118" t="n">
        <v>21.23</v>
      </c>
      <c r="F118" t="n">
        <v>18.49</v>
      </c>
      <c r="G118" t="n">
        <v>26.42</v>
      </c>
      <c r="H118" t="n">
        <v>0.43</v>
      </c>
      <c r="I118" t="n">
        <v>42</v>
      </c>
      <c r="J118" t="n">
        <v>91.40000000000001</v>
      </c>
      <c r="K118" t="n">
        <v>37.55</v>
      </c>
      <c r="L118" t="n">
        <v>2.25</v>
      </c>
      <c r="M118" t="n">
        <v>40</v>
      </c>
      <c r="N118" t="n">
        <v>11.6</v>
      </c>
      <c r="O118" t="n">
        <v>11506.78</v>
      </c>
      <c r="P118" t="n">
        <v>127.1</v>
      </c>
      <c r="Q118" t="n">
        <v>1319.08</v>
      </c>
      <c r="R118" t="n">
        <v>100.2</v>
      </c>
      <c r="S118" t="n">
        <v>59.92</v>
      </c>
      <c r="T118" t="n">
        <v>19894.03</v>
      </c>
      <c r="U118" t="n">
        <v>0.6</v>
      </c>
      <c r="V118" t="n">
        <v>0.92</v>
      </c>
      <c r="W118" t="n">
        <v>0.24</v>
      </c>
      <c r="X118" t="n">
        <v>1.22</v>
      </c>
      <c r="Y118" t="n">
        <v>1</v>
      </c>
      <c r="Z118" t="n">
        <v>10</v>
      </c>
    </row>
    <row r="119">
      <c r="A119" t="n">
        <v>6</v>
      </c>
      <c r="B119" t="n">
        <v>40</v>
      </c>
      <c r="C119" t="inlineStr">
        <is>
          <t xml:space="preserve">CONCLUIDO	</t>
        </is>
      </c>
      <c r="D119" t="n">
        <v>4.7809</v>
      </c>
      <c r="E119" t="n">
        <v>20.92</v>
      </c>
      <c r="F119" t="n">
        <v>18.3</v>
      </c>
      <c r="G119" t="n">
        <v>30.49</v>
      </c>
      <c r="H119" t="n">
        <v>0.48</v>
      </c>
      <c r="I119" t="n">
        <v>36</v>
      </c>
      <c r="J119" t="n">
        <v>91.70999999999999</v>
      </c>
      <c r="K119" t="n">
        <v>37.55</v>
      </c>
      <c r="L119" t="n">
        <v>2.5</v>
      </c>
      <c r="M119" t="n">
        <v>23</v>
      </c>
      <c r="N119" t="n">
        <v>11.66</v>
      </c>
      <c r="O119" t="n">
        <v>11544.61</v>
      </c>
      <c r="P119" t="n">
        <v>120.82</v>
      </c>
      <c r="Q119" t="n">
        <v>1319.17</v>
      </c>
      <c r="R119" t="n">
        <v>93.34</v>
      </c>
      <c r="S119" t="n">
        <v>59.92</v>
      </c>
      <c r="T119" t="n">
        <v>16495.65</v>
      </c>
      <c r="U119" t="n">
        <v>0.64</v>
      </c>
      <c r="V119" t="n">
        <v>0.93</v>
      </c>
      <c r="W119" t="n">
        <v>0.24</v>
      </c>
      <c r="X119" t="n">
        <v>1.02</v>
      </c>
      <c r="Y119" t="n">
        <v>1</v>
      </c>
      <c r="Z119" t="n">
        <v>10</v>
      </c>
    </row>
    <row r="120">
      <c r="A120" t="n">
        <v>7</v>
      </c>
      <c r="B120" t="n">
        <v>40</v>
      </c>
      <c r="C120" t="inlineStr">
        <is>
          <t xml:space="preserve">CONCLUIDO	</t>
        </is>
      </c>
      <c r="D120" t="n">
        <v>4.7879</v>
      </c>
      <c r="E120" t="n">
        <v>20.89</v>
      </c>
      <c r="F120" t="n">
        <v>18.29</v>
      </c>
      <c r="G120" t="n">
        <v>31.35</v>
      </c>
      <c r="H120" t="n">
        <v>0.52</v>
      </c>
      <c r="I120" t="n">
        <v>35</v>
      </c>
      <c r="J120" t="n">
        <v>92.02</v>
      </c>
      <c r="K120" t="n">
        <v>37.55</v>
      </c>
      <c r="L120" t="n">
        <v>2.75</v>
      </c>
      <c r="M120" t="n">
        <v>3</v>
      </c>
      <c r="N120" t="n">
        <v>11.71</v>
      </c>
      <c r="O120" t="n">
        <v>11582.46</v>
      </c>
      <c r="P120" t="n">
        <v>119.37</v>
      </c>
      <c r="Q120" t="n">
        <v>1319.2</v>
      </c>
      <c r="R120" t="n">
        <v>92</v>
      </c>
      <c r="S120" t="n">
        <v>59.92</v>
      </c>
      <c r="T120" t="n">
        <v>15827.95</v>
      </c>
      <c r="U120" t="n">
        <v>0.65</v>
      </c>
      <c r="V120" t="n">
        <v>0.93</v>
      </c>
      <c r="W120" t="n">
        <v>0.26</v>
      </c>
      <c r="X120" t="n">
        <v>1.01</v>
      </c>
      <c r="Y120" t="n">
        <v>1</v>
      </c>
      <c r="Z120" t="n">
        <v>10</v>
      </c>
    </row>
    <row r="121">
      <c r="A121" t="n">
        <v>8</v>
      </c>
      <c r="B121" t="n">
        <v>40</v>
      </c>
      <c r="C121" t="inlineStr">
        <is>
          <t xml:space="preserve">CONCLUIDO	</t>
        </is>
      </c>
      <c r="D121" t="n">
        <v>4.7993</v>
      </c>
      <c r="E121" t="n">
        <v>20.84</v>
      </c>
      <c r="F121" t="n">
        <v>18.25</v>
      </c>
      <c r="G121" t="n">
        <v>32.21</v>
      </c>
      <c r="H121" t="n">
        <v>0.57</v>
      </c>
      <c r="I121" t="n">
        <v>34</v>
      </c>
      <c r="J121" t="n">
        <v>92.31999999999999</v>
      </c>
      <c r="K121" t="n">
        <v>37.55</v>
      </c>
      <c r="L121" t="n">
        <v>3</v>
      </c>
      <c r="M121" t="n">
        <v>0</v>
      </c>
      <c r="N121" t="n">
        <v>11.77</v>
      </c>
      <c r="O121" t="n">
        <v>11620.34</v>
      </c>
      <c r="P121" t="n">
        <v>119.66</v>
      </c>
      <c r="Q121" t="n">
        <v>1319.13</v>
      </c>
      <c r="R121" t="n">
        <v>91.13</v>
      </c>
      <c r="S121" t="n">
        <v>59.92</v>
      </c>
      <c r="T121" t="n">
        <v>15398.18</v>
      </c>
      <c r="U121" t="n">
        <v>0.66</v>
      </c>
      <c r="V121" t="n">
        <v>0.93</v>
      </c>
      <c r="W121" t="n">
        <v>0.26</v>
      </c>
      <c r="X121" t="n">
        <v>0.98</v>
      </c>
      <c r="Y121" t="n">
        <v>1</v>
      </c>
      <c r="Z121" t="n">
        <v>10</v>
      </c>
    </row>
    <row r="122">
      <c r="A122" t="n">
        <v>0</v>
      </c>
      <c r="B122" t="n">
        <v>125</v>
      </c>
      <c r="C122" t="inlineStr">
        <is>
          <t xml:space="preserve">CONCLUIDO	</t>
        </is>
      </c>
      <c r="D122" t="n">
        <v>2.2844</v>
      </c>
      <c r="E122" t="n">
        <v>43.78</v>
      </c>
      <c r="F122" t="n">
        <v>26.52</v>
      </c>
      <c r="G122" t="n">
        <v>5.18</v>
      </c>
      <c r="H122" t="n">
        <v>0.07000000000000001</v>
      </c>
      <c r="I122" t="n">
        <v>307</v>
      </c>
      <c r="J122" t="n">
        <v>242.64</v>
      </c>
      <c r="K122" t="n">
        <v>58.47</v>
      </c>
      <c r="L122" t="n">
        <v>1</v>
      </c>
      <c r="M122" t="n">
        <v>305</v>
      </c>
      <c r="N122" t="n">
        <v>58.17</v>
      </c>
      <c r="O122" t="n">
        <v>30160.1</v>
      </c>
      <c r="P122" t="n">
        <v>421.59</v>
      </c>
      <c r="Q122" t="n">
        <v>1319.85</v>
      </c>
      <c r="R122" t="n">
        <v>362.92</v>
      </c>
      <c r="S122" t="n">
        <v>59.92</v>
      </c>
      <c r="T122" t="n">
        <v>149932.15</v>
      </c>
      <c r="U122" t="n">
        <v>0.17</v>
      </c>
      <c r="V122" t="n">
        <v>0.64</v>
      </c>
      <c r="W122" t="n">
        <v>0.67</v>
      </c>
      <c r="X122" t="n">
        <v>9.23</v>
      </c>
      <c r="Y122" t="n">
        <v>1</v>
      </c>
      <c r="Z122" t="n">
        <v>10</v>
      </c>
    </row>
    <row r="123">
      <c r="A123" t="n">
        <v>1</v>
      </c>
      <c r="B123" t="n">
        <v>125</v>
      </c>
      <c r="C123" t="inlineStr">
        <is>
          <t xml:space="preserve">CONCLUIDO	</t>
        </is>
      </c>
      <c r="D123" t="n">
        <v>2.72</v>
      </c>
      <c r="E123" t="n">
        <v>36.76</v>
      </c>
      <c r="F123" t="n">
        <v>23.71</v>
      </c>
      <c r="G123" t="n">
        <v>6.53</v>
      </c>
      <c r="H123" t="n">
        <v>0.09</v>
      </c>
      <c r="I123" t="n">
        <v>218</v>
      </c>
      <c r="J123" t="n">
        <v>243.08</v>
      </c>
      <c r="K123" t="n">
        <v>58.47</v>
      </c>
      <c r="L123" t="n">
        <v>1.25</v>
      </c>
      <c r="M123" t="n">
        <v>216</v>
      </c>
      <c r="N123" t="n">
        <v>58.36</v>
      </c>
      <c r="O123" t="n">
        <v>30214.33</v>
      </c>
      <c r="P123" t="n">
        <v>375.44</v>
      </c>
      <c r="Q123" t="n">
        <v>1319.42</v>
      </c>
      <c r="R123" t="n">
        <v>271.02</v>
      </c>
      <c r="S123" t="n">
        <v>59.92</v>
      </c>
      <c r="T123" t="n">
        <v>104426.58</v>
      </c>
      <c r="U123" t="n">
        <v>0.22</v>
      </c>
      <c r="V123" t="n">
        <v>0.72</v>
      </c>
      <c r="W123" t="n">
        <v>0.51</v>
      </c>
      <c r="X123" t="n">
        <v>6.43</v>
      </c>
      <c r="Y123" t="n">
        <v>1</v>
      </c>
      <c r="Z123" t="n">
        <v>10</v>
      </c>
    </row>
    <row r="124">
      <c r="A124" t="n">
        <v>2</v>
      </c>
      <c r="B124" t="n">
        <v>125</v>
      </c>
      <c r="C124" t="inlineStr">
        <is>
          <t xml:space="preserve">CONCLUIDO	</t>
        </is>
      </c>
      <c r="D124" t="n">
        <v>3.0302</v>
      </c>
      <c r="E124" t="n">
        <v>33</v>
      </c>
      <c r="F124" t="n">
        <v>22.22</v>
      </c>
      <c r="G124" t="n">
        <v>7.84</v>
      </c>
      <c r="H124" t="n">
        <v>0.11</v>
      </c>
      <c r="I124" t="n">
        <v>170</v>
      </c>
      <c r="J124" t="n">
        <v>243.52</v>
      </c>
      <c r="K124" t="n">
        <v>58.47</v>
      </c>
      <c r="L124" t="n">
        <v>1.5</v>
      </c>
      <c r="M124" t="n">
        <v>168</v>
      </c>
      <c r="N124" t="n">
        <v>58.55</v>
      </c>
      <c r="O124" t="n">
        <v>30268.64</v>
      </c>
      <c r="P124" t="n">
        <v>350.4</v>
      </c>
      <c r="Q124" t="n">
        <v>1319.23</v>
      </c>
      <c r="R124" t="n">
        <v>221.9</v>
      </c>
      <c r="S124" t="n">
        <v>59.92</v>
      </c>
      <c r="T124" t="n">
        <v>80104.81</v>
      </c>
      <c r="U124" t="n">
        <v>0.27</v>
      </c>
      <c r="V124" t="n">
        <v>0.76</v>
      </c>
      <c r="W124" t="n">
        <v>0.44</v>
      </c>
      <c r="X124" t="n">
        <v>4.94</v>
      </c>
      <c r="Y124" t="n">
        <v>1</v>
      </c>
      <c r="Z124" t="n">
        <v>10</v>
      </c>
    </row>
    <row r="125">
      <c r="A125" t="n">
        <v>3</v>
      </c>
      <c r="B125" t="n">
        <v>125</v>
      </c>
      <c r="C125" t="inlineStr">
        <is>
          <t xml:space="preserve">CONCLUIDO	</t>
        </is>
      </c>
      <c r="D125" t="n">
        <v>3.2647</v>
      </c>
      <c r="E125" t="n">
        <v>30.63</v>
      </c>
      <c r="F125" t="n">
        <v>21.31</v>
      </c>
      <c r="G125" t="n">
        <v>9.199999999999999</v>
      </c>
      <c r="H125" t="n">
        <v>0.13</v>
      </c>
      <c r="I125" t="n">
        <v>139</v>
      </c>
      <c r="J125" t="n">
        <v>243.96</v>
      </c>
      <c r="K125" t="n">
        <v>58.47</v>
      </c>
      <c r="L125" t="n">
        <v>1.75</v>
      </c>
      <c r="M125" t="n">
        <v>137</v>
      </c>
      <c r="N125" t="n">
        <v>58.74</v>
      </c>
      <c r="O125" t="n">
        <v>30323.01</v>
      </c>
      <c r="P125" t="n">
        <v>334.97</v>
      </c>
      <c r="Q125" t="n">
        <v>1319.31</v>
      </c>
      <c r="R125" t="n">
        <v>192.43</v>
      </c>
      <c r="S125" t="n">
        <v>59.92</v>
      </c>
      <c r="T125" t="n">
        <v>65525.72</v>
      </c>
      <c r="U125" t="n">
        <v>0.31</v>
      </c>
      <c r="V125" t="n">
        <v>0.8</v>
      </c>
      <c r="W125" t="n">
        <v>0.38</v>
      </c>
      <c r="X125" t="n">
        <v>4.03</v>
      </c>
      <c r="Y125" t="n">
        <v>1</v>
      </c>
      <c r="Z125" t="n">
        <v>10</v>
      </c>
    </row>
    <row r="126">
      <c r="A126" t="n">
        <v>4</v>
      </c>
      <c r="B126" t="n">
        <v>125</v>
      </c>
      <c r="C126" t="inlineStr">
        <is>
          <t xml:space="preserve">CONCLUIDO	</t>
        </is>
      </c>
      <c r="D126" t="n">
        <v>3.4485</v>
      </c>
      <c r="E126" t="n">
        <v>29</v>
      </c>
      <c r="F126" t="n">
        <v>20.67</v>
      </c>
      <c r="G126" t="n">
        <v>10.51</v>
      </c>
      <c r="H126" t="n">
        <v>0.15</v>
      </c>
      <c r="I126" t="n">
        <v>118</v>
      </c>
      <c r="J126" t="n">
        <v>244.41</v>
      </c>
      <c r="K126" t="n">
        <v>58.47</v>
      </c>
      <c r="L126" t="n">
        <v>2</v>
      </c>
      <c r="M126" t="n">
        <v>116</v>
      </c>
      <c r="N126" t="n">
        <v>58.93</v>
      </c>
      <c r="O126" t="n">
        <v>30377.45</v>
      </c>
      <c r="P126" t="n">
        <v>323.68</v>
      </c>
      <c r="Q126" t="n">
        <v>1319.34</v>
      </c>
      <c r="R126" t="n">
        <v>171.19</v>
      </c>
      <c r="S126" t="n">
        <v>59.92</v>
      </c>
      <c r="T126" t="n">
        <v>55011.85</v>
      </c>
      <c r="U126" t="n">
        <v>0.35</v>
      </c>
      <c r="V126" t="n">
        <v>0.82</v>
      </c>
      <c r="W126" t="n">
        <v>0.35</v>
      </c>
      <c r="X126" t="n">
        <v>3.39</v>
      </c>
      <c r="Y126" t="n">
        <v>1</v>
      </c>
      <c r="Z126" t="n">
        <v>10</v>
      </c>
    </row>
    <row r="127">
      <c r="A127" t="n">
        <v>5</v>
      </c>
      <c r="B127" t="n">
        <v>125</v>
      </c>
      <c r="C127" t="inlineStr">
        <is>
          <t xml:space="preserve">CONCLUIDO	</t>
        </is>
      </c>
      <c r="D127" t="n">
        <v>3.6054</v>
      </c>
      <c r="E127" t="n">
        <v>27.74</v>
      </c>
      <c r="F127" t="n">
        <v>20.16</v>
      </c>
      <c r="G127" t="n">
        <v>11.86</v>
      </c>
      <c r="H127" t="n">
        <v>0.16</v>
      </c>
      <c r="I127" t="n">
        <v>102</v>
      </c>
      <c r="J127" t="n">
        <v>244.85</v>
      </c>
      <c r="K127" t="n">
        <v>58.47</v>
      </c>
      <c r="L127" t="n">
        <v>2.25</v>
      </c>
      <c r="M127" t="n">
        <v>100</v>
      </c>
      <c r="N127" t="n">
        <v>59.12</v>
      </c>
      <c r="O127" t="n">
        <v>30431.96</v>
      </c>
      <c r="P127" t="n">
        <v>314.7</v>
      </c>
      <c r="Q127" t="n">
        <v>1319.33</v>
      </c>
      <c r="R127" t="n">
        <v>154.5</v>
      </c>
      <c r="S127" t="n">
        <v>59.92</v>
      </c>
      <c r="T127" t="n">
        <v>46744.82</v>
      </c>
      <c r="U127" t="n">
        <v>0.39</v>
      </c>
      <c r="V127" t="n">
        <v>0.84</v>
      </c>
      <c r="W127" t="n">
        <v>0.33</v>
      </c>
      <c r="X127" t="n">
        <v>2.88</v>
      </c>
      <c r="Y127" t="n">
        <v>1</v>
      </c>
      <c r="Z127" t="n">
        <v>10</v>
      </c>
    </row>
    <row r="128">
      <c r="A128" t="n">
        <v>6</v>
      </c>
      <c r="B128" t="n">
        <v>125</v>
      </c>
      <c r="C128" t="inlineStr">
        <is>
          <t xml:space="preserve">CONCLUIDO	</t>
        </is>
      </c>
      <c r="D128" t="n">
        <v>3.7254</v>
      </c>
      <c r="E128" t="n">
        <v>26.84</v>
      </c>
      <c r="F128" t="n">
        <v>19.84</v>
      </c>
      <c r="G128" t="n">
        <v>13.22</v>
      </c>
      <c r="H128" t="n">
        <v>0.18</v>
      </c>
      <c r="I128" t="n">
        <v>90</v>
      </c>
      <c r="J128" t="n">
        <v>245.29</v>
      </c>
      <c r="K128" t="n">
        <v>58.47</v>
      </c>
      <c r="L128" t="n">
        <v>2.5</v>
      </c>
      <c r="M128" t="n">
        <v>88</v>
      </c>
      <c r="N128" t="n">
        <v>59.32</v>
      </c>
      <c r="O128" t="n">
        <v>30486.54</v>
      </c>
      <c r="P128" t="n">
        <v>308.49</v>
      </c>
      <c r="Q128" t="n">
        <v>1319.39</v>
      </c>
      <c r="R128" t="n">
        <v>143.88</v>
      </c>
      <c r="S128" t="n">
        <v>59.92</v>
      </c>
      <c r="T128" t="n">
        <v>41493.18</v>
      </c>
      <c r="U128" t="n">
        <v>0.42</v>
      </c>
      <c r="V128" t="n">
        <v>0.86</v>
      </c>
      <c r="W128" t="n">
        <v>0.31</v>
      </c>
      <c r="X128" t="n">
        <v>2.56</v>
      </c>
      <c r="Y128" t="n">
        <v>1</v>
      </c>
      <c r="Z128" t="n">
        <v>10</v>
      </c>
    </row>
    <row r="129">
      <c r="A129" t="n">
        <v>7</v>
      </c>
      <c r="B129" t="n">
        <v>125</v>
      </c>
      <c r="C129" t="inlineStr">
        <is>
          <t xml:space="preserve">CONCLUIDO	</t>
        </is>
      </c>
      <c r="D129" t="n">
        <v>3.8385</v>
      </c>
      <c r="E129" t="n">
        <v>26.05</v>
      </c>
      <c r="F129" t="n">
        <v>19.52</v>
      </c>
      <c r="G129" t="n">
        <v>14.64</v>
      </c>
      <c r="H129" t="n">
        <v>0.2</v>
      </c>
      <c r="I129" t="n">
        <v>80</v>
      </c>
      <c r="J129" t="n">
        <v>245.73</v>
      </c>
      <c r="K129" t="n">
        <v>58.47</v>
      </c>
      <c r="L129" t="n">
        <v>2.75</v>
      </c>
      <c r="M129" t="n">
        <v>78</v>
      </c>
      <c r="N129" t="n">
        <v>59.51</v>
      </c>
      <c r="O129" t="n">
        <v>30541.19</v>
      </c>
      <c r="P129" t="n">
        <v>302.38</v>
      </c>
      <c r="Q129" t="n">
        <v>1319.22</v>
      </c>
      <c r="R129" t="n">
        <v>133.5</v>
      </c>
      <c r="S129" t="n">
        <v>59.92</v>
      </c>
      <c r="T129" t="n">
        <v>36355.3</v>
      </c>
      <c r="U129" t="n">
        <v>0.45</v>
      </c>
      <c r="V129" t="n">
        <v>0.87</v>
      </c>
      <c r="W129" t="n">
        <v>0.29</v>
      </c>
      <c r="X129" t="n">
        <v>2.24</v>
      </c>
      <c r="Y129" t="n">
        <v>1</v>
      </c>
      <c r="Z129" t="n">
        <v>10</v>
      </c>
    </row>
    <row r="130">
      <c r="A130" t="n">
        <v>8</v>
      </c>
      <c r="B130" t="n">
        <v>125</v>
      </c>
      <c r="C130" t="inlineStr">
        <is>
          <t xml:space="preserve">CONCLUIDO	</t>
        </is>
      </c>
      <c r="D130" t="n">
        <v>3.9153</v>
      </c>
      <c r="E130" t="n">
        <v>25.54</v>
      </c>
      <c r="F130" t="n">
        <v>19.34</v>
      </c>
      <c r="G130" t="n">
        <v>15.89</v>
      </c>
      <c r="H130" t="n">
        <v>0.22</v>
      </c>
      <c r="I130" t="n">
        <v>73</v>
      </c>
      <c r="J130" t="n">
        <v>246.18</v>
      </c>
      <c r="K130" t="n">
        <v>58.47</v>
      </c>
      <c r="L130" t="n">
        <v>3</v>
      </c>
      <c r="M130" t="n">
        <v>71</v>
      </c>
      <c r="N130" t="n">
        <v>59.7</v>
      </c>
      <c r="O130" t="n">
        <v>30595.91</v>
      </c>
      <c r="P130" t="n">
        <v>298.45</v>
      </c>
      <c r="Q130" t="n">
        <v>1319.25</v>
      </c>
      <c r="R130" t="n">
        <v>127.69</v>
      </c>
      <c r="S130" t="n">
        <v>59.92</v>
      </c>
      <c r="T130" t="n">
        <v>33486.92</v>
      </c>
      <c r="U130" t="n">
        <v>0.47</v>
      </c>
      <c r="V130" t="n">
        <v>0.88</v>
      </c>
      <c r="W130" t="n">
        <v>0.28</v>
      </c>
      <c r="X130" t="n">
        <v>2.06</v>
      </c>
      <c r="Y130" t="n">
        <v>1</v>
      </c>
      <c r="Z130" t="n">
        <v>10</v>
      </c>
    </row>
    <row r="131">
      <c r="A131" t="n">
        <v>9</v>
      </c>
      <c r="B131" t="n">
        <v>125</v>
      </c>
      <c r="C131" t="inlineStr">
        <is>
          <t xml:space="preserve">CONCLUIDO	</t>
        </is>
      </c>
      <c r="D131" t="n">
        <v>4.0027</v>
      </c>
      <c r="E131" t="n">
        <v>24.98</v>
      </c>
      <c r="F131" t="n">
        <v>19.11</v>
      </c>
      <c r="G131" t="n">
        <v>17.37</v>
      </c>
      <c r="H131" t="n">
        <v>0.23</v>
      </c>
      <c r="I131" t="n">
        <v>66</v>
      </c>
      <c r="J131" t="n">
        <v>246.62</v>
      </c>
      <c r="K131" t="n">
        <v>58.47</v>
      </c>
      <c r="L131" t="n">
        <v>3.25</v>
      </c>
      <c r="M131" t="n">
        <v>64</v>
      </c>
      <c r="N131" t="n">
        <v>59.9</v>
      </c>
      <c r="O131" t="n">
        <v>30650.7</v>
      </c>
      <c r="P131" t="n">
        <v>293.91</v>
      </c>
      <c r="Q131" t="n">
        <v>1319.31</v>
      </c>
      <c r="R131" t="n">
        <v>120.22</v>
      </c>
      <c r="S131" t="n">
        <v>59.92</v>
      </c>
      <c r="T131" t="n">
        <v>29786.75</v>
      </c>
      <c r="U131" t="n">
        <v>0.5</v>
      </c>
      <c r="V131" t="n">
        <v>0.89</v>
      </c>
      <c r="W131" t="n">
        <v>0.27</v>
      </c>
      <c r="X131" t="n">
        <v>1.83</v>
      </c>
      <c r="Y131" t="n">
        <v>1</v>
      </c>
      <c r="Z131" t="n">
        <v>10</v>
      </c>
    </row>
    <row r="132">
      <c r="A132" t="n">
        <v>10</v>
      </c>
      <c r="B132" t="n">
        <v>125</v>
      </c>
      <c r="C132" t="inlineStr">
        <is>
          <t xml:space="preserve">CONCLUIDO	</t>
        </is>
      </c>
      <c r="D132" t="n">
        <v>4.0685</v>
      </c>
      <c r="E132" t="n">
        <v>24.58</v>
      </c>
      <c r="F132" t="n">
        <v>18.94</v>
      </c>
      <c r="G132" t="n">
        <v>18.63</v>
      </c>
      <c r="H132" t="n">
        <v>0.25</v>
      </c>
      <c r="I132" t="n">
        <v>61</v>
      </c>
      <c r="J132" t="n">
        <v>247.07</v>
      </c>
      <c r="K132" t="n">
        <v>58.47</v>
      </c>
      <c r="L132" t="n">
        <v>3.5</v>
      </c>
      <c r="M132" t="n">
        <v>59</v>
      </c>
      <c r="N132" t="n">
        <v>60.09</v>
      </c>
      <c r="O132" t="n">
        <v>30705.56</v>
      </c>
      <c r="P132" t="n">
        <v>290.21</v>
      </c>
      <c r="Q132" t="n">
        <v>1319.11</v>
      </c>
      <c r="R132" t="n">
        <v>114.7</v>
      </c>
      <c r="S132" t="n">
        <v>59.92</v>
      </c>
      <c r="T132" t="n">
        <v>27051.12</v>
      </c>
      <c r="U132" t="n">
        <v>0.52</v>
      </c>
      <c r="V132" t="n">
        <v>0.9</v>
      </c>
      <c r="W132" t="n">
        <v>0.26</v>
      </c>
      <c r="X132" t="n">
        <v>1.66</v>
      </c>
      <c r="Y132" t="n">
        <v>1</v>
      </c>
      <c r="Z132" t="n">
        <v>10</v>
      </c>
    </row>
    <row r="133">
      <c r="A133" t="n">
        <v>11</v>
      </c>
      <c r="B133" t="n">
        <v>125</v>
      </c>
      <c r="C133" t="inlineStr">
        <is>
          <t xml:space="preserve">CONCLUIDO	</t>
        </is>
      </c>
      <c r="D133" t="n">
        <v>4.1426</v>
      </c>
      <c r="E133" t="n">
        <v>24.14</v>
      </c>
      <c r="F133" t="n">
        <v>18.74</v>
      </c>
      <c r="G133" t="n">
        <v>20.08</v>
      </c>
      <c r="H133" t="n">
        <v>0.27</v>
      </c>
      <c r="I133" t="n">
        <v>56</v>
      </c>
      <c r="J133" t="n">
        <v>247.51</v>
      </c>
      <c r="K133" t="n">
        <v>58.47</v>
      </c>
      <c r="L133" t="n">
        <v>3.75</v>
      </c>
      <c r="M133" t="n">
        <v>54</v>
      </c>
      <c r="N133" t="n">
        <v>60.29</v>
      </c>
      <c r="O133" t="n">
        <v>30760.49</v>
      </c>
      <c r="P133" t="n">
        <v>285.92</v>
      </c>
      <c r="Q133" t="n">
        <v>1319.25</v>
      </c>
      <c r="R133" t="n">
        <v>107.5</v>
      </c>
      <c r="S133" t="n">
        <v>59.92</v>
      </c>
      <c r="T133" t="n">
        <v>23474.58</v>
      </c>
      <c r="U133" t="n">
        <v>0.5600000000000001</v>
      </c>
      <c r="V133" t="n">
        <v>0.91</v>
      </c>
      <c r="W133" t="n">
        <v>0.26</v>
      </c>
      <c r="X133" t="n">
        <v>1.46</v>
      </c>
      <c r="Y133" t="n">
        <v>1</v>
      </c>
      <c r="Z133" t="n">
        <v>10</v>
      </c>
    </row>
    <row r="134">
      <c r="A134" t="n">
        <v>12</v>
      </c>
      <c r="B134" t="n">
        <v>125</v>
      </c>
      <c r="C134" t="inlineStr">
        <is>
          <t xml:space="preserve">CONCLUIDO	</t>
        </is>
      </c>
      <c r="D134" t="n">
        <v>4.2044</v>
      </c>
      <c r="E134" t="n">
        <v>23.78</v>
      </c>
      <c r="F134" t="n">
        <v>18.57</v>
      </c>
      <c r="G134" t="n">
        <v>21.43</v>
      </c>
      <c r="H134" t="n">
        <v>0.29</v>
      </c>
      <c r="I134" t="n">
        <v>52</v>
      </c>
      <c r="J134" t="n">
        <v>247.96</v>
      </c>
      <c r="K134" t="n">
        <v>58.47</v>
      </c>
      <c r="L134" t="n">
        <v>4</v>
      </c>
      <c r="M134" t="n">
        <v>50</v>
      </c>
      <c r="N134" t="n">
        <v>60.48</v>
      </c>
      <c r="O134" t="n">
        <v>30815.5</v>
      </c>
      <c r="P134" t="n">
        <v>282.43</v>
      </c>
      <c r="Q134" t="n">
        <v>1319.19</v>
      </c>
      <c r="R134" t="n">
        <v>103.04</v>
      </c>
      <c r="S134" t="n">
        <v>59.92</v>
      </c>
      <c r="T134" t="n">
        <v>21263.54</v>
      </c>
      <c r="U134" t="n">
        <v>0.58</v>
      </c>
      <c r="V134" t="n">
        <v>0.91</v>
      </c>
      <c r="W134" t="n">
        <v>0.23</v>
      </c>
      <c r="X134" t="n">
        <v>1.29</v>
      </c>
      <c r="Y134" t="n">
        <v>1</v>
      </c>
      <c r="Z134" t="n">
        <v>10</v>
      </c>
    </row>
    <row r="135">
      <c r="A135" t="n">
        <v>13</v>
      </c>
      <c r="B135" t="n">
        <v>125</v>
      </c>
      <c r="C135" t="inlineStr">
        <is>
          <t xml:space="preserve">CONCLUIDO	</t>
        </is>
      </c>
      <c r="D135" t="n">
        <v>4.1536</v>
      </c>
      <c r="E135" t="n">
        <v>24.08</v>
      </c>
      <c r="F135" t="n">
        <v>18.96</v>
      </c>
      <c r="G135" t="n">
        <v>22.75</v>
      </c>
      <c r="H135" t="n">
        <v>0.3</v>
      </c>
      <c r="I135" t="n">
        <v>50</v>
      </c>
      <c r="J135" t="n">
        <v>248.4</v>
      </c>
      <c r="K135" t="n">
        <v>58.47</v>
      </c>
      <c r="L135" t="n">
        <v>4.25</v>
      </c>
      <c r="M135" t="n">
        <v>48</v>
      </c>
      <c r="N135" t="n">
        <v>60.68</v>
      </c>
      <c r="O135" t="n">
        <v>30870.57</v>
      </c>
      <c r="P135" t="n">
        <v>287.85</v>
      </c>
      <c r="Q135" t="n">
        <v>1319.25</v>
      </c>
      <c r="R135" t="n">
        <v>116.93</v>
      </c>
      <c r="S135" t="n">
        <v>59.92</v>
      </c>
      <c r="T135" t="n">
        <v>28218.49</v>
      </c>
      <c r="U135" t="n">
        <v>0.51</v>
      </c>
      <c r="V135" t="n">
        <v>0.9</v>
      </c>
      <c r="W135" t="n">
        <v>0.23</v>
      </c>
      <c r="X135" t="n">
        <v>1.68</v>
      </c>
      <c r="Y135" t="n">
        <v>1</v>
      </c>
      <c r="Z135" t="n">
        <v>10</v>
      </c>
    </row>
    <row r="136">
      <c r="A136" t="n">
        <v>14</v>
      </c>
      <c r="B136" t="n">
        <v>125</v>
      </c>
      <c r="C136" t="inlineStr">
        <is>
          <t xml:space="preserve">CONCLUIDO	</t>
        </is>
      </c>
      <c r="D136" t="n">
        <v>4.2472</v>
      </c>
      <c r="E136" t="n">
        <v>23.54</v>
      </c>
      <c r="F136" t="n">
        <v>18.62</v>
      </c>
      <c r="G136" t="n">
        <v>24.28</v>
      </c>
      <c r="H136" t="n">
        <v>0.32</v>
      </c>
      <c r="I136" t="n">
        <v>46</v>
      </c>
      <c r="J136" t="n">
        <v>248.85</v>
      </c>
      <c r="K136" t="n">
        <v>58.47</v>
      </c>
      <c r="L136" t="n">
        <v>4.5</v>
      </c>
      <c r="M136" t="n">
        <v>44</v>
      </c>
      <c r="N136" t="n">
        <v>60.88</v>
      </c>
      <c r="O136" t="n">
        <v>30925.72</v>
      </c>
      <c r="P136" t="n">
        <v>281.38</v>
      </c>
      <c r="Q136" t="n">
        <v>1319.18</v>
      </c>
      <c r="R136" t="n">
        <v>104.29</v>
      </c>
      <c r="S136" t="n">
        <v>59.92</v>
      </c>
      <c r="T136" t="n">
        <v>21919.25</v>
      </c>
      <c r="U136" t="n">
        <v>0.57</v>
      </c>
      <c r="V136" t="n">
        <v>0.91</v>
      </c>
      <c r="W136" t="n">
        <v>0.24</v>
      </c>
      <c r="X136" t="n">
        <v>1.34</v>
      </c>
      <c r="Y136" t="n">
        <v>1</v>
      </c>
      <c r="Z136" t="n">
        <v>10</v>
      </c>
    </row>
    <row r="137">
      <c r="A137" t="n">
        <v>15</v>
      </c>
      <c r="B137" t="n">
        <v>125</v>
      </c>
      <c r="C137" t="inlineStr">
        <is>
          <t xml:space="preserve">CONCLUIDO	</t>
        </is>
      </c>
      <c r="D137" t="n">
        <v>4.2768</v>
      </c>
      <c r="E137" t="n">
        <v>23.38</v>
      </c>
      <c r="F137" t="n">
        <v>18.55</v>
      </c>
      <c r="G137" t="n">
        <v>25.29</v>
      </c>
      <c r="H137" t="n">
        <v>0.34</v>
      </c>
      <c r="I137" t="n">
        <v>44</v>
      </c>
      <c r="J137" t="n">
        <v>249.3</v>
      </c>
      <c r="K137" t="n">
        <v>58.47</v>
      </c>
      <c r="L137" t="n">
        <v>4.75</v>
      </c>
      <c r="M137" t="n">
        <v>42</v>
      </c>
      <c r="N137" t="n">
        <v>61.07</v>
      </c>
      <c r="O137" t="n">
        <v>30980.93</v>
      </c>
      <c r="P137" t="n">
        <v>279.21</v>
      </c>
      <c r="Q137" t="n">
        <v>1319.22</v>
      </c>
      <c r="R137" t="n">
        <v>102.1</v>
      </c>
      <c r="S137" t="n">
        <v>59.92</v>
      </c>
      <c r="T137" t="n">
        <v>20836.25</v>
      </c>
      <c r="U137" t="n">
        <v>0.59</v>
      </c>
      <c r="V137" t="n">
        <v>0.92</v>
      </c>
      <c r="W137" t="n">
        <v>0.24</v>
      </c>
      <c r="X137" t="n">
        <v>1.27</v>
      </c>
      <c r="Y137" t="n">
        <v>1</v>
      </c>
      <c r="Z137" t="n">
        <v>10</v>
      </c>
    </row>
    <row r="138">
      <c r="A138" t="n">
        <v>16</v>
      </c>
      <c r="B138" t="n">
        <v>125</v>
      </c>
      <c r="C138" t="inlineStr">
        <is>
          <t xml:space="preserve">CONCLUIDO	</t>
        </is>
      </c>
      <c r="D138" t="n">
        <v>4.3237</v>
      </c>
      <c r="E138" t="n">
        <v>23.13</v>
      </c>
      <c r="F138" t="n">
        <v>18.44</v>
      </c>
      <c r="G138" t="n">
        <v>26.98</v>
      </c>
      <c r="H138" t="n">
        <v>0.36</v>
      </c>
      <c r="I138" t="n">
        <v>41</v>
      </c>
      <c r="J138" t="n">
        <v>249.75</v>
      </c>
      <c r="K138" t="n">
        <v>58.47</v>
      </c>
      <c r="L138" t="n">
        <v>5</v>
      </c>
      <c r="M138" t="n">
        <v>39</v>
      </c>
      <c r="N138" t="n">
        <v>61.27</v>
      </c>
      <c r="O138" t="n">
        <v>31036.22</v>
      </c>
      <c r="P138" t="n">
        <v>276.52</v>
      </c>
      <c r="Q138" t="n">
        <v>1319.11</v>
      </c>
      <c r="R138" t="n">
        <v>98.33</v>
      </c>
      <c r="S138" t="n">
        <v>59.92</v>
      </c>
      <c r="T138" t="n">
        <v>18963.26</v>
      </c>
      <c r="U138" t="n">
        <v>0.61</v>
      </c>
      <c r="V138" t="n">
        <v>0.92</v>
      </c>
      <c r="W138" t="n">
        <v>0.23</v>
      </c>
      <c r="X138" t="n">
        <v>1.16</v>
      </c>
      <c r="Y138" t="n">
        <v>1</v>
      </c>
      <c r="Z138" t="n">
        <v>10</v>
      </c>
    </row>
    <row r="139">
      <c r="A139" t="n">
        <v>17</v>
      </c>
      <c r="B139" t="n">
        <v>125</v>
      </c>
      <c r="C139" t="inlineStr">
        <is>
          <t xml:space="preserve">CONCLUIDO	</t>
        </is>
      </c>
      <c r="D139" t="n">
        <v>4.3514</v>
      </c>
      <c r="E139" t="n">
        <v>22.98</v>
      </c>
      <c r="F139" t="n">
        <v>18.38</v>
      </c>
      <c r="G139" t="n">
        <v>28.28</v>
      </c>
      <c r="H139" t="n">
        <v>0.37</v>
      </c>
      <c r="I139" t="n">
        <v>39</v>
      </c>
      <c r="J139" t="n">
        <v>250.2</v>
      </c>
      <c r="K139" t="n">
        <v>58.47</v>
      </c>
      <c r="L139" t="n">
        <v>5.25</v>
      </c>
      <c r="M139" t="n">
        <v>37</v>
      </c>
      <c r="N139" t="n">
        <v>61.47</v>
      </c>
      <c r="O139" t="n">
        <v>31091.59</v>
      </c>
      <c r="P139" t="n">
        <v>274.15</v>
      </c>
      <c r="Q139" t="n">
        <v>1319.09</v>
      </c>
      <c r="R139" t="n">
        <v>96.81999999999999</v>
      </c>
      <c r="S139" t="n">
        <v>59.92</v>
      </c>
      <c r="T139" t="n">
        <v>18220.04</v>
      </c>
      <c r="U139" t="n">
        <v>0.62</v>
      </c>
      <c r="V139" t="n">
        <v>0.92</v>
      </c>
      <c r="W139" t="n">
        <v>0.22</v>
      </c>
      <c r="X139" t="n">
        <v>1.11</v>
      </c>
      <c r="Y139" t="n">
        <v>1</v>
      </c>
      <c r="Z139" t="n">
        <v>10</v>
      </c>
    </row>
    <row r="140">
      <c r="A140" t="n">
        <v>18</v>
      </c>
      <c r="B140" t="n">
        <v>125</v>
      </c>
      <c r="C140" t="inlineStr">
        <is>
          <t xml:space="preserve">CONCLUIDO	</t>
        </is>
      </c>
      <c r="D140" t="n">
        <v>4.3822</v>
      </c>
      <c r="E140" t="n">
        <v>22.82</v>
      </c>
      <c r="F140" t="n">
        <v>18.32</v>
      </c>
      <c r="G140" t="n">
        <v>29.7</v>
      </c>
      <c r="H140" t="n">
        <v>0.39</v>
      </c>
      <c r="I140" t="n">
        <v>37</v>
      </c>
      <c r="J140" t="n">
        <v>250.64</v>
      </c>
      <c r="K140" t="n">
        <v>58.47</v>
      </c>
      <c r="L140" t="n">
        <v>5.5</v>
      </c>
      <c r="M140" t="n">
        <v>35</v>
      </c>
      <c r="N140" t="n">
        <v>61.67</v>
      </c>
      <c r="O140" t="n">
        <v>31147.02</v>
      </c>
      <c r="P140" t="n">
        <v>272.4</v>
      </c>
      <c r="Q140" t="n">
        <v>1319.08</v>
      </c>
      <c r="R140" t="n">
        <v>94.54000000000001</v>
      </c>
      <c r="S140" t="n">
        <v>59.92</v>
      </c>
      <c r="T140" t="n">
        <v>17089.72</v>
      </c>
      <c r="U140" t="n">
        <v>0.63</v>
      </c>
      <c r="V140" t="n">
        <v>0.93</v>
      </c>
      <c r="W140" t="n">
        <v>0.22</v>
      </c>
      <c r="X140" t="n">
        <v>1.04</v>
      </c>
      <c r="Y140" t="n">
        <v>1</v>
      </c>
      <c r="Z140" t="n">
        <v>10</v>
      </c>
    </row>
    <row r="141">
      <c r="A141" t="n">
        <v>19</v>
      </c>
      <c r="B141" t="n">
        <v>125</v>
      </c>
      <c r="C141" t="inlineStr">
        <is>
          <t xml:space="preserve">CONCLUIDO	</t>
        </is>
      </c>
      <c r="D141" t="n">
        <v>4.4111</v>
      </c>
      <c r="E141" t="n">
        <v>22.67</v>
      </c>
      <c r="F141" t="n">
        <v>18.26</v>
      </c>
      <c r="G141" t="n">
        <v>31.3</v>
      </c>
      <c r="H141" t="n">
        <v>0.41</v>
      </c>
      <c r="I141" t="n">
        <v>35</v>
      </c>
      <c r="J141" t="n">
        <v>251.09</v>
      </c>
      <c r="K141" t="n">
        <v>58.47</v>
      </c>
      <c r="L141" t="n">
        <v>5.75</v>
      </c>
      <c r="M141" t="n">
        <v>33</v>
      </c>
      <c r="N141" t="n">
        <v>61.87</v>
      </c>
      <c r="O141" t="n">
        <v>31202.53</v>
      </c>
      <c r="P141" t="n">
        <v>270.51</v>
      </c>
      <c r="Q141" t="n">
        <v>1319.11</v>
      </c>
      <c r="R141" t="n">
        <v>92.7</v>
      </c>
      <c r="S141" t="n">
        <v>59.92</v>
      </c>
      <c r="T141" t="n">
        <v>16181.63</v>
      </c>
      <c r="U141" t="n">
        <v>0.65</v>
      </c>
      <c r="V141" t="n">
        <v>0.93</v>
      </c>
      <c r="W141" t="n">
        <v>0.22</v>
      </c>
      <c r="X141" t="n">
        <v>0.98</v>
      </c>
      <c r="Y141" t="n">
        <v>1</v>
      </c>
      <c r="Z141" t="n">
        <v>10</v>
      </c>
    </row>
    <row r="142">
      <c r="A142" t="n">
        <v>20</v>
      </c>
      <c r="B142" t="n">
        <v>125</v>
      </c>
      <c r="C142" t="inlineStr">
        <is>
          <t xml:space="preserve">CONCLUIDO	</t>
        </is>
      </c>
      <c r="D142" t="n">
        <v>4.4434</v>
      </c>
      <c r="E142" t="n">
        <v>22.51</v>
      </c>
      <c r="F142" t="n">
        <v>18.19</v>
      </c>
      <c r="G142" t="n">
        <v>33.07</v>
      </c>
      <c r="H142" t="n">
        <v>0.42</v>
      </c>
      <c r="I142" t="n">
        <v>33</v>
      </c>
      <c r="J142" t="n">
        <v>251.55</v>
      </c>
      <c r="K142" t="n">
        <v>58.47</v>
      </c>
      <c r="L142" t="n">
        <v>6</v>
      </c>
      <c r="M142" t="n">
        <v>31</v>
      </c>
      <c r="N142" t="n">
        <v>62.07</v>
      </c>
      <c r="O142" t="n">
        <v>31258.11</v>
      </c>
      <c r="P142" t="n">
        <v>268.12</v>
      </c>
      <c r="Q142" t="n">
        <v>1319.1</v>
      </c>
      <c r="R142" t="n">
        <v>90.29000000000001</v>
      </c>
      <c r="S142" t="n">
        <v>59.92</v>
      </c>
      <c r="T142" t="n">
        <v>14984.47</v>
      </c>
      <c r="U142" t="n">
        <v>0.66</v>
      </c>
      <c r="V142" t="n">
        <v>0.93</v>
      </c>
      <c r="W142" t="n">
        <v>0.22</v>
      </c>
      <c r="X142" t="n">
        <v>0.91</v>
      </c>
      <c r="Y142" t="n">
        <v>1</v>
      </c>
      <c r="Z142" t="n">
        <v>10</v>
      </c>
    </row>
    <row r="143">
      <c r="A143" t="n">
        <v>21</v>
      </c>
      <c r="B143" t="n">
        <v>125</v>
      </c>
      <c r="C143" t="inlineStr">
        <is>
          <t xml:space="preserve">CONCLUIDO	</t>
        </is>
      </c>
      <c r="D143" t="n">
        <v>4.4602</v>
      </c>
      <c r="E143" t="n">
        <v>22.42</v>
      </c>
      <c r="F143" t="n">
        <v>18.15</v>
      </c>
      <c r="G143" t="n">
        <v>34.04</v>
      </c>
      <c r="H143" t="n">
        <v>0.44</v>
      </c>
      <c r="I143" t="n">
        <v>32</v>
      </c>
      <c r="J143" t="n">
        <v>252</v>
      </c>
      <c r="K143" t="n">
        <v>58.47</v>
      </c>
      <c r="L143" t="n">
        <v>6.25</v>
      </c>
      <c r="M143" t="n">
        <v>30</v>
      </c>
      <c r="N143" t="n">
        <v>62.27</v>
      </c>
      <c r="O143" t="n">
        <v>31313.77</v>
      </c>
      <c r="P143" t="n">
        <v>266.89</v>
      </c>
      <c r="Q143" t="n">
        <v>1319.2</v>
      </c>
      <c r="R143" t="n">
        <v>89</v>
      </c>
      <c r="S143" t="n">
        <v>59.92</v>
      </c>
      <c r="T143" t="n">
        <v>14344.22</v>
      </c>
      <c r="U143" t="n">
        <v>0.67</v>
      </c>
      <c r="V143" t="n">
        <v>0.9399999999999999</v>
      </c>
      <c r="W143" t="n">
        <v>0.22</v>
      </c>
      <c r="X143" t="n">
        <v>0.87</v>
      </c>
      <c r="Y143" t="n">
        <v>1</v>
      </c>
      <c r="Z143" t="n">
        <v>10</v>
      </c>
    </row>
    <row r="144">
      <c r="A144" t="n">
        <v>22</v>
      </c>
      <c r="B144" t="n">
        <v>125</v>
      </c>
      <c r="C144" t="inlineStr">
        <is>
          <t xml:space="preserve">CONCLUIDO	</t>
        </is>
      </c>
      <c r="D144" t="n">
        <v>4.4754</v>
      </c>
      <c r="E144" t="n">
        <v>22.34</v>
      </c>
      <c r="F144" t="n">
        <v>18.12</v>
      </c>
      <c r="G144" t="n">
        <v>35.08</v>
      </c>
      <c r="H144" t="n">
        <v>0.46</v>
      </c>
      <c r="I144" t="n">
        <v>31</v>
      </c>
      <c r="J144" t="n">
        <v>252.45</v>
      </c>
      <c r="K144" t="n">
        <v>58.47</v>
      </c>
      <c r="L144" t="n">
        <v>6.5</v>
      </c>
      <c r="M144" t="n">
        <v>29</v>
      </c>
      <c r="N144" t="n">
        <v>62.47</v>
      </c>
      <c r="O144" t="n">
        <v>31369.49</v>
      </c>
      <c r="P144" t="n">
        <v>264.9</v>
      </c>
      <c r="Q144" t="n">
        <v>1319.11</v>
      </c>
      <c r="R144" t="n">
        <v>88.2</v>
      </c>
      <c r="S144" t="n">
        <v>59.92</v>
      </c>
      <c r="T144" t="n">
        <v>13948.77</v>
      </c>
      <c r="U144" t="n">
        <v>0.68</v>
      </c>
      <c r="V144" t="n">
        <v>0.9399999999999999</v>
      </c>
      <c r="W144" t="n">
        <v>0.21</v>
      </c>
      <c r="X144" t="n">
        <v>0.85</v>
      </c>
      <c r="Y144" t="n">
        <v>1</v>
      </c>
      <c r="Z144" t="n">
        <v>10</v>
      </c>
    </row>
    <row r="145">
      <c r="A145" t="n">
        <v>23</v>
      </c>
      <c r="B145" t="n">
        <v>125</v>
      </c>
      <c r="C145" t="inlineStr">
        <is>
          <t xml:space="preserve">CONCLUIDO	</t>
        </is>
      </c>
      <c r="D145" t="n">
        <v>4.5081</v>
      </c>
      <c r="E145" t="n">
        <v>22.18</v>
      </c>
      <c r="F145" t="n">
        <v>18.06</v>
      </c>
      <c r="G145" t="n">
        <v>37.36</v>
      </c>
      <c r="H145" t="n">
        <v>0.47</v>
      </c>
      <c r="I145" t="n">
        <v>29</v>
      </c>
      <c r="J145" t="n">
        <v>252.9</v>
      </c>
      <c r="K145" t="n">
        <v>58.47</v>
      </c>
      <c r="L145" t="n">
        <v>6.75</v>
      </c>
      <c r="M145" t="n">
        <v>27</v>
      </c>
      <c r="N145" t="n">
        <v>62.68</v>
      </c>
      <c r="O145" t="n">
        <v>31425.3</v>
      </c>
      <c r="P145" t="n">
        <v>263.11</v>
      </c>
      <c r="Q145" t="n">
        <v>1319.11</v>
      </c>
      <c r="R145" t="n">
        <v>85.81999999999999</v>
      </c>
      <c r="S145" t="n">
        <v>59.92</v>
      </c>
      <c r="T145" t="n">
        <v>12769.67</v>
      </c>
      <c r="U145" t="n">
        <v>0.7</v>
      </c>
      <c r="V145" t="n">
        <v>0.9399999999999999</v>
      </c>
      <c r="W145" t="n">
        <v>0.21</v>
      </c>
      <c r="X145" t="n">
        <v>0.78</v>
      </c>
      <c r="Y145" t="n">
        <v>1</v>
      </c>
      <c r="Z145" t="n">
        <v>10</v>
      </c>
    </row>
    <row r="146">
      <c r="A146" t="n">
        <v>24</v>
      </c>
      <c r="B146" t="n">
        <v>125</v>
      </c>
      <c r="C146" t="inlineStr">
        <is>
          <t xml:space="preserve">CONCLUIDO	</t>
        </is>
      </c>
      <c r="D146" t="n">
        <v>4.5265</v>
      </c>
      <c r="E146" t="n">
        <v>22.09</v>
      </c>
      <c r="F146" t="n">
        <v>18.01</v>
      </c>
      <c r="G146" t="n">
        <v>38.6</v>
      </c>
      <c r="H146" t="n">
        <v>0.49</v>
      </c>
      <c r="I146" t="n">
        <v>28</v>
      </c>
      <c r="J146" t="n">
        <v>253.35</v>
      </c>
      <c r="K146" t="n">
        <v>58.47</v>
      </c>
      <c r="L146" t="n">
        <v>7</v>
      </c>
      <c r="M146" t="n">
        <v>26</v>
      </c>
      <c r="N146" t="n">
        <v>62.88</v>
      </c>
      <c r="O146" t="n">
        <v>31481.17</v>
      </c>
      <c r="P146" t="n">
        <v>261.57</v>
      </c>
      <c r="Q146" t="n">
        <v>1319.1</v>
      </c>
      <c r="R146" t="n">
        <v>84.43000000000001</v>
      </c>
      <c r="S146" t="n">
        <v>59.92</v>
      </c>
      <c r="T146" t="n">
        <v>12082.03</v>
      </c>
      <c r="U146" t="n">
        <v>0.71</v>
      </c>
      <c r="V146" t="n">
        <v>0.9399999999999999</v>
      </c>
      <c r="W146" t="n">
        <v>0.21</v>
      </c>
      <c r="X146" t="n">
        <v>0.74</v>
      </c>
      <c r="Y146" t="n">
        <v>1</v>
      </c>
      <c r="Z146" t="n">
        <v>10</v>
      </c>
    </row>
    <row r="147">
      <c r="A147" t="n">
        <v>25</v>
      </c>
      <c r="B147" t="n">
        <v>125</v>
      </c>
      <c r="C147" t="inlineStr">
        <is>
          <t xml:space="preserve">CONCLUIDO	</t>
        </is>
      </c>
      <c r="D147" t="n">
        <v>4.5629</v>
      </c>
      <c r="E147" t="n">
        <v>21.92</v>
      </c>
      <c r="F147" t="n">
        <v>17.88</v>
      </c>
      <c r="G147" t="n">
        <v>39.74</v>
      </c>
      <c r="H147" t="n">
        <v>0.51</v>
      </c>
      <c r="I147" t="n">
        <v>27</v>
      </c>
      <c r="J147" t="n">
        <v>253.81</v>
      </c>
      <c r="K147" t="n">
        <v>58.47</v>
      </c>
      <c r="L147" t="n">
        <v>7.25</v>
      </c>
      <c r="M147" t="n">
        <v>25</v>
      </c>
      <c r="N147" t="n">
        <v>63.08</v>
      </c>
      <c r="O147" t="n">
        <v>31537.13</v>
      </c>
      <c r="P147" t="n">
        <v>257.54</v>
      </c>
      <c r="Q147" t="n">
        <v>1319.1</v>
      </c>
      <c r="R147" t="n">
        <v>80.11</v>
      </c>
      <c r="S147" t="n">
        <v>59.92</v>
      </c>
      <c r="T147" t="n">
        <v>9924.790000000001</v>
      </c>
      <c r="U147" t="n">
        <v>0.75</v>
      </c>
      <c r="V147" t="n">
        <v>0.95</v>
      </c>
      <c r="W147" t="n">
        <v>0.2</v>
      </c>
      <c r="X147" t="n">
        <v>0.61</v>
      </c>
      <c r="Y147" t="n">
        <v>1</v>
      </c>
      <c r="Z147" t="n">
        <v>10</v>
      </c>
    </row>
    <row r="148">
      <c r="A148" t="n">
        <v>26</v>
      </c>
      <c r="B148" t="n">
        <v>125</v>
      </c>
      <c r="C148" t="inlineStr">
        <is>
          <t xml:space="preserve">CONCLUIDO	</t>
        </is>
      </c>
      <c r="D148" t="n">
        <v>4.5331</v>
      </c>
      <c r="E148" t="n">
        <v>22.06</v>
      </c>
      <c r="F148" t="n">
        <v>18.07</v>
      </c>
      <c r="G148" t="n">
        <v>41.71</v>
      </c>
      <c r="H148" t="n">
        <v>0.52</v>
      </c>
      <c r="I148" t="n">
        <v>26</v>
      </c>
      <c r="J148" t="n">
        <v>254.26</v>
      </c>
      <c r="K148" t="n">
        <v>58.47</v>
      </c>
      <c r="L148" t="n">
        <v>7.5</v>
      </c>
      <c r="M148" t="n">
        <v>24</v>
      </c>
      <c r="N148" t="n">
        <v>63.29</v>
      </c>
      <c r="O148" t="n">
        <v>31593.16</v>
      </c>
      <c r="P148" t="n">
        <v>260.4</v>
      </c>
      <c r="Q148" t="n">
        <v>1319.08</v>
      </c>
      <c r="R148" t="n">
        <v>87.51000000000001</v>
      </c>
      <c r="S148" t="n">
        <v>59.92</v>
      </c>
      <c r="T148" t="n">
        <v>13631.82</v>
      </c>
      <c r="U148" t="n">
        <v>0.68</v>
      </c>
      <c r="V148" t="n">
        <v>0.9399999999999999</v>
      </c>
      <c r="W148" t="n">
        <v>0.19</v>
      </c>
      <c r="X148" t="n">
        <v>0.8</v>
      </c>
      <c r="Y148" t="n">
        <v>1</v>
      </c>
      <c r="Z148" t="n">
        <v>10</v>
      </c>
    </row>
    <row r="149">
      <c r="A149" t="n">
        <v>27</v>
      </c>
      <c r="B149" t="n">
        <v>125</v>
      </c>
      <c r="C149" t="inlineStr">
        <is>
          <t xml:space="preserve">CONCLUIDO	</t>
        </is>
      </c>
      <c r="D149" t="n">
        <v>4.562</v>
      </c>
      <c r="E149" t="n">
        <v>21.92</v>
      </c>
      <c r="F149" t="n">
        <v>17.98</v>
      </c>
      <c r="G149" t="n">
        <v>43.16</v>
      </c>
      <c r="H149" t="n">
        <v>0.54</v>
      </c>
      <c r="I149" t="n">
        <v>25</v>
      </c>
      <c r="J149" t="n">
        <v>254.72</v>
      </c>
      <c r="K149" t="n">
        <v>58.47</v>
      </c>
      <c r="L149" t="n">
        <v>7.75</v>
      </c>
      <c r="M149" t="n">
        <v>23</v>
      </c>
      <c r="N149" t="n">
        <v>63.49</v>
      </c>
      <c r="O149" t="n">
        <v>31649.26</v>
      </c>
      <c r="P149" t="n">
        <v>258.05</v>
      </c>
      <c r="Q149" t="n">
        <v>1319.13</v>
      </c>
      <c r="R149" t="n">
        <v>83.73999999999999</v>
      </c>
      <c r="S149" t="n">
        <v>59.92</v>
      </c>
      <c r="T149" t="n">
        <v>11748.48</v>
      </c>
      <c r="U149" t="n">
        <v>0.72</v>
      </c>
      <c r="V149" t="n">
        <v>0.9399999999999999</v>
      </c>
      <c r="W149" t="n">
        <v>0.2</v>
      </c>
      <c r="X149" t="n">
        <v>0.7</v>
      </c>
      <c r="Y149" t="n">
        <v>1</v>
      </c>
      <c r="Z149" t="n">
        <v>10</v>
      </c>
    </row>
    <row r="150">
      <c r="A150" t="n">
        <v>28</v>
      </c>
      <c r="B150" t="n">
        <v>125</v>
      </c>
      <c r="C150" t="inlineStr">
        <is>
          <t xml:space="preserve">CONCLUIDO	</t>
        </is>
      </c>
      <c r="D150" t="n">
        <v>4.579</v>
      </c>
      <c r="E150" t="n">
        <v>21.84</v>
      </c>
      <c r="F150" t="n">
        <v>17.95</v>
      </c>
      <c r="G150" t="n">
        <v>44.87</v>
      </c>
      <c r="H150" t="n">
        <v>0.5600000000000001</v>
      </c>
      <c r="I150" t="n">
        <v>24</v>
      </c>
      <c r="J150" t="n">
        <v>255.17</v>
      </c>
      <c r="K150" t="n">
        <v>58.47</v>
      </c>
      <c r="L150" t="n">
        <v>8</v>
      </c>
      <c r="M150" t="n">
        <v>22</v>
      </c>
      <c r="N150" t="n">
        <v>63.7</v>
      </c>
      <c r="O150" t="n">
        <v>31705.44</v>
      </c>
      <c r="P150" t="n">
        <v>255.66</v>
      </c>
      <c r="Q150" t="n">
        <v>1319.17</v>
      </c>
      <c r="R150" t="n">
        <v>82.58</v>
      </c>
      <c r="S150" t="n">
        <v>59.92</v>
      </c>
      <c r="T150" t="n">
        <v>11173.49</v>
      </c>
      <c r="U150" t="n">
        <v>0.73</v>
      </c>
      <c r="V150" t="n">
        <v>0.95</v>
      </c>
      <c r="W150" t="n">
        <v>0.2</v>
      </c>
      <c r="X150" t="n">
        <v>0.67</v>
      </c>
      <c r="Y150" t="n">
        <v>1</v>
      </c>
      <c r="Z150" t="n">
        <v>10</v>
      </c>
    </row>
    <row r="151">
      <c r="A151" t="n">
        <v>29</v>
      </c>
      <c r="B151" t="n">
        <v>125</v>
      </c>
      <c r="C151" t="inlineStr">
        <is>
          <t xml:space="preserve">CONCLUIDO	</t>
        </is>
      </c>
      <c r="D151" t="n">
        <v>4.5794</v>
      </c>
      <c r="E151" t="n">
        <v>21.84</v>
      </c>
      <c r="F151" t="n">
        <v>17.95</v>
      </c>
      <c r="G151" t="n">
        <v>44.87</v>
      </c>
      <c r="H151" t="n">
        <v>0.57</v>
      </c>
      <c r="I151" t="n">
        <v>24</v>
      </c>
      <c r="J151" t="n">
        <v>255.63</v>
      </c>
      <c r="K151" t="n">
        <v>58.47</v>
      </c>
      <c r="L151" t="n">
        <v>8.25</v>
      </c>
      <c r="M151" t="n">
        <v>22</v>
      </c>
      <c r="N151" t="n">
        <v>63.91</v>
      </c>
      <c r="O151" t="n">
        <v>31761.69</v>
      </c>
      <c r="P151" t="n">
        <v>254.96</v>
      </c>
      <c r="Q151" t="n">
        <v>1319.14</v>
      </c>
      <c r="R151" t="n">
        <v>82.51000000000001</v>
      </c>
      <c r="S151" t="n">
        <v>59.92</v>
      </c>
      <c r="T151" t="n">
        <v>11137.55</v>
      </c>
      <c r="U151" t="n">
        <v>0.73</v>
      </c>
      <c r="V151" t="n">
        <v>0.95</v>
      </c>
      <c r="W151" t="n">
        <v>0.2</v>
      </c>
      <c r="X151" t="n">
        <v>0.67</v>
      </c>
      <c r="Y151" t="n">
        <v>1</v>
      </c>
      <c r="Z151" t="n">
        <v>10</v>
      </c>
    </row>
    <row r="152">
      <c r="A152" t="n">
        <v>30</v>
      </c>
      <c r="B152" t="n">
        <v>125</v>
      </c>
      <c r="C152" t="inlineStr">
        <is>
          <t xml:space="preserve">CONCLUIDO	</t>
        </is>
      </c>
      <c r="D152" t="n">
        <v>4.5962</v>
      </c>
      <c r="E152" t="n">
        <v>21.76</v>
      </c>
      <c r="F152" t="n">
        <v>17.91</v>
      </c>
      <c r="G152" t="n">
        <v>46.73</v>
      </c>
      <c r="H152" t="n">
        <v>0.59</v>
      </c>
      <c r="I152" t="n">
        <v>23</v>
      </c>
      <c r="J152" t="n">
        <v>256.09</v>
      </c>
      <c r="K152" t="n">
        <v>58.47</v>
      </c>
      <c r="L152" t="n">
        <v>8.5</v>
      </c>
      <c r="M152" t="n">
        <v>21</v>
      </c>
      <c r="N152" t="n">
        <v>64.11</v>
      </c>
      <c r="O152" t="n">
        <v>31818.02</v>
      </c>
      <c r="P152" t="n">
        <v>253.54</v>
      </c>
      <c r="Q152" t="n">
        <v>1319.12</v>
      </c>
      <c r="R152" t="n">
        <v>81.53</v>
      </c>
      <c r="S152" t="n">
        <v>59.92</v>
      </c>
      <c r="T152" t="n">
        <v>10653.55</v>
      </c>
      <c r="U152" t="n">
        <v>0.73</v>
      </c>
      <c r="V152" t="n">
        <v>0.95</v>
      </c>
      <c r="W152" t="n">
        <v>0.2</v>
      </c>
      <c r="X152" t="n">
        <v>0.64</v>
      </c>
      <c r="Y152" t="n">
        <v>1</v>
      </c>
      <c r="Z152" t="n">
        <v>10</v>
      </c>
    </row>
    <row r="153">
      <c r="A153" t="n">
        <v>31</v>
      </c>
      <c r="B153" t="n">
        <v>125</v>
      </c>
      <c r="C153" t="inlineStr">
        <is>
          <t xml:space="preserve">CONCLUIDO	</t>
        </is>
      </c>
      <c r="D153" t="n">
        <v>4.6136</v>
      </c>
      <c r="E153" t="n">
        <v>21.68</v>
      </c>
      <c r="F153" t="n">
        <v>17.88</v>
      </c>
      <c r="G153" t="n">
        <v>48.76</v>
      </c>
      <c r="H153" t="n">
        <v>0.61</v>
      </c>
      <c r="I153" t="n">
        <v>22</v>
      </c>
      <c r="J153" t="n">
        <v>256.54</v>
      </c>
      <c r="K153" t="n">
        <v>58.47</v>
      </c>
      <c r="L153" t="n">
        <v>8.75</v>
      </c>
      <c r="M153" t="n">
        <v>20</v>
      </c>
      <c r="N153" t="n">
        <v>64.31999999999999</v>
      </c>
      <c r="O153" t="n">
        <v>31874.43</v>
      </c>
      <c r="P153" t="n">
        <v>251.74</v>
      </c>
      <c r="Q153" t="n">
        <v>1319.09</v>
      </c>
      <c r="R153" t="n">
        <v>80.33</v>
      </c>
      <c r="S153" t="n">
        <v>59.92</v>
      </c>
      <c r="T153" t="n">
        <v>10061.6</v>
      </c>
      <c r="U153" t="n">
        <v>0.75</v>
      </c>
      <c r="V153" t="n">
        <v>0.95</v>
      </c>
      <c r="W153" t="n">
        <v>0.2</v>
      </c>
      <c r="X153" t="n">
        <v>0.6</v>
      </c>
      <c r="Y153" t="n">
        <v>1</v>
      </c>
      <c r="Z153" t="n">
        <v>10</v>
      </c>
    </row>
    <row r="154">
      <c r="A154" t="n">
        <v>32</v>
      </c>
      <c r="B154" t="n">
        <v>125</v>
      </c>
      <c r="C154" t="inlineStr">
        <is>
          <t xml:space="preserve">CONCLUIDO	</t>
        </is>
      </c>
      <c r="D154" t="n">
        <v>4.6342</v>
      </c>
      <c r="E154" t="n">
        <v>21.58</v>
      </c>
      <c r="F154" t="n">
        <v>17.83</v>
      </c>
      <c r="G154" t="n">
        <v>50.94</v>
      </c>
      <c r="H154" t="n">
        <v>0.62</v>
      </c>
      <c r="I154" t="n">
        <v>21</v>
      </c>
      <c r="J154" t="n">
        <v>257</v>
      </c>
      <c r="K154" t="n">
        <v>58.47</v>
      </c>
      <c r="L154" t="n">
        <v>9</v>
      </c>
      <c r="M154" t="n">
        <v>19</v>
      </c>
      <c r="N154" t="n">
        <v>64.53</v>
      </c>
      <c r="O154" t="n">
        <v>31931.04</v>
      </c>
      <c r="P154" t="n">
        <v>250.05</v>
      </c>
      <c r="Q154" t="n">
        <v>1319.08</v>
      </c>
      <c r="R154" t="n">
        <v>78.59999999999999</v>
      </c>
      <c r="S154" t="n">
        <v>59.92</v>
      </c>
      <c r="T154" t="n">
        <v>9202.35</v>
      </c>
      <c r="U154" t="n">
        <v>0.76</v>
      </c>
      <c r="V154" t="n">
        <v>0.95</v>
      </c>
      <c r="W154" t="n">
        <v>0.2</v>
      </c>
      <c r="X154" t="n">
        <v>0.55</v>
      </c>
      <c r="Y154" t="n">
        <v>1</v>
      </c>
      <c r="Z154" t="n">
        <v>10</v>
      </c>
    </row>
    <row r="155">
      <c r="A155" t="n">
        <v>33</v>
      </c>
      <c r="B155" t="n">
        <v>125</v>
      </c>
      <c r="C155" t="inlineStr">
        <is>
          <t xml:space="preserve">CONCLUIDO	</t>
        </is>
      </c>
      <c r="D155" t="n">
        <v>4.6293</v>
      </c>
      <c r="E155" t="n">
        <v>21.6</v>
      </c>
      <c r="F155" t="n">
        <v>17.85</v>
      </c>
      <c r="G155" t="n">
        <v>51.01</v>
      </c>
      <c r="H155" t="n">
        <v>0.64</v>
      </c>
      <c r="I155" t="n">
        <v>21</v>
      </c>
      <c r="J155" t="n">
        <v>257.46</v>
      </c>
      <c r="K155" t="n">
        <v>58.47</v>
      </c>
      <c r="L155" t="n">
        <v>9.25</v>
      </c>
      <c r="M155" t="n">
        <v>19</v>
      </c>
      <c r="N155" t="n">
        <v>64.73999999999999</v>
      </c>
      <c r="O155" t="n">
        <v>31987.61</v>
      </c>
      <c r="P155" t="n">
        <v>249.09</v>
      </c>
      <c r="Q155" t="n">
        <v>1319.2</v>
      </c>
      <c r="R155" t="n">
        <v>79.3</v>
      </c>
      <c r="S155" t="n">
        <v>59.92</v>
      </c>
      <c r="T155" t="n">
        <v>9551.469999999999</v>
      </c>
      <c r="U155" t="n">
        <v>0.76</v>
      </c>
      <c r="V155" t="n">
        <v>0.95</v>
      </c>
      <c r="W155" t="n">
        <v>0.2</v>
      </c>
      <c r="X155" t="n">
        <v>0.57</v>
      </c>
      <c r="Y155" t="n">
        <v>1</v>
      </c>
      <c r="Z155" t="n">
        <v>10</v>
      </c>
    </row>
    <row r="156">
      <c r="A156" t="n">
        <v>34</v>
      </c>
      <c r="B156" t="n">
        <v>125</v>
      </c>
      <c r="C156" t="inlineStr">
        <is>
          <t xml:space="preserve">CONCLUIDO	</t>
        </is>
      </c>
      <c r="D156" t="n">
        <v>4.6501</v>
      </c>
      <c r="E156" t="n">
        <v>21.5</v>
      </c>
      <c r="F156" t="n">
        <v>17.8</v>
      </c>
      <c r="G156" t="n">
        <v>53.41</v>
      </c>
      <c r="H156" t="n">
        <v>0.66</v>
      </c>
      <c r="I156" t="n">
        <v>20</v>
      </c>
      <c r="J156" t="n">
        <v>257.92</v>
      </c>
      <c r="K156" t="n">
        <v>58.47</v>
      </c>
      <c r="L156" t="n">
        <v>9.5</v>
      </c>
      <c r="M156" t="n">
        <v>18</v>
      </c>
      <c r="N156" t="n">
        <v>64.95</v>
      </c>
      <c r="O156" t="n">
        <v>32044.25</v>
      </c>
      <c r="P156" t="n">
        <v>246.59</v>
      </c>
      <c r="Q156" t="n">
        <v>1319.08</v>
      </c>
      <c r="R156" t="n">
        <v>77.66</v>
      </c>
      <c r="S156" t="n">
        <v>59.92</v>
      </c>
      <c r="T156" t="n">
        <v>8736.99</v>
      </c>
      <c r="U156" t="n">
        <v>0.77</v>
      </c>
      <c r="V156" t="n">
        <v>0.95</v>
      </c>
      <c r="W156" t="n">
        <v>0.2</v>
      </c>
      <c r="X156" t="n">
        <v>0.53</v>
      </c>
      <c r="Y156" t="n">
        <v>1</v>
      </c>
      <c r="Z156" t="n">
        <v>10</v>
      </c>
    </row>
    <row r="157">
      <c r="A157" t="n">
        <v>35</v>
      </c>
      <c r="B157" t="n">
        <v>125</v>
      </c>
      <c r="C157" t="inlineStr">
        <is>
          <t xml:space="preserve">CONCLUIDO	</t>
        </is>
      </c>
      <c r="D157" t="n">
        <v>4.6654</v>
      </c>
      <c r="E157" t="n">
        <v>21.43</v>
      </c>
      <c r="F157" t="n">
        <v>17.78</v>
      </c>
      <c r="G157" t="n">
        <v>56.15</v>
      </c>
      <c r="H157" t="n">
        <v>0.67</v>
      </c>
      <c r="I157" t="n">
        <v>19</v>
      </c>
      <c r="J157" t="n">
        <v>258.38</v>
      </c>
      <c r="K157" t="n">
        <v>58.47</v>
      </c>
      <c r="L157" t="n">
        <v>9.75</v>
      </c>
      <c r="M157" t="n">
        <v>17</v>
      </c>
      <c r="N157" t="n">
        <v>65.16</v>
      </c>
      <c r="O157" t="n">
        <v>32100.97</v>
      </c>
      <c r="P157" t="n">
        <v>244.61</v>
      </c>
      <c r="Q157" t="n">
        <v>1319.12</v>
      </c>
      <c r="R157" t="n">
        <v>76.93000000000001</v>
      </c>
      <c r="S157" t="n">
        <v>59.92</v>
      </c>
      <c r="T157" t="n">
        <v>8373.299999999999</v>
      </c>
      <c r="U157" t="n">
        <v>0.78</v>
      </c>
      <c r="V157" t="n">
        <v>0.96</v>
      </c>
      <c r="W157" t="n">
        <v>0.2</v>
      </c>
      <c r="X157" t="n">
        <v>0.5</v>
      </c>
      <c r="Y157" t="n">
        <v>1</v>
      </c>
      <c r="Z157" t="n">
        <v>10</v>
      </c>
    </row>
    <row r="158">
      <c r="A158" t="n">
        <v>36</v>
      </c>
      <c r="B158" t="n">
        <v>125</v>
      </c>
      <c r="C158" t="inlineStr">
        <is>
          <t xml:space="preserve">CONCLUIDO	</t>
        </is>
      </c>
      <c r="D158" t="n">
        <v>4.6695</v>
      </c>
      <c r="E158" t="n">
        <v>21.42</v>
      </c>
      <c r="F158" t="n">
        <v>17.76</v>
      </c>
      <c r="G158" t="n">
        <v>56.09</v>
      </c>
      <c r="H158" t="n">
        <v>0.6899999999999999</v>
      </c>
      <c r="I158" t="n">
        <v>19</v>
      </c>
      <c r="J158" t="n">
        <v>258.84</v>
      </c>
      <c r="K158" t="n">
        <v>58.47</v>
      </c>
      <c r="L158" t="n">
        <v>10</v>
      </c>
      <c r="M158" t="n">
        <v>17</v>
      </c>
      <c r="N158" t="n">
        <v>65.37</v>
      </c>
      <c r="O158" t="n">
        <v>32157.77</v>
      </c>
      <c r="P158" t="n">
        <v>244.25</v>
      </c>
      <c r="Q158" t="n">
        <v>1319.13</v>
      </c>
      <c r="R158" t="n">
        <v>76.27</v>
      </c>
      <c r="S158" t="n">
        <v>59.92</v>
      </c>
      <c r="T158" t="n">
        <v>8044.18</v>
      </c>
      <c r="U158" t="n">
        <v>0.79</v>
      </c>
      <c r="V158" t="n">
        <v>0.96</v>
      </c>
      <c r="W158" t="n">
        <v>0.2</v>
      </c>
      <c r="X158" t="n">
        <v>0.48</v>
      </c>
      <c r="Y158" t="n">
        <v>1</v>
      </c>
      <c r="Z158" t="n">
        <v>10</v>
      </c>
    </row>
    <row r="159">
      <c r="A159" t="n">
        <v>37</v>
      </c>
      <c r="B159" t="n">
        <v>125</v>
      </c>
      <c r="C159" t="inlineStr">
        <is>
          <t xml:space="preserve">CONCLUIDO	</t>
        </is>
      </c>
      <c r="D159" t="n">
        <v>4.7095</v>
      </c>
      <c r="E159" t="n">
        <v>21.23</v>
      </c>
      <c r="F159" t="n">
        <v>17.63</v>
      </c>
      <c r="G159" t="n">
        <v>58.76</v>
      </c>
      <c r="H159" t="n">
        <v>0.7</v>
      </c>
      <c r="I159" t="n">
        <v>18</v>
      </c>
      <c r="J159" t="n">
        <v>259.3</v>
      </c>
      <c r="K159" t="n">
        <v>58.47</v>
      </c>
      <c r="L159" t="n">
        <v>10.25</v>
      </c>
      <c r="M159" t="n">
        <v>16</v>
      </c>
      <c r="N159" t="n">
        <v>65.58</v>
      </c>
      <c r="O159" t="n">
        <v>32214.64</v>
      </c>
      <c r="P159" t="n">
        <v>240.57</v>
      </c>
      <c r="Q159" t="n">
        <v>1319.15</v>
      </c>
      <c r="R159" t="n">
        <v>71.75</v>
      </c>
      <c r="S159" t="n">
        <v>59.92</v>
      </c>
      <c r="T159" t="n">
        <v>5787.78</v>
      </c>
      <c r="U159" t="n">
        <v>0.84</v>
      </c>
      <c r="V159" t="n">
        <v>0.96</v>
      </c>
      <c r="W159" t="n">
        <v>0.19</v>
      </c>
      <c r="X159" t="n">
        <v>0.35</v>
      </c>
      <c r="Y159" t="n">
        <v>1</v>
      </c>
      <c r="Z159" t="n">
        <v>10</v>
      </c>
    </row>
    <row r="160">
      <c r="A160" t="n">
        <v>38</v>
      </c>
      <c r="B160" t="n">
        <v>125</v>
      </c>
      <c r="C160" t="inlineStr">
        <is>
          <t xml:space="preserve">CONCLUIDO	</t>
        </is>
      </c>
      <c r="D160" t="n">
        <v>4.6592</v>
      </c>
      <c r="E160" t="n">
        <v>21.46</v>
      </c>
      <c r="F160" t="n">
        <v>17.86</v>
      </c>
      <c r="G160" t="n">
        <v>59.52</v>
      </c>
      <c r="H160" t="n">
        <v>0.72</v>
      </c>
      <c r="I160" t="n">
        <v>18</v>
      </c>
      <c r="J160" t="n">
        <v>259.76</v>
      </c>
      <c r="K160" t="n">
        <v>58.47</v>
      </c>
      <c r="L160" t="n">
        <v>10.5</v>
      </c>
      <c r="M160" t="n">
        <v>16</v>
      </c>
      <c r="N160" t="n">
        <v>65.79000000000001</v>
      </c>
      <c r="O160" t="n">
        <v>32271.6</v>
      </c>
      <c r="P160" t="n">
        <v>243.13</v>
      </c>
      <c r="Q160" t="n">
        <v>1319.1</v>
      </c>
      <c r="R160" t="n">
        <v>80</v>
      </c>
      <c r="S160" t="n">
        <v>59.92</v>
      </c>
      <c r="T160" t="n">
        <v>9916.32</v>
      </c>
      <c r="U160" t="n">
        <v>0.75</v>
      </c>
      <c r="V160" t="n">
        <v>0.95</v>
      </c>
      <c r="W160" t="n">
        <v>0.19</v>
      </c>
      <c r="X160" t="n">
        <v>0.58</v>
      </c>
      <c r="Y160" t="n">
        <v>1</v>
      </c>
      <c r="Z160" t="n">
        <v>10</v>
      </c>
    </row>
    <row r="161">
      <c r="A161" t="n">
        <v>39</v>
      </c>
      <c r="B161" t="n">
        <v>125</v>
      </c>
      <c r="C161" t="inlineStr">
        <is>
          <t xml:space="preserve">CONCLUIDO	</t>
        </is>
      </c>
      <c r="D161" t="n">
        <v>4.6916</v>
      </c>
      <c r="E161" t="n">
        <v>21.31</v>
      </c>
      <c r="F161" t="n">
        <v>17.75</v>
      </c>
      <c r="G161" t="n">
        <v>62.66</v>
      </c>
      <c r="H161" t="n">
        <v>0.74</v>
      </c>
      <c r="I161" t="n">
        <v>17</v>
      </c>
      <c r="J161" t="n">
        <v>260.23</v>
      </c>
      <c r="K161" t="n">
        <v>58.47</v>
      </c>
      <c r="L161" t="n">
        <v>10.75</v>
      </c>
      <c r="M161" t="n">
        <v>15</v>
      </c>
      <c r="N161" t="n">
        <v>66</v>
      </c>
      <c r="O161" t="n">
        <v>32328.64</v>
      </c>
      <c r="P161" t="n">
        <v>240.36</v>
      </c>
      <c r="Q161" t="n">
        <v>1319.08</v>
      </c>
      <c r="R161" t="n">
        <v>76.31</v>
      </c>
      <c r="S161" t="n">
        <v>59.92</v>
      </c>
      <c r="T161" t="n">
        <v>8075.02</v>
      </c>
      <c r="U161" t="n">
        <v>0.79</v>
      </c>
      <c r="V161" t="n">
        <v>0.96</v>
      </c>
      <c r="W161" t="n">
        <v>0.19</v>
      </c>
      <c r="X161" t="n">
        <v>0.48</v>
      </c>
      <c r="Y161" t="n">
        <v>1</v>
      </c>
      <c r="Z161" t="n">
        <v>10</v>
      </c>
    </row>
    <row r="162">
      <c r="A162" t="n">
        <v>40</v>
      </c>
      <c r="B162" t="n">
        <v>125</v>
      </c>
      <c r="C162" t="inlineStr">
        <is>
          <t xml:space="preserve">CONCLUIDO	</t>
        </is>
      </c>
      <c r="D162" t="n">
        <v>4.6937</v>
      </c>
      <c r="E162" t="n">
        <v>21.31</v>
      </c>
      <c r="F162" t="n">
        <v>17.75</v>
      </c>
      <c r="G162" t="n">
        <v>62.63</v>
      </c>
      <c r="H162" t="n">
        <v>0.75</v>
      </c>
      <c r="I162" t="n">
        <v>17</v>
      </c>
      <c r="J162" t="n">
        <v>260.69</v>
      </c>
      <c r="K162" t="n">
        <v>58.47</v>
      </c>
      <c r="L162" t="n">
        <v>11</v>
      </c>
      <c r="M162" t="n">
        <v>15</v>
      </c>
      <c r="N162" t="n">
        <v>66.20999999999999</v>
      </c>
      <c r="O162" t="n">
        <v>32385.75</v>
      </c>
      <c r="P162" t="n">
        <v>238.96</v>
      </c>
      <c r="Q162" t="n">
        <v>1319.08</v>
      </c>
      <c r="R162" t="n">
        <v>75.92</v>
      </c>
      <c r="S162" t="n">
        <v>59.92</v>
      </c>
      <c r="T162" t="n">
        <v>7880.58</v>
      </c>
      <c r="U162" t="n">
        <v>0.79</v>
      </c>
      <c r="V162" t="n">
        <v>0.96</v>
      </c>
      <c r="W162" t="n">
        <v>0.19</v>
      </c>
      <c r="X162" t="n">
        <v>0.47</v>
      </c>
      <c r="Y162" t="n">
        <v>1</v>
      </c>
      <c r="Z162" t="n">
        <v>10</v>
      </c>
    </row>
    <row r="163">
      <c r="A163" t="n">
        <v>41</v>
      </c>
      <c r="B163" t="n">
        <v>125</v>
      </c>
      <c r="C163" t="inlineStr">
        <is>
          <t xml:space="preserve">CONCLUIDO	</t>
        </is>
      </c>
      <c r="D163" t="n">
        <v>4.694</v>
      </c>
      <c r="E163" t="n">
        <v>21.3</v>
      </c>
      <c r="F163" t="n">
        <v>17.74</v>
      </c>
      <c r="G163" t="n">
        <v>62.63</v>
      </c>
      <c r="H163" t="n">
        <v>0.77</v>
      </c>
      <c r="I163" t="n">
        <v>17</v>
      </c>
      <c r="J163" t="n">
        <v>261.15</v>
      </c>
      <c r="K163" t="n">
        <v>58.47</v>
      </c>
      <c r="L163" t="n">
        <v>11.25</v>
      </c>
      <c r="M163" t="n">
        <v>15</v>
      </c>
      <c r="N163" t="n">
        <v>66.43000000000001</v>
      </c>
      <c r="O163" t="n">
        <v>32442.95</v>
      </c>
      <c r="P163" t="n">
        <v>237.33</v>
      </c>
      <c r="Q163" t="n">
        <v>1319.1</v>
      </c>
      <c r="R163" t="n">
        <v>75.89</v>
      </c>
      <c r="S163" t="n">
        <v>59.92</v>
      </c>
      <c r="T163" t="n">
        <v>7865.25</v>
      </c>
      <c r="U163" t="n">
        <v>0.79</v>
      </c>
      <c r="V163" t="n">
        <v>0.96</v>
      </c>
      <c r="W163" t="n">
        <v>0.19</v>
      </c>
      <c r="X163" t="n">
        <v>0.47</v>
      </c>
      <c r="Y163" t="n">
        <v>1</v>
      </c>
      <c r="Z163" t="n">
        <v>10</v>
      </c>
    </row>
    <row r="164">
      <c r="A164" t="n">
        <v>42</v>
      </c>
      <c r="B164" t="n">
        <v>125</v>
      </c>
      <c r="C164" t="inlineStr">
        <is>
          <t xml:space="preserve">CONCLUIDO	</t>
        </is>
      </c>
      <c r="D164" t="n">
        <v>4.7124</v>
      </c>
      <c r="E164" t="n">
        <v>21.22</v>
      </c>
      <c r="F164" t="n">
        <v>17.71</v>
      </c>
      <c r="G164" t="n">
        <v>66.41</v>
      </c>
      <c r="H164" t="n">
        <v>0.78</v>
      </c>
      <c r="I164" t="n">
        <v>16</v>
      </c>
      <c r="J164" t="n">
        <v>261.62</v>
      </c>
      <c r="K164" t="n">
        <v>58.47</v>
      </c>
      <c r="L164" t="n">
        <v>11.5</v>
      </c>
      <c r="M164" t="n">
        <v>14</v>
      </c>
      <c r="N164" t="n">
        <v>66.64</v>
      </c>
      <c r="O164" t="n">
        <v>32500.22</v>
      </c>
      <c r="P164" t="n">
        <v>236.08</v>
      </c>
      <c r="Q164" t="n">
        <v>1319.08</v>
      </c>
      <c r="R164" t="n">
        <v>74.67</v>
      </c>
      <c r="S164" t="n">
        <v>59.92</v>
      </c>
      <c r="T164" t="n">
        <v>7261.48</v>
      </c>
      <c r="U164" t="n">
        <v>0.8</v>
      </c>
      <c r="V164" t="n">
        <v>0.96</v>
      </c>
      <c r="W164" t="n">
        <v>0.19</v>
      </c>
      <c r="X164" t="n">
        <v>0.43</v>
      </c>
      <c r="Y164" t="n">
        <v>1</v>
      </c>
      <c r="Z164" t="n">
        <v>10</v>
      </c>
    </row>
    <row r="165">
      <c r="A165" t="n">
        <v>43</v>
      </c>
      <c r="B165" t="n">
        <v>125</v>
      </c>
      <c r="C165" t="inlineStr">
        <is>
          <t xml:space="preserve">CONCLUIDO	</t>
        </is>
      </c>
      <c r="D165" t="n">
        <v>4.714</v>
      </c>
      <c r="E165" t="n">
        <v>21.21</v>
      </c>
      <c r="F165" t="n">
        <v>17.7</v>
      </c>
      <c r="G165" t="n">
        <v>66.38</v>
      </c>
      <c r="H165" t="n">
        <v>0.8</v>
      </c>
      <c r="I165" t="n">
        <v>16</v>
      </c>
      <c r="J165" t="n">
        <v>262.08</v>
      </c>
      <c r="K165" t="n">
        <v>58.47</v>
      </c>
      <c r="L165" t="n">
        <v>11.75</v>
      </c>
      <c r="M165" t="n">
        <v>14</v>
      </c>
      <c r="N165" t="n">
        <v>66.86</v>
      </c>
      <c r="O165" t="n">
        <v>32557.58</v>
      </c>
      <c r="P165" t="n">
        <v>234.43</v>
      </c>
      <c r="Q165" t="n">
        <v>1319.08</v>
      </c>
      <c r="R165" t="n">
        <v>74.45</v>
      </c>
      <c r="S165" t="n">
        <v>59.92</v>
      </c>
      <c r="T165" t="n">
        <v>7150.48</v>
      </c>
      <c r="U165" t="n">
        <v>0.8</v>
      </c>
      <c r="V165" t="n">
        <v>0.96</v>
      </c>
      <c r="W165" t="n">
        <v>0.19</v>
      </c>
      <c r="X165" t="n">
        <v>0.42</v>
      </c>
      <c r="Y165" t="n">
        <v>1</v>
      </c>
      <c r="Z165" t="n">
        <v>10</v>
      </c>
    </row>
    <row r="166">
      <c r="A166" t="n">
        <v>44</v>
      </c>
      <c r="B166" t="n">
        <v>125</v>
      </c>
      <c r="C166" t="inlineStr">
        <is>
          <t xml:space="preserve">CONCLUIDO	</t>
        </is>
      </c>
      <c r="D166" t="n">
        <v>4.7332</v>
      </c>
      <c r="E166" t="n">
        <v>21.13</v>
      </c>
      <c r="F166" t="n">
        <v>17.66</v>
      </c>
      <c r="G166" t="n">
        <v>70.65000000000001</v>
      </c>
      <c r="H166" t="n">
        <v>0.8100000000000001</v>
      </c>
      <c r="I166" t="n">
        <v>15</v>
      </c>
      <c r="J166" t="n">
        <v>262.55</v>
      </c>
      <c r="K166" t="n">
        <v>58.47</v>
      </c>
      <c r="L166" t="n">
        <v>12</v>
      </c>
      <c r="M166" t="n">
        <v>13</v>
      </c>
      <c r="N166" t="n">
        <v>67.06999999999999</v>
      </c>
      <c r="O166" t="n">
        <v>32615.02</v>
      </c>
      <c r="P166" t="n">
        <v>232.6</v>
      </c>
      <c r="Q166" t="n">
        <v>1319.08</v>
      </c>
      <c r="R166" t="n">
        <v>73.18000000000001</v>
      </c>
      <c r="S166" t="n">
        <v>59.92</v>
      </c>
      <c r="T166" t="n">
        <v>6521.35</v>
      </c>
      <c r="U166" t="n">
        <v>0.82</v>
      </c>
      <c r="V166" t="n">
        <v>0.96</v>
      </c>
      <c r="W166" t="n">
        <v>0.19</v>
      </c>
      <c r="X166" t="n">
        <v>0.39</v>
      </c>
      <c r="Y166" t="n">
        <v>1</v>
      </c>
      <c r="Z166" t="n">
        <v>10</v>
      </c>
    </row>
    <row r="167">
      <c r="A167" t="n">
        <v>45</v>
      </c>
      <c r="B167" t="n">
        <v>125</v>
      </c>
      <c r="C167" t="inlineStr">
        <is>
          <t xml:space="preserve">CONCLUIDO	</t>
        </is>
      </c>
      <c r="D167" t="n">
        <v>4.7296</v>
      </c>
      <c r="E167" t="n">
        <v>21.14</v>
      </c>
      <c r="F167" t="n">
        <v>17.68</v>
      </c>
      <c r="G167" t="n">
        <v>70.70999999999999</v>
      </c>
      <c r="H167" t="n">
        <v>0.83</v>
      </c>
      <c r="I167" t="n">
        <v>15</v>
      </c>
      <c r="J167" t="n">
        <v>263.01</v>
      </c>
      <c r="K167" t="n">
        <v>58.47</v>
      </c>
      <c r="L167" t="n">
        <v>12.25</v>
      </c>
      <c r="M167" t="n">
        <v>13</v>
      </c>
      <c r="N167" t="n">
        <v>67.29000000000001</v>
      </c>
      <c r="O167" t="n">
        <v>32672.53</v>
      </c>
      <c r="P167" t="n">
        <v>232.28</v>
      </c>
      <c r="Q167" t="n">
        <v>1319.1</v>
      </c>
      <c r="R167" t="n">
        <v>73.65000000000001</v>
      </c>
      <c r="S167" t="n">
        <v>59.92</v>
      </c>
      <c r="T167" t="n">
        <v>6756.34</v>
      </c>
      <c r="U167" t="n">
        <v>0.8100000000000001</v>
      </c>
      <c r="V167" t="n">
        <v>0.96</v>
      </c>
      <c r="W167" t="n">
        <v>0.19</v>
      </c>
      <c r="X167" t="n">
        <v>0.4</v>
      </c>
      <c r="Y167" t="n">
        <v>1</v>
      </c>
      <c r="Z167" t="n">
        <v>10</v>
      </c>
    </row>
    <row r="168">
      <c r="A168" t="n">
        <v>46</v>
      </c>
      <c r="B168" t="n">
        <v>125</v>
      </c>
      <c r="C168" t="inlineStr">
        <is>
          <t xml:space="preserve">CONCLUIDO	</t>
        </is>
      </c>
      <c r="D168" t="n">
        <v>4.7314</v>
      </c>
      <c r="E168" t="n">
        <v>21.14</v>
      </c>
      <c r="F168" t="n">
        <v>17.67</v>
      </c>
      <c r="G168" t="n">
        <v>70.68000000000001</v>
      </c>
      <c r="H168" t="n">
        <v>0.84</v>
      </c>
      <c r="I168" t="n">
        <v>15</v>
      </c>
      <c r="J168" t="n">
        <v>263.48</v>
      </c>
      <c r="K168" t="n">
        <v>58.47</v>
      </c>
      <c r="L168" t="n">
        <v>12.5</v>
      </c>
      <c r="M168" t="n">
        <v>13</v>
      </c>
      <c r="N168" t="n">
        <v>67.51000000000001</v>
      </c>
      <c r="O168" t="n">
        <v>32730.13</v>
      </c>
      <c r="P168" t="n">
        <v>228.36</v>
      </c>
      <c r="Q168" t="n">
        <v>1319.08</v>
      </c>
      <c r="R168" t="n">
        <v>73.33</v>
      </c>
      <c r="S168" t="n">
        <v>59.92</v>
      </c>
      <c r="T168" t="n">
        <v>6595.1</v>
      </c>
      <c r="U168" t="n">
        <v>0.82</v>
      </c>
      <c r="V168" t="n">
        <v>0.96</v>
      </c>
      <c r="W168" t="n">
        <v>0.19</v>
      </c>
      <c r="X168" t="n">
        <v>0.39</v>
      </c>
      <c r="Y168" t="n">
        <v>1</v>
      </c>
      <c r="Z168" t="n">
        <v>10</v>
      </c>
    </row>
    <row r="169">
      <c r="A169" t="n">
        <v>47</v>
      </c>
      <c r="B169" t="n">
        <v>125</v>
      </c>
      <c r="C169" t="inlineStr">
        <is>
          <t xml:space="preserve">CONCLUIDO	</t>
        </is>
      </c>
      <c r="D169" t="n">
        <v>4.7654</v>
      </c>
      <c r="E169" t="n">
        <v>20.98</v>
      </c>
      <c r="F169" t="n">
        <v>17.57</v>
      </c>
      <c r="G169" t="n">
        <v>75.28</v>
      </c>
      <c r="H169" t="n">
        <v>0.86</v>
      </c>
      <c r="I169" t="n">
        <v>14</v>
      </c>
      <c r="J169" t="n">
        <v>263.95</v>
      </c>
      <c r="K169" t="n">
        <v>58.47</v>
      </c>
      <c r="L169" t="n">
        <v>12.75</v>
      </c>
      <c r="M169" t="n">
        <v>12</v>
      </c>
      <c r="N169" t="n">
        <v>67.72</v>
      </c>
      <c r="O169" t="n">
        <v>32787.82</v>
      </c>
      <c r="P169" t="n">
        <v>226.53</v>
      </c>
      <c r="Q169" t="n">
        <v>1319.08</v>
      </c>
      <c r="R169" t="n">
        <v>69.81999999999999</v>
      </c>
      <c r="S169" t="n">
        <v>59.92</v>
      </c>
      <c r="T169" t="n">
        <v>4842.81</v>
      </c>
      <c r="U169" t="n">
        <v>0.86</v>
      </c>
      <c r="V169" t="n">
        <v>0.97</v>
      </c>
      <c r="W169" t="n">
        <v>0.19</v>
      </c>
      <c r="X169" t="n">
        <v>0.29</v>
      </c>
      <c r="Y169" t="n">
        <v>1</v>
      </c>
      <c r="Z169" t="n">
        <v>10</v>
      </c>
    </row>
    <row r="170">
      <c r="A170" t="n">
        <v>48</v>
      </c>
      <c r="B170" t="n">
        <v>125</v>
      </c>
      <c r="C170" t="inlineStr">
        <is>
          <t xml:space="preserve">CONCLUIDO	</t>
        </is>
      </c>
      <c r="D170" t="n">
        <v>4.7393</v>
      </c>
      <c r="E170" t="n">
        <v>21.1</v>
      </c>
      <c r="F170" t="n">
        <v>17.68</v>
      </c>
      <c r="G170" t="n">
        <v>75.78</v>
      </c>
      <c r="H170" t="n">
        <v>0.87</v>
      </c>
      <c r="I170" t="n">
        <v>14</v>
      </c>
      <c r="J170" t="n">
        <v>264.42</v>
      </c>
      <c r="K170" t="n">
        <v>58.47</v>
      </c>
      <c r="L170" t="n">
        <v>13</v>
      </c>
      <c r="M170" t="n">
        <v>12</v>
      </c>
      <c r="N170" t="n">
        <v>67.94</v>
      </c>
      <c r="O170" t="n">
        <v>32845.58</v>
      </c>
      <c r="P170" t="n">
        <v>227.43</v>
      </c>
      <c r="Q170" t="n">
        <v>1319.13</v>
      </c>
      <c r="R170" t="n">
        <v>74.18000000000001</v>
      </c>
      <c r="S170" t="n">
        <v>59.92</v>
      </c>
      <c r="T170" t="n">
        <v>7023.7</v>
      </c>
      <c r="U170" t="n">
        <v>0.8100000000000001</v>
      </c>
      <c r="V170" t="n">
        <v>0.96</v>
      </c>
      <c r="W170" t="n">
        <v>0.18</v>
      </c>
      <c r="X170" t="n">
        <v>0.4</v>
      </c>
      <c r="Y170" t="n">
        <v>1</v>
      </c>
      <c r="Z170" t="n">
        <v>10</v>
      </c>
    </row>
    <row r="171">
      <c r="A171" t="n">
        <v>49</v>
      </c>
      <c r="B171" t="n">
        <v>125</v>
      </c>
      <c r="C171" t="inlineStr">
        <is>
          <t xml:space="preserve">CONCLUIDO	</t>
        </is>
      </c>
      <c r="D171" t="n">
        <v>4.743</v>
      </c>
      <c r="E171" t="n">
        <v>21.08</v>
      </c>
      <c r="F171" t="n">
        <v>17.67</v>
      </c>
      <c r="G171" t="n">
        <v>75.70999999999999</v>
      </c>
      <c r="H171" t="n">
        <v>0.89</v>
      </c>
      <c r="I171" t="n">
        <v>14</v>
      </c>
      <c r="J171" t="n">
        <v>264.89</v>
      </c>
      <c r="K171" t="n">
        <v>58.47</v>
      </c>
      <c r="L171" t="n">
        <v>13.25</v>
      </c>
      <c r="M171" t="n">
        <v>12</v>
      </c>
      <c r="N171" t="n">
        <v>68.16</v>
      </c>
      <c r="O171" t="n">
        <v>32903.43</v>
      </c>
      <c r="P171" t="n">
        <v>224.5</v>
      </c>
      <c r="Q171" t="n">
        <v>1319.12</v>
      </c>
      <c r="R171" t="n">
        <v>73.40000000000001</v>
      </c>
      <c r="S171" t="n">
        <v>59.92</v>
      </c>
      <c r="T171" t="n">
        <v>6637.42</v>
      </c>
      <c r="U171" t="n">
        <v>0.82</v>
      </c>
      <c r="V171" t="n">
        <v>0.96</v>
      </c>
      <c r="W171" t="n">
        <v>0.19</v>
      </c>
      <c r="X171" t="n">
        <v>0.39</v>
      </c>
      <c r="Y171" t="n">
        <v>1</v>
      </c>
      <c r="Z171" t="n">
        <v>10</v>
      </c>
    </row>
    <row r="172">
      <c r="A172" t="n">
        <v>50</v>
      </c>
      <c r="B172" t="n">
        <v>125</v>
      </c>
      <c r="C172" t="inlineStr">
        <is>
          <t xml:space="preserve">CONCLUIDO	</t>
        </is>
      </c>
      <c r="D172" t="n">
        <v>4.763</v>
      </c>
      <c r="E172" t="n">
        <v>21</v>
      </c>
      <c r="F172" t="n">
        <v>17.62</v>
      </c>
      <c r="G172" t="n">
        <v>81.34</v>
      </c>
      <c r="H172" t="n">
        <v>0.91</v>
      </c>
      <c r="I172" t="n">
        <v>13</v>
      </c>
      <c r="J172" t="n">
        <v>265.36</v>
      </c>
      <c r="K172" t="n">
        <v>58.47</v>
      </c>
      <c r="L172" t="n">
        <v>13.5</v>
      </c>
      <c r="M172" t="n">
        <v>11</v>
      </c>
      <c r="N172" t="n">
        <v>68.38</v>
      </c>
      <c r="O172" t="n">
        <v>32961.36</v>
      </c>
      <c r="P172" t="n">
        <v>224.13</v>
      </c>
      <c r="Q172" t="n">
        <v>1319.09</v>
      </c>
      <c r="R172" t="n">
        <v>71.98</v>
      </c>
      <c r="S172" t="n">
        <v>59.92</v>
      </c>
      <c r="T172" t="n">
        <v>5929.87</v>
      </c>
      <c r="U172" t="n">
        <v>0.83</v>
      </c>
      <c r="V172" t="n">
        <v>0.96</v>
      </c>
      <c r="W172" t="n">
        <v>0.18</v>
      </c>
      <c r="X172" t="n">
        <v>0.35</v>
      </c>
      <c r="Y172" t="n">
        <v>1</v>
      </c>
      <c r="Z172" t="n">
        <v>10</v>
      </c>
    </row>
    <row r="173">
      <c r="A173" t="n">
        <v>51</v>
      </c>
      <c r="B173" t="n">
        <v>125</v>
      </c>
      <c r="C173" t="inlineStr">
        <is>
          <t xml:space="preserve">CONCLUIDO	</t>
        </is>
      </c>
      <c r="D173" t="n">
        <v>4.7622</v>
      </c>
      <c r="E173" t="n">
        <v>21</v>
      </c>
      <c r="F173" t="n">
        <v>17.63</v>
      </c>
      <c r="G173" t="n">
        <v>81.36</v>
      </c>
      <c r="H173" t="n">
        <v>0.92</v>
      </c>
      <c r="I173" t="n">
        <v>13</v>
      </c>
      <c r="J173" t="n">
        <v>265.83</v>
      </c>
      <c r="K173" t="n">
        <v>58.47</v>
      </c>
      <c r="L173" t="n">
        <v>13.75</v>
      </c>
      <c r="M173" t="n">
        <v>11</v>
      </c>
      <c r="N173" t="n">
        <v>68.59999999999999</v>
      </c>
      <c r="O173" t="n">
        <v>33019.37</v>
      </c>
      <c r="P173" t="n">
        <v>222.93</v>
      </c>
      <c r="Q173" t="n">
        <v>1319.1</v>
      </c>
      <c r="R173" t="n">
        <v>72.05</v>
      </c>
      <c r="S173" t="n">
        <v>59.92</v>
      </c>
      <c r="T173" t="n">
        <v>5965</v>
      </c>
      <c r="U173" t="n">
        <v>0.83</v>
      </c>
      <c r="V173" t="n">
        <v>0.96</v>
      </c>
      <c r="W173" t="n">
        <v>0.19</v>
      </c>
      <c r="X173" t="n">
        <v>0.35</v>
      </c>
      <c r="Y173" t="n">
        <v>1</v>
      </c>
      <c r="Z173" t="n">
        <v>10</v>
      </c>
    </row>
    <row r="174">
      <c r="A174" t="n">
        <v>52</v>
      </c>
      <c r="B174" t="n">
        <v>125</v>
      </c>
      <c r="C174" t="inlineStr">
        <is>
          <t xml:space="preserve">CONCLUIDO	</t>
        </is>
      </c>
      <c r="D174" t="n">
        <v>4.763</v>
      </c>
      <c r="E174" t="n">
        <v>21</v>
      </c>
      <c r="F174" t="n">
        <v>17.62</v>
      </c>
      <c r="G174" t="n">
        <v>81.34</v>
      </c>
      <c r="H174" t="n">
        <v>0.9399999999999999</v>
      </c>
      <c r="I174" t="n">
        <v>13</v>
      </c>
      <c r="J174" t="n">
        <v>266.3</v>
      </c>
      <c r="K174" t="n">
        <v>58.47</v>
      </c>
      <c r="L174" t="n">
        <v>14</v>
      </c>
      <c r="M174" t="n">
        <v>11</v>
      </c>
      <c r="N174" t="n">
        <v>68.81999999999999</v>
      </c>
      <c r="O174" t="n">
        <v>33077.47</v>
      </c>
      <c r="P174" t="n">
        <v>221.63</v>
      </c>
      <c r="Q174" t="n">
        <v>1319.11</v>
      </c>
      <c r="R174" t="n">
        <v>71.97</v>
      </c>
      <c r="S174" t="n">
        <v>59.92</v>
      </c>
      <c r="T174" t="n">
        <v>5925.46</v>
      </c>
      <c r="U174" t="n">
        <v>0.83</v>
      </c>
      <c r="V174" t="n">
        <v>0.96</v>
      </c>
      <c r="W174" t="n">
        <v>0.18</v>
      </c>
      <c r="X174" t="n">
        <v>0.35</v>
      </c>
      <c r="Y174" t="n">
        <v>1</v>
      </c>
      <c r="Z174" t="n">
        <v>10</v>
      </c>
    </row>
    <row r="175">
      <c r="A175" t="n">
        <v>53</v>
      </c>
      <c r="B175" t="n">
        <v>125</v>
      </c>
      <c r="C175" t="inlineStr">
        <is>
          <t xml:space="preserve">CONCLUIDO	</t>
        </is>
      </c>
      <c r="D175" t="n">
        <v>4.7608</v>
      </c>
      <c r="E175" t="n">
        <v>21</v>
      </c>
      <c r="F175" t="n">
        <v>17.63</v>
      </c>
      <c r="G175" t="n">
        <v>81.39</v>
      </c>
      <c r="H175" t="n">
        <v>0.95</v>
      </c>
      <c r="I175" t="n">
        <v>13</v>
      </c>
      <c r="J175" t="n">
        <v>266.77</v>
      </c>
      <c r="K175" t="n">
        <v>58.47</v>
      </c>
      <c r="L175" t="n">
        <v>14.25</v>
      </c>
      <c r="M175" t="n">
        <v>9</v>
      </c>
      <c r="N175" t="n">
        <v>69.04000000000001</v>
      </c>
      <c r="O175" t="n">
        <v>33135.65</v>
      </c>
      <c r="P175" t="n">
        <v>219.38</v>
      </c>
      <c r="Q175" t="n">
        <v>1319.08</v>
      </c>
      <c r="R175" t="n">
        <v>72.17</v>
      </c>
      <c r="S175" t="n">
        <v>59.92</v>
      </c>
      <c r="T175" t="n">
        <v>6023.04</v>
      </c>
      <c r="U175" t="n">
        <v>0.83</v>
      </c>
      <c r="V175" t="n">
        <v>0.96</v>
      </c>
      <c r="W175" t="n">
        <v>0.19</v>
      </c>
      <c r="X175" t="n">
        <v>0.36</v>
      </c>
      <c r="Y175" t="n">
        <v>1</v>
      </c>
      <c r="Z175" t="n">
        <v>10</v>
      </c>
    </row>
    <row r="176">
      <c r="A176" t="n">
        <v>54</v>
      </c>
      <c r="B176" t="n">
        <v>125</v>
      </c>
      <c r="C176" t="inlineStr">
        <is>
          <t xml:space="preserve">CONCLUIDO	</t>
        </is>
      </c>
      <c r="D176" t="n">
        <v>4.7814</v>
      </c>
      <c r="E176" t="n">
        <v>20.91</v>
      </c>
      <c r="F176" t="n">
        <v>17.59</v>
      </c>
      <c r="G176" t="n">
        <v>87.95</v>
      </c>
      <c r="H176" t="n">
        <v>0.97</v>
      </c>
      <c r="I176" t="n">
        <v>12</v>
      </c>
      <c r="J176" t="n">
        <v>267.24</v>
      </c>
      <c r="K176" t="n">
        <v>58.47</v>
      </c>
      <c r="L176" t="n">
        <v>14.5</v>
      </c>
      <c r="M176" t="n">
        <v>7</v>
      </c>
      <c r="N176" t="n">
        <v>69.27</v>
      </c>
      <c r="O176" t="n">
        <v>33193.92</v>
      </c>
      <c r="P176" t="n">
        <v>218.01</v>
      </c>
      <c r="Q176" t="n">
        <v>1319.1</v>
      </c>
      <c r="R176" t="n">
        <v>70.66</v>
      </c>
      <c r="S176" t="n">
        <v>59.92</v>
      </c>
      <c r="T176" t="n">
        <v>5277.38</v>
      </c>
      <c r="U176" t="n">
        <v>0.85</v>
      </c>
      <c r="V176" t="n">
        <v>0.97</v>
      </c>
      <c r="W176" t="n">
        <v>0.19</v>
      </c>
      <c r="X176" t="n">
        <v>0.31</v>
      </c>
      <c r="Y176" t="n">
        <v>1</v>
      </c>
      <c r="Z176" t="n">
        <v>10</v>
      </c>
    </row>
    <row r="177">
      <c r="A177" t="n">
        <v>55</v>
      </c>
      <c r="B177" t="n">
        <v>125</v>
      </c>
      <c r="C177" t="inlineStr">
        <is>
          <t xml:space="preserve">CONCLUIDO	</t>
        </is>
      </c>
      <c r="D177" t="n">
        <v>4.7799</v>
      </c>
      <c r="E177" t="n">
        <v>20.92</v>
      </c>
      <c r="F177" t="n">
        <v>17.6</v>
      </c>
      <c r="G177" t="n">
        <v>87.98999999999999</v>
      </c>
      <c r="H177" t="n">
        <v>0.98</v>
      </c>
      <c r="I177" t="n">
        <v>12</v>
      </c>
      <c r="J177" t="n">
        <v>267.71</v>
      </c>
      <c r="K177" t="n">
        <v>58.47</v>
      </c>
      <c r="L177" t="n">
        <v>14.75</v>
      </c>
      <c r="M177" t="n">
        <v>4</v>
      </c>
      <c r="N177" t="n">
        <v>69.48999999999999</v>
      </c>
      <c r="O177" t="n">
        <v>33252.27</v>
      </c>
      <c r="P177" t="n">
        <v>218.02</v>
      </c>
      <c r="Q177" t="n">
        <v>1319.08</v>
      </c>
      <c r="R177" t="n">
        <v>70.83</v>
      </c>
      <c r="S177" t="n">
        <v>59.92</v>
      </c>
      <c r="T177" t="n">
        <v>5357.98</v>
      </c>
      <c r="U177" t="n">
        <v>0.85</v>
      </c>
      <c r="V177" t="n">
        <v>0.97</v>
      </c>
      <c r="W177" t="n">
        <v>0.19</v>
      </c>
      <c r="X177" t="n">
        <v>0.32</v>
      </c>
      <c r="Y177" t="n">
        <v>1</v>
      </c>
      <c r="Z177" t="n">
        <v>10</v>
      </c>
    </row>
    <row r="178">
      <c r="A178" t="n">
        <v>56</v>
      </c>
      <c r="B178" t="n">
        <v>125</v>
      </c>
      <c r="C178" t="inlineStr">
        <is>
          <t xml:space="preserve">CONCLUIDO	</t>
        </is>
      </c>
      <c r="D178" t="n">
        <v>4.7801</v>
      </c>
      <c r="E178" t="n">
        <v>20.92</v>
      </c>
      <c r="F178" t="n">
        <v>17.6</v>
      </c>
      <c r="G178" t="n">
        <v>87.98</v>
      </c>
      <c r="H178" t="n">
        <v>1</v>
      </c>
      <c r="I178" t="n">
        <v>12</v>
      </c>
      <c r="J178" t="n">
        <v>268.19</v>
      </c>
      <c r="K178" t="n">
        <v>58.47</v>
      </c>
      <c r="L178" t="n">
        <v>15</v>
      </c>
      <c r="M178" t="n">
        <v>1</v>
      </c>
      <c r="N178" t="n">
        <v>69.70999999999999</v>
      </c>
      <c r="O178" t="n">
        <v>33310.7</v>
      </c>
      <c r="P178" t="n">
        <v>218.15</v>
      </c>
      <c r="Q178" t="n">
        <v>1319.13</v>
      </c>
      <c r="R178" t="n">
        <v>70.63</v>
      </c>
      <c r="S178" t="n">
        <v>59.92</v>
      </c>
      <c r="T178" t="n">
        <v>5259.9</v>
      </c>
      <c r="U178" t="n">
        <v>0.85</v>
      </c>
      <c r="V178" t="n">
        <v>0.97</v>
      </c>
      <c r="W178" t="n">
        <v>0.2</v>
      </c>
      <c r="X178" t="n">
        <v>0.32</v>
      </c>
      <c r="Y178" t="n">
        <v>1</v>
      </c>
      <c r="Z178" t="n">
        <v>10</v>
      </c>
    </row>
    <row r="179">
      <c r="A179" t="n">
        <v>57</v>
      </c>
      <c r="B179" t="n">
        <v>125</v>
      </c>
      <c r="C179" t="inlineStr">
        <is>
          <t xml:space="preserve">CONCLUIDO	</t>
        </is>
      </c>
      <c r="D179" t="n">
        <v>4.7797</v>
      </c>
      <c r="E179" t="n">
        <v>20.92</v>
      </c>
      <c r="F179" t="n">
        <v>17.6</v>
      </c>
      <c r="G179" t="n">
        <v>87.98999999999999</v>
      </c>
      <c r="H179" t="n">
        <v>1.01</v>
      </c>
      <c r="I179" t="n">
        <v>12</v>
      </c>
      <c r="J179" t="n">
        <v>268.66</v>
      </c>
      <c r="K179" t="n">
        <v>58.47</v>
      </c>
      <c r="L179" t="n">
        <v>15.25</v>
      </c>
      <c r="M179" t="n">
        <v>0</v>
      </c>
      <c r="N179" t="n">
        <v>69.94</v>
      </c>
      <c r="O179" t="n">
        <v>33369.22</v>
      </c>
      <c r="P179" t="n">
        <v>218.42</v>
      </c>
      <c r="Q179" t="n">
        <v>1319.15</v>
      </c>
      <c r="R179" t="n">
        <v>70.69</v>
      </c>
      <c r="S179" t="n">
        <v>59.92</v>
      </c>
      <c r="T179" t="n">
        <v>5289.22</v>
      </c>
      <c r="U179" t="n">
        <v>0.85</v>
      </c>
      <c r="V179" t="n">
        <v>0.97</v>
      </c>
      <c r="W179" t="n">
        <v>0.2</v>
      </c>
      <c r="X179" t="n">
        <v>0.32</v>
      </c>
      <c r="Y179" t="n">
        <v>1</v>
      </c>
      <c r="Z179" t="n">
        <v>10</v>
      </c>
    </row>
    <row r="180">
      <c r="A180" t="n">
        <v>0</v>
      </c>
      <c r="B180" t="n">
        <v>30</v>
      </c>
      <c r="C180" t="inlineStr">
        <is>
          <t xml:space="preserve">CONCLUIDO	</t>
        </is>
      </c>
      <c r="D180" t="n">
        <v>4.2955</v>
      </c>
      <c r="E180" t="n">
        <v>23.28</v>
      </c>
      <c r="F180" t="n">
        <v>19.97</v>
      </c>
      <c r="G180" t="n">
        <v>12.75</v>
      </c>
      <c r="H180" t="n">
        <v>0.24</v>
      </c>
      <c r="I180" t="n">
        <v>94</v>
      </c>
      <c r="J180" t="n">
        <v>71.52</v>
      </c>
      <c r="K180" t="n">
        <v>32.27</v>
      </c>
      <c r="L180" t="n">
        <v>1</v>
      </c>
      <c r="M180" t="n">
        <v>92</v>
      </c>
      <c r="N180" t="n">
        <v>8.25</v>
      </c>
      <c r="O180" t="n">
        <v>9054.6</v>
      </c>
      <c r="P180" t="n">
        <v>129.23</v>
      </c>
      <c r="Q180" t="n">
        <v>1319.34</v>
      </c>
      <c r="R180" t="n">
        <v>148.47</v>
      </c>
      <c r="S180" t="n">
        <v>59.92</v>
      </c>
      <c r="T180" t="n">
        <v>43770.21</v>
      </c>
      <c r="U180" t="n">
        <v>0.4</v>
      </c>
      <c r="V180" t="n">
        <v>0.85</v>
      </c>
      <c r="W180" t="n">
        <v>0.32</v>
      </c>
      <c r="X180" t="n">
        <v>2.69</v>
      </c>
      <c r="Y180" t="n">
        <v>1</v>
      </c>
      <c r="Z180" t="n">
        <v>10</v>
      </c>
    </row>
    <row r="181">
      <c r="A181" t="n">
        <v>1</v>
      </c>
      <c r="B181" t="n">
        <v>30</v>
      </c>
      <c r="C181" t="inlineStr">
        <is>
          <t xml:space="preserve">CONCLUIDO	</t>
        </is>
      </c>
      <c r="D181" t="n">
        <v>4.5129</v>
      </c>
      <c r="E181" t="n">
        <v>22.16</v>
      </c>
      <c r="F181" t="n">
        <v>19.23</v>
      </c>
      <c r="G181" t="n">
        <v>16.48</v>
      </c>
      <c r="H181" t="n">
        <v>0.3</v>
      </c>
      <c r="I181" t="n">
        <v>70</v>
      </c>
      <c r="J181" t="n">
        <v>71.81</v>
      </c>
      <c r="K181" t="n">
        <v>32.27</v>
      </c>
      <c r="L181" t="n">
        <v>1.25</v>
      </c>
      <c r="M181" t="n">
        <v>68</v>
      </c>
      <c r="N181" t="n">
        <v>8.289999999999999</v>
      </c>
      <c r="O181" t="n">
        <v>9090.98</v>
      </c>
      <c r="P181" t="n">
        <v>119.62</v>
      </c>
      <c r="Q181" t="n">
        <v>1319.25</v>
      </c>
      <c r="R181" t="n">
        <v>123.88</v>
      </c>
      <c r="S181" t="n">
        <v>59.92</v>
      </c>
      <c r="T181" t="n">
        <v>31592.65</v>
      </c>
      <c r="U181" t="n">
        <v>0.48</v>
      </c>
      <c r="V181" t="n">
        <v>0.88</v>
      </c>
      <c r="W181" t="n">
        <v>0.28</v>
      </c>
      <c r="X181" t="n">
        <v>1.95</v>
      </c>
      <c r="Y181" t="n">
        <v>1</v>
      </c>
      <c r="Z181" t="n">
        <v>10</v>
      </c>
    </row>
    <row r="182">
      <c r="A182" t="n">
        <v>2</v>
      </c>
      <c r="B182" t="n">
        <v>30</v>
      </c>
      <c r="C182" t="inlineStr">
        <is>
          <t xml:space="preserve">CONCLUIDO	</t>
        </is>
      </c>
      <c r="D182" t="n">
        <v>4.7195</v>
      </c>
      <c r="E182" t="n">
        <v>21.19</v>
      </c>
      <c r="F182" t="n">
        <v>18.52</v>
      </c>
      <c r="G182" t="n">
        <v>20.97</v>
      </c>
      <c r="H182" t="n">
        <v>0.36</v>
      </c>
      <c r="I182" t="n">
        <v>53</v>
      </c>
      <c r="J182" t="n">
        <v>72.11</v>
      </c>
      <c r="K182" t="n">
        <v>32.27</v>
      </c>
      <c r="L182" t="n">
        <v>1.5</v>
      </c>
      <c r="M182" t="n">
        <v>50</v>
      </c>
      <c r="N182" t="n">
        <v>8.34</v>
      </c>
      <c r="O182" t="n">
        <v>9127.379999999999</v>
      </c>
      <c r="P182" t="n">
        <v>108.86</v>
      </c>
      <c r="Q182" t="n">
        <v>1319.22</v>
      </c>
      <c r="R182" t="n">
        <v>100.7</v>
      </c>
      <c r="S182" t="n">
        <v>59.92</v>
      </c>
      <c r="T182" t="n">
        <v>20087.89</v>
      </c>
      <c r="U182" t="n">
        <v>0.6</v>
      </c>
      <c r="V182" t="n">
        <v>0.92</v>
      </c>
      <c r="W182" t="n">
        <v>0.24</v>
      </c>
      <c r="X182" t="n">
        <v>1.24</v>
      </c>
      <c r="Y182" t="n">
        <v>1</v>
      </c>
      <c r="Z182" t="n">
        <v>10</v>
      </c>
    </row>
    <row r="183">
      <c r="A183" t="n">
        <v>3</v>
      </c>
      <c r="B183" t="n">
        <v>30</v>
      </c>
      <c r="C183" t="inlineStr">
        <is>
          <t xml:space="preserve">CONCLUIDO	</t>
        </is>
      </c>
      <c r="D183" t="n">
        <v>4.7115</v>
      </c>
      <c r="E183" t="n">
        <v>21.22</v>
      </c>
      <c r="F183" t="n">
        <v>18.65</v>
      </c>
      <c r="G183" t="n">
        <v>23.81</v>
      </c>
      <c r="H183" t="n">
        <v>0.42</v>
      </c>
      <c r="I183" t="n">
        <v>47</v>
      </c>
      <c r="J183" t="n">
        <v>72.40000000000001</v>
      </c>
      <c r="K183" t="n">
        <v>32.27</v>
      </c>
      <c r="L183" t="n">
        <v>1.75</v>
      </c>
      <c r="M183" t="n">
        <v>16</v>
      </c>
      <c r="N183" t="n">
        <v>8.380000000000001</v>
      </c>
      <c r="O183" t="n">
        <v>9163.799999999999</v>
      </c>
      <c r="P183" t="n">
        <v>106.48</v>
      </c>
      <c r="Q183" t="n">
        <v>1319.2</v>
      </c>
      <c r="R183" t="n">
        <v>104.05</v>
      </c>
      <c r="S183" t="n">
        <v>59.92</v>
      </c>
      <c r="T183" t="n">
        <v>21795.99</v>
      </c>
      <c r="U183" t="n">
        <v>0.58</v>
      </c>
      <c r="V183" t="n">
        <v>0.91</v>
      </c>
      <c r="W183" t="n">
        <v>0.28</v>
      </c>
      <c r="X183" t="n">
        <v>1.37</v>
      </c>
      <c r="Y183" t="n">
        <v>1</v>
      </c>
      <c r="Z183" t="n">
        <v>10</v>
      </c>
    </row>
    <row r="184">
      <c r="A184" t="n">
        <v>4</v>
      </c>
      <c r="B184" t="n">
        <v>30</v>
      </c>
      <c r="C184" t="inlineStr">
        <is>
          <t xml:space="preserve">CONCLUIDO	</t>
        </is>
      </c>
      <c r="D184" t="n">
        <v>4.7316</v>
      </c>
      <c r="E184" t="n">
        <v>21.13</v>
      </c>
      <c r="F184" t="n">
        <v>18.59</v>
      </c>
      <c r="G184" t="n">
        <v>24.79</v>
      </c>
      <c r="H184" t="n">
        <v>0.48</v>
      </c>
      <c r="I184" t="n">
        <v>45</v>
      </c>
      <c r="J184" t="n">
        <v>72.7</v>
      </c>
      <c r="K184" t="n">
        <v>32.27</v>
      </c>
      <c r="L184" t="n">
        <v>2</v>
      </c>
      <c r="M184" t="n">
        <v>0</v>
      </c>
      <c r="N184" t="n">
        <v>8.43</v>
      </c>
      <c r="O184" t="n">
        <v>9200.25</v>
      </c>
      <c r="P184" t="n">
        <v>106.25</v>
      </c>
      <c r="Q184" t="n">
        <v>1319.22</v>
      </c>
      <c r="R184" t="n">
        <v>101.45</v>
      </c>
      <c r="S184" t="n">
        <v>59.92</v>
      </c>
      <c r="T184" t="n">
        <v>20502.96</v>
      </c>
      <c r="U184" t="n">
        <v>0.59</v>
      </c>
      <c r="V184" t="n">
        <v>0.91</v>
      </c>
      <c r="W184" t="n">
        <v>0.29</v>
      </c>
      <c r="X184" t="n">
        <v>1.31</v>
      </c>
      <c r="Y184" t="n">
        <v>1</v>
      </c>
      <c r="Z184" t="n">
        <v>10</v>
      </c>
    </row>
    <row r="185">
      <c r="A185" t="n">
        <v>0</v>
      </c>
      <c r="B185" t="n">
        <v>15</v>
      </c>
      <c r="C185" t="inlineStr">
        <is>
          <t xml:space="preserve">CONCLUIDO	</t>
        </is>
      </c>
      <c r="D185" t="n">
        <v>4.4318</v>
      </c>
      <c r="E185" t="n">
        <v>22.56</v>
      </c>
      <c r="F185" t="n">
        <v>19.88</v>
      </c>
      <c r="G185" t="n">
        <v>13.4</v>
      </c>
      <c r="H185" t="n">
        <v>0.43</v>
      </c>
      <c r="I185" t="n">
        <v>89</v>
      </c>
      <c r="J185" t="n">
        <v>39.78</v>
      </c>
      <c r="K185" t="n">
        <v>19.54</v>
      </c>
      <c r="L185" t="n">
        <v>1</v>
      </c>
      <c r="M185" t="n">
        <v>0</v>
      </c>
      <c r="N185" t="n">
        <v>4.24</v>
      </c>
      <c r="O185" t="n">
        <v>5140</v>
      </c>
      <c r="P185" t="n">
        <v>77.73</v>
      </c>
      <c r="Q185" t="n">
        <v>1319.2</v>
      </c>
      <c r="R185" t="n">
        <v>141.44</v>
      </c>
      <c r="S185" t="n">
        <v>59.92</v>
      </c>
      <c r="T185" t="n">
        <v>40279.09</v>
      </c>
      <c r="U185" t="n">
        <v>0.42</v>
      </c>
      <c r="V185" t="n">
        <v>0.85</v>
      </c>
      <c r="W185" t="n">
        <v>0.42</v>
      </c>
      <c r="X185" t="n">
        <v>2.6</v>
      </c>
      <c r="Y185" t="n">
        <v>1</v>
      </c>
      <c r="Z185" t="n">
        <v>10</v>
      </c>
    </row>
    <row r="186">
      <c r="A186" t="n">
        <v>0</v>
      </c>
      <c r="B186" t="n">
        <v>70</v>
      </c>
      <c r="C186" t="inlineStr">
        <is>
          <t xml:space="preserve">CONCLUIDO	</t>
        </is>
      </c>
      <c r="D186" t="n">
        <v>3.3226</v>
      </c>
      <c r="E186" t="n">
        <v>30.1</v>
      </c>
      <c r="F186" t="n">
        <v>22.61</v>
      </c>
      <c r="G186" t="n">
        <v>7.45</v>
      </c>
      <c r="H186" t="n">
        <v>0.12</v>
      </c>
      <c r="I186" t="n">
        <v>182</v>
      </c>
      <c r="J186" t="n">
        <v>141.81</v>
      </c>
      <c r="K186" t="n">
        <v>47.83</v>
      </c>
      <c r="L186" t="n">
        <v>1</v>
      </c>
      <c r="M186" t="n">
        <v>180</v>
      </c>
      <c r="N186" t="n">
        <v>22.98</v>
      </c>
      <c r="O186" t="n">
        <v>17723.39</v>
      </c>
      <c r="P186" t="n">
        <v>250.53</v>
      </c>
      <c r="Q186" t="n">
        <v>1319.31</v>
      </c>
      <c r="R186" t="n">
        <v>234.73</v>
      </c>
      <c r="S186" t="n">
        <v>59.92</v>
      </c>
      <c r="T186" t="n">
        <v>86458.14999999999</v>
      </c>
      <c r="U186" t="n">
        <v>0.26</v>
      </c>
      <c r="V186" t="n">
        <v>0.75</v>
      </c>
      <c r="W186" t="n">
        <v>0.46</v>
      </c>
      <c r="X186" t="n">
        <v>5.33</v>
      </c>
      <c r="Y186" t="n">
        <v>1</v>
      </c>
      <c r="Z186" t="n">
        <v>10</v>
      </c>
    </row>
    <row r="187">
      <c r="A187" t="n">
        <v>1</v>
      </c>
      <c r="B187" t="n">
        <v>70</v>
      </c>
      <c r="C187" t="inlineStr">
        <is>
          <t xml:space="preserve">CONCLUIDO	</t>
        </is>
      </c>
      <c r="D187" t="n">
        <v>3.6641</v>
      </c>
      <c r="E187" t="n">
        <v>27.29</v>
      </c>
      <c r="F187" t="n">
        <v>21.16</v>
      </c>
      <c r="G187" t="n">
        <v>9.41</v>
      </c>
      <c r="H187" t="n">
        <v>0.16</v>
      </c>
      <c r="I187" t="n">
        <v>135</v>
      </c>
      <c r="J187" t="n">
        <v>142.15</v>
      </c>
      <c r="K187" t="n">
        <v>47.83</v>
      </c>
      <c r="L187" t="n">
        <v>1.25</v>
      </c>
      <c r="M187" t="n">
        <v>133</v>
      </c>
      <c r="N187" t="n">
        <v>23.07</v>
      </c>
      <c r="O187" t="n">
        <v>17765.46</v>
      </c>
      <c r="P187" t="n">
        <v>232.28</v>
      </c>
      <c r="Q187" t="n">
        <v>1319.32</v>
      </c>
      <c r="R187" t="n">
        <v>187.6</v>
      </c>
      <c r="S187" t="n">
        <v>59.92</v>
      </c>
      <c r="T187" t="n">
        <v>63130.62</v>
      </c>
      <c r="U187" t="n">
        <v>0.32</v>
      </c>
      <c r="V187" t="n">
        <v>0.8</v>
      </c>
      <c r="W187" t="n">
        <v>0.38</v>
      </c>
      <c r="X187" t="n">
        <v>3.88</v>
      </c>
      <c r="Y187" t="n">
        <v>1</v>
      </c>
      <c r="Z187" t="n">
        <v>10</v>
      </c>
    </row>
    <row r="188">
      <c r="A188" t="n">
        <v>2</v>
      </c>
      <c r="B188" t="n">
        <v>70</v>
      </c>
      <c r="C188" t="inlineStr">
        <is>
          <t xml:space="preserve">CONCLUIDO	</t>
        </is>
      </c>
      <c r="D188" t="n">
        <v>3.8975</v>
      </c>
      <c r="E188" t="n">
        <v>25.66</v>
      </c>
      <c r="F188" t="n">
        <v>20.34</v>
      </c>
      <c r="G188" t="n">
        <v>11.4</v>
      </c>
      <c r="H188" t="n">
        <v>0.19</v>
      </c>
      <c r="I188" t="n">
        <v>107</v>
      </c>
      <c r="J188" t="n">
        <v>142.49</v>
      </c>
      <c r="K188" t="n">
        <v>47.83</v>
      </c>
      <c r="L188" t="n">
        <v>1.5</v>
      </c>
      <c r="M188" t="n">
        <v>105</v>
      </c>
      <c r="N188" t="n">
        <v>23.16</v>
      </c>
      <c r="O188" t="n">
        <v>17807.56</v>
      </c>
      <c r="P188" t="n">
        <v>221.02</v>
      </c>
      <c r="Q188" t="n">
        <v>1319.25</v>
      </c>
      <c r="R188" t="n">
        <v>160.54</v>
      </c>
      <c r="S188" t="n">
        <v>59.92</v>
      </c>
      <c r="T188" t="n">
        <v>49742.37</v>
      </c>
      <c r="U188" t="n">
        <v>0.37</v>
      </c>
      <c r="V188" t="n">
        <v>0.84</v>
      </c>
      <c r="W188" t="n">
        <v>0.33</v>
      </c>
      <c r="X188" t="n">
        <v>3.06</v>
      </c>
      <c r="Y188" t="n">
        <v>1</v>
      </c>
      <c r="Z188" t="n">
        <v>10</v>
      </c>
    </row>
    <row r="189">
      <c r="A189" t="n">
        <v>3</v>
      </c>
      <c r="B189" t="n">
        <v>70</v>
      </c>
      <c r="C189" t="inlineStr">
        <is>
          <t xml:space="preserve">CONCLUIDO	</t>
        </is>
      </c>
      <c r="D189" t="n">
        <v>4.065</v>
      </c>
      <c r="E189" t="n">
        <v>24.6</v>
      </c>
      <c r="F189" t="n">
        <v>19.8</v>
      </c>
      <c r="G189" t="n">
        <v>13.35</v>
      </c>
      <c r="H189" t="n">
        <v>0.22</v>
      </c>
      <c r="I189" t="n">
        <v>89</v>
      </c>
      <c r="J189" t="n">
        <v>142.83</v>
      </c>
      <c r="K189" t="n">
        <v>47.83</v>
      </c>
      <c r="L189" t="n">
        <v>1.75</v>
      </c>
      <c r="M189" t="n">
        <v>87</v>
      </c>
      <c r="N189" t="n">
        <v>23.25</v>
      </c>
      <c r="O189" t="n">
        <v>17849.7</v>
      </c>
      <c r="P189" t="n">
        <v>213.06</v>
      </c>
      <c r="Q189" t="n">
        <v>1319.18</v>
      </c>
      <c r="R189" t="n">
        <v>142.76</v>
      </c>
      <c r="S189" t="n">
        <v>59.92</v>
      </c>
      <c r="T189" t="n">
        <v>40937.99</v>
      </c>
      <c r="U189" t="n">
        <v>0.42</v>
      </c>
      <c r="V189" t="n">
        <v>0.86</v>
      </c>
      <c r="W189" t="n">
        <v>0.31</v>
      </c>
      <c r="X189" t="n">
        <v>2.52</v>
      </c>
      <c r="Y189" t="n">
        <v>1</v>
      </c>
      <c r="Z189" t="n">
        <v>10</v>
      </c>
    </row>
    <row r="190">
      <c r="A190" t="n">
        <v>4</v>
      </c>
      <c r="B190" t="n">
        <v>70</v>
      </c>
      <c r="C190" t="inlineStr">
        <is>
          <t xml:space="preserve">CONCLUIDO	</t>
        </is>
      </c>
      <c r="D190" t="n">
        <v>4.1963</v>
      </c>
      <c r="E190" t="n">
        <v>23.83</v>
      </c>
      <c r="F190" t="n">
        <v>19.41</v>
      </c>
      <c r="G190" t="n">
        <v>15.32</v>
      </c>
      <c r="H190" t="n">
        <v>0.25</v>
      </c>
      <c r="I190" t="n">
        <v>76</v>
      </c>
      <c r="J190" t="n">
        <v>143.17</v>
      </c>
      <c r="K190" t="n">
        <v>47.83</v>
      </c>
      <c r="L190" t="n">
        <v>2</v>
      </c>
      <c r="M190" t="n">
        <v>74</v>
      </c>
      <c r="N190" t="n">
        <v>23.34</v>
      </c>
      <c r="O190" t="n">
        <v>17891.86</v>
      </c>
      <c r="P190" t="n">
        <v>206.64</v>
      </c>
      <c r="Q190" t="n">
        <v>1319.18</v>
      </c>
      <c r="R190" t="n">
        <v>130.18</v>
      </c>
      <c r="S190" t="n">
        <v>59.92</v>
      </c>
      <c r="T190" t="n">
        <v>34713.62</v>
      </c>
      <c r="U190" t="n">
        <v>0.46</v>
      </c>
      <c r="V190" t="n">
        <v>0.88</v>
      </c>
      <c r="W190" t="n">
        <v>0.28</v>
      </c>
      <c r="X190" t="n">
        <v>2.13</v>
      </c>
      <c r="Y190" t="n">
        <v>1</v>
      </c>
      <c r="Z190" t="n">
        <v>10</v>
      </c>
    </row>
    <row r="191">
      <c r="A191" t="n">
        <v>5</v>
      </c>
      <c r="B191" t="n">
        <v>70</v>
      </c>
      <c r="C191" t="inlineStr">
        <is>
          <t xml:space="preserve">CONCLUIDO	</t>
        </is>
      </c>
      <c r="D191" t="n">
        <v>4.3021</v>
      </c>
      <c r="E191" t="n">
        <v>23.24</v>
      </c>
      <c r="F191" t="n">
        <v>19.11</v>
      </c>
      <c r="G191" t="n">
        <v>17.37</v>
      </c>
      <c r="H191" t="n">
        <v>0.28</v>
      </c>
      <c r="I191" t="n">
        <v>66</v>
      </c>
      <c r="J191" t="n">
        <v>143.51</v>
      </c>
      <c r="K191" t="n">
        <v>47.83</v>
      </c>
      <c r="L191" t="n">
        <v>2.25</v>
      </c>
      <c r="M191" t="n">
        <v>64</v>
      </c>
      <c r="N191" t="n">
        <v>23.44</v>
      </c>
      <c r="O191" t="n">
        <v>17934.06</v>
      </c>
      <c r="P191" t="n">
        <v>201.29</v>
      </c>
      <c r="Q191" t="n">
        <v>1319.19</v>
      </c>
      <c r="R191" t="n">
        <v>120.31</v>
      </c>
      <c r="S191" t="n">
        <v>59.92</v>
      </c>
      <c r="T191" t="n">
        <v>29830.74</v>
      </c>
      <c r="U191" t="n">
        <v>0.5</v>
      </c>
      <c r="V191" t="n">
        <v>0.89</v>
      </c>
      <c r="W191" t="n">
        <v>0.27</v>
      </c>
      <c r="X191" t="n">
        <v>1.83</v>
      </c>
      <c r="Y191" t="n">
        <v>1</v>
      </c>
      <c r="Z191" t="n">
        <v>10</v>
      </c>
    </row>
    <row r="192">
      <c r="A192" t="n">
        <v>6</v>
      </c>
      <c r="B192" t="n">
        <v>70</v>
      </c>
      <c r="C192" t="inlineStr">
        <is>
          <t xml:space="preserve">CONCLUIDO	</t>
        </is>
      </c>
      <c r="D192" t="n">
        <v>4.4001</v>
      </c>
      <c r="E192" t="n">
        <v>22.73</v>
      </c>
      <c r="F192" t="n">
        <v>18.82</v>
      </c>
      <c r="G192" t="n">
        <v>19.47</v>
      </c>
      <c r="H192" t="n">
        <v>0.31</v>
      </c>
      <c r="I192" t="n">
        <v>58</v>
      </c>
      <c r="J192" t="n">
        <v>143.86</v>
      </c>
      <c r="K192" t="n">
        <v>47.83</v>
      </c>
      <c r="L192" t="n">
        <v>2.5</v>
      </c>
      <c r="M192" t="n">
        <v>56</v>
      </c>
      <c r="N192" t="n">
        <v>23.53</v>
      </c>
      <c r="O192" t="n">
        <v>17976.29</v>
      </c>
      <c r="P192" t="n">
        <v>196.12</v>
      </c>
      <c r="Q192" t="n">
        <v>1319.11</v>
      </c>
      <c r="R192" t="n">
        <v>110.62</v>
      </c>
      <c r="S192" t="n">
        <v>59.92</v>
      </c>
      <c r="T192" t="n">
        <v>25027.14</v>
      </c>
      <c r="U192" t="n">
        <v>0.54</v>
      </c>
      <c r="V192" t="n">
        <v>0.9</v>
      </c>
      <c r="W192" t="n">
        <v>0.26</v>
      </c>
      <c r="X192" t="n">
        <v>1.54</v>
      </c>
      <c r="Y192" t="n">
        <v>1</v>
      </c>
      <c r="Z192" t="n">
        <v>10</v>
      </c>
    </row>
    <row r="193">
      <c r="A193" t="n">
        <v>7</v>
      </c>
      <c r="B193" t="n">
        <v>70</v>
      </c>
      <c r="C193" t="inlineStr">
        <is>
          <t xml:space="preserve">CONCLUIDO	</t>
        </is>
      </c>
      <c r="D193" t="n">
        <v>4.4629</v>
      </c>
      <c r="E193" t="n">
        <v>22.41</v>
      </c>
      <c r="F193" t="n">
        <v>18.68</v>
      </c>
      <c r="G193" t="n">
        <v>21.55</v>
      </c>
      <c r="H193" t="n">
        <v>0.34</v>
      </c>
      <c r="I193" t="n">
        <v>52</v>
      </c>
      <c r="J193" t="n">
        <v>144.2</v>
      </c>
      <c r="K193" t="n">
        <v>47.83</v>
      </c>
      <c r="L193" t="n">
        <v>2.75</v>
      </c>
      <c r="M193" t="n">
        <v>50</v>
      </c>
      <c r="N193" t="n">
        <v>23.62</v>
      </c>
      <c r="O193" t="n">
        <v>18018.55</v>
      </c>
      <c r="P193" t="n">
        <v>192.56</v>
      </c>
      <c r="Q193" t="n">
        <v>1319.21</v>
      </c>
      <c r="R193" t="n">
        <v>107.04</v>
      </c>
      <c r="S193" t="n">
        <v>59.92</v>
      </c>
      <c r="T193" t="n">
        <v>23267.02</v>
      </c>
      <c r="U193" t="n">
        <v>0.5600000000000001</v>
      </c>
      <c r="V193" t="n">
        <v>0.91</v>
      </c>
      <c r="W193" t="n">
        <v>0.22</v>
      </c>
      <c r="X193" t="n">
        <v>1.4</v>
      </c>
      <c r="Y193" t="n">
        <v>1</v>
      </c>
      <c r="Z193" t="n">
        <v>10</v>
      </c>
    </row>
    <row r="194">
      <c r="A194" t="n">
        <v>8</v>
      </c>
      <c r="B194" t="n">
        <v>70</v>
      </c>
      <c r="C194" t="inlineStr">
        <is>
          <t xml:space="preserve">CONCLUIDO	</t>
        </is>
      </c>
      <c r="D194" t="n">
        <v>4.4911</v>
      </c>
      <c r="E194" t="n">
        <v>22.27</v>
      </c>
      <c r="F194" t="n">
        <v>18.68</v>
      </c>
      <c r="G194" t="n">
        <v>23.85</v>
      </c>
      <c r="H194" t="n">
        <v>0.37</v>
      </c>
      <c r="I194" t="n">
        <v>47</v>
      </c>
      <c r="J194" t="n">
        <v>144.54</v>
      </c>
      <c r="K194" t="n">
        <v>47.83</v>
      </c>
      <c r="L194" t="n">
        <v>3</v>
      </c>
      <c r="M194" t="n">
        <v>45</v>
      </c>
      <c r="N194" t="n">
        <v>23.71</v>
      </c>
      <c r="O194" t="n">
        <v>18060.85</v>
      </c>
      <c r="P194" t="n">
        <v>190.33</v>
      </c>
      <c r="Q194" t="n">
        <v>1319.08</v>
      </c>
      <c r="R194" t="n">
        <v>106.66</v>
      </c>
      <c r="S194" t="n">
        <v>59.92</v>
      </c>
      <c r="T194" t="n">
        <v>23099.05</v>
      </c>
      <c r="U194" t="n">
        <v>0.5600000000000001</v>
      </c>
      <c r="V194" t="n">
        <v>0.91</v>
      </c>
      <c r="W194" t="n">
        <v>0.24</v>
      </c>
      <c r="X194" t="n">
        <v>1.4</v>
      </c>
      <c r="Y194" t="n">
        <v>1</v>
      </c>
      <c r="Z194" t="n">
        <v>10</v>
      </c>
    </row>
    <row r="195">
      <c r="A195" t="n">
        <v>9</v>
      </c>
      <c r="B195" t="n">
        <v>70</v>
      </c>
      <c r="C195" t="inlineStr">
        <is>
          <t xml:space="preserve">CONCLUIDO	</t>
        </is>
      </c>
      <c r="D195" t="n">
        <v>4.5626</v>
      </c>
      <c r="E195" t="n">
        <v>21.92</v>
      </c>
      <c r="F195" t="n">
        <v>18.48</v>
      </c>
      <c r="G195" t="n">
        <v>26.39</v>
      </c>
      <c r="H195" t="n">
        <v>0.4</v>
      </c>
      <c r="I195" t="n">
        <v>42</v>
      </c>
      <c r="J195" t="n">
        <v>144.89</v>
      </c>
      <c r="K195" t="n">
        <v>47.83</v>
      </c>
      <c r="L195" t="n">
        <v>3.25</v>
      </c>
      <c r="M195" t="n">
        <v>40</v>
      </c>
      <c r="N195" t="n">
        <v>23.81</v>
      </c>
      <c r="O195" t="n">
        <v>18103.18</v>
      </c>
      <c r="P195" t="n">
        <v>185.9</v>
      </c>
      <c r="Q195" t="n">
        <v>1319.12</v>
      </c>
      <c r="R195" t="n">
        <v>99.67</v>
      </c>
      <c r="S195" t="n">
        <v>59.92</v>
      </c>
      <c r="T195" t="n">
        <v>19629.19</v>
      </c>
      <c r="U195" t="n">
        <v>0.6</v>
      </c>
      <c r="V195" t="n">
        <v>0.92</v>
      </c>
      <c r="W195" t="n">
        <v>0.23</v>
      </c>
      <c r="X195" t="n">
        <v>1.2</v>
      </c>
      <c r="Y195" t="n">
        <v>1</v>
      </c>
      <c r="Z195" t="n">
        <v>10</v>
      </c>
    </row>
    <row r="196">
      <c r="A196" t="n">
        <v>10</v>
      </c>
      <c r="B196" t="n">
        <v>70</v>
      </c>
      <c r="C196" t="inlineStr">
        <is>
          <t xml:space="preserve">CONCLUIDO	</t>
        </is>
      </c>
      <c r="D196" t="n">
        <v>4.6003</v>
      </c>
      <c r="E196" t="n">
        <v>21.74</v>
      </c>
      <c r="F196" t="n">
        <v>18.38</v>
      </c>
      <c r="G196" t="n">
        <v>28.28</v>
      </c>
      <c r="H196" t="n">
        <v>0.43</v>
      </c>
      <c r="I196" t="n">
        <v>39</v>
      </c>
      <c r="J196" t="n">
        <v>145.23</v>
      </c>
      <c r="K196" t="n">
        <v>47.83</v>
      </c>
      <c r="L196" t="n">
        <v>3.5</v>
      </c>
      <c r="M196" t="n">
        <v>37</v>
      </c>
      <c r="N196" t="n">
        <v>23.9</v>
      </c>
      <c r="O196" t="n">
        <v>18145.54</v>
      </c>
      <c r="P196" t="n">
        <v>182.28</v>
      </c>
      <c r="Q196" t="n">
        <v>1319.14</v>
      </c>
      <c r="R196" t="n">
        <v>96.62</v>
      </c>
      <c r="S196" t="n">
        <v>59.92</v>
      </c>
      <c r="T196" t="n">
        <v>18118.76</v>
      </c>
      <c r="U196" t="n">
        <v>0.62</v>
      </c>
      <c r="V196" t="n">
        <v>0.92</v>
      </c>
      <c r="W196" t="n">
        <v>0.23</v>
      </c>
      <c r="X196" t="n">
        <v>1.1</v>
      </c>
      <c r="Y196" t="n">
        <v>1</v>
      </c>
      <c r="Z196" t="n">
        <v>10</v>
      </c>
    </row>
    <row r="197">
      <c r="A197" t="n">
        <v>11</v>
      </c>
      <c r="B197" t="n">
        <v>70</v>
      </c>
      <c r="C197" t="inlineStr">
        <is>
          <t xml:space="preserve">CONCLUIDO	</t>
        </is>
      </c>
      <c r="D197" t="n">
        <v>4.64</v>
      </c>
      <c r="E197" t="n">
        <v>21.55</v>
      </c>
      <c r="F197" t="n">
        <v>18.28</v>
      </c>
      <c r="G197" t="n">
        <v>30.47</v>
      </c>
      <c r="H197" t="n">
        <v>0.46</v>
      </c>
      <c r="I197" t="n">
        <v>36</v>
      </c>
      <c r="J197" t="n">
        <v>145.57</v>
      </c>
      <c r="K197" t="n">
        <v>47.83</v>
      </c>
      <c r="L197" t="n">
        <v>3.75</v>
      </c>
      <c r="M197" t="n">
        <v>34</v>
      </c>
      <c r="N197" t="n">
        <v>23.99</v>
      </c>
      <c r="O197" t="n">
        <v>18187.93</v>
      </c>
      <c r="P197" t="n">
        <v>179.64</v>
      </c>
      <c r="Q197" t="n">
        <v>1319.16</v>
      </c>
      <c r="R197" t="n">
        <v>93.34999999999999</v>
      </c>
      <c r="S197" t="n">
        <v>59.92</v>
      </c>
      <c r="T197" t="n">
        <v>16501.24</v>
      </c>
      <c r="U197" t="n">
        <v>0.64</v>
      </c>
      <c r="V197" t="n">
        <v>0.93</v>
      </c>
      <c r="W197" t="n">
        <v>0.22</v>
      </c>
      <c r="X197" t="n">
        <v>1.01</v>
      </c>
      <c r="Y197" t="n">
        <v>1</v>
      </c>
      <c r="Z197" t="n">
        <v>10</v>
      </c>
    </row>
    <row r="198">
      <c r="A198" t="n">
        <v>12</v>
      </c>
      <c r="B198" t="n">
        <v>70</v>
      </c>
      <c r="C198" t="inlineStr">
        <is>
          <t xml:space="preserve">CONCLUIDO	</t>
        </is>
      </c>
      <c r="D198" t="n">
        <v>4.6802</v>
      </c>
      <c r="E198" t="n">
        <v>21.37</v>
      </c>
      <c r="F198" t="n">
        <v>18.18</v>
      </c>
      <c r="G198" t="n">
        <v>33.06</v>
      </c>
      <c r="H198" t="n">
        <v>0.49</v>
      </c>
      <c r="I198" t="n">
        <v>33</v>
      </c>
      <c r="J198" t="n">
        <v>145.92</v>
      </c>
      <c r="K198" t="n">
        <v>47.83</v>
      </c>
      <c r="L198" t="n">
        <v>4</v>
      </c>
      <c r="M198" t="n">
        <v>31</v>
      </c>
      <c r="N198" t="n">
        <v>24.09</v>
      </c>
      <c r="O198" t="n">
        <v>18230.35</v>
      </c>
      <c r="P198" t="n">
        <v>175.93</v>
      </c>
      <c r="Q198" t="n">
        <v>1319.22</v>
      </c>
      <c r="R198" t="n">
        <v>90.2</v>
      </c>
      <c r="S198" t="n">
        <v>59.92</v>
      </c>
      <c r="T198" t="n">
        <v>14941.23</v>
      </c>
      <c r="U198" t="n">
        <v>0.66</v>
      </c>
      <c r="V198" t="n">
        <v>0.93</v>
      </c>
      <c r="W198" t="n">
        <v>0.22</v>
      </c>
      <c r="X198" t="n">
        <v>0.91</v>
      </c>
      <c r="Y198" t="n">
        <v>1</v>
      </c>
      <c r="Z198" t="n">
        <v>10</v>
      </c>
    </row>
    <row r="199">
      <c r="A199" t="n">
        <v>13</v>
      </c>
      <c r="B199" t="n">
        <v>70</v>
      </c>
      <c r="C199" t="inlineStr">
        <is>
          <t xml:space="preserve">CONCLUIDO	</t>
        </is>
      </c>
      <c r="D199" t="n">
        <v>4.7053</v>
      </c>
      <c r="E199" t="n">
        <v>21.25</v>
      </c>
      <c r="F199" t="n">
        <v>18.13</v>
      </c>
      <c r="G199" t="n">
        <v>35.09</v>
      </c>
      <c r="H199" t="n">
        <v>0.51</v>
      </c>
      <c r="I199" t="n">
        <v>31</v>
      </c>
      <c r="J199" t="n">
        <v>146.26</v>
      </c>
      <c r="K199" t="n">
        <v>47.83</v>
      </c>
      <c r="L199" t="n">
        <v>4.25</v>
      </c>
      <c r="M199" t="n">
        <v>29</v>
      </c>
      <c r="N199" t="n">
        <v>24.18</v>
      </c>
      <c r="O199" t="n">
        <v>18272.81</v>
      </c>
      <c r="P199" t="n">
        <v>172.65</v>
      </c>
      <c r="Q199" t="n">
        <v>1319.21</v>
      </c>
      <c r="R199" t="n">
        <v>88.29000000000001</v>
      </c>
      <c r="S199" t="n">
        <v>59.92</v>
      </c>
      <c r="T199" t="n">
        <v>13996.38</v>
      </c>
      <c r="U199" t="n">
        <v>0.68</v>
      </c>
      <c r="V199" t="n">
        <v>0.9399999999999999</v>
      </c>
      <c r="W199" t="n">
        <v>0.22</v>
      </c>
      <c r="X199" t="n">
        <v>0.85</v>
      </c>
      <c r="Y199" t="n">
        <v>1</v>
      </c>
      <c r="Z199" t="n">
        <v>10</v>
      </c>
    </row>
    <row r="200">
      <c r="A200" t="n">
        <v>14</v>
      </c>
      <c r="B200" t="n">
        <v>70</v>
      </c>
      <c r="C200" t="inlineStr">
        <is>
          <t xml:space="preserve">CONCLUIDO	</t>
        </is>
      </c>
      <c r="D200" t="n">
        <v>4.748</v>
      </c>
      <c r="E200" t="n">
        <v>21.06</v>
      </c>
      <c r="F200" t="n">
        <v>18.02</v>
      </c>
      <c r="G200" t="n">
        <v>38.62</v>
      </c>
      <c r="H200" t="n">
        <v>0.54</v>
      </c>
      <c r="I200" t="n">
        <v>28</v>
      </c>
      <c r="J200" t="n">
        <v>146.61</v>
      </c>
      <c r="K200" t="n">
        <v>47.83</v>
      </c>
      <c r="L200" t="n">
        <v>4.5</v>
      </c>
      <c r="M200" t="n">
        <v>26</v>
      </c>
      <c r="N200" t="n">
        <v>24.28</v>
      </c>
      <c r="O200" t="n">
        <v>18315.3</v>
      </c>
      <c r="P200" t="n">
        <v>169.51</v>
      </c>
      <c r="Q200" t="n">
        <v>1319.11</v>
      </c>
      <c r="R200" t="n">
        <v>84.94</v>
      </c>
      <c r="S200" t="n">
        <v>59.92</v>
      </c>
      <c r="T200" t="n">
        <v>12334.89</v>
      </c>
      <c r="U200" t="n">
        <v>0.71</v>
      </c>
      <c r="V200" t="n">
        <v>0.9399999999999999</v>
      </c>
      <c r="W200" t="n">
        <v>0.21</v>
      </c>
      <c r="X200" t="n">
        <v>0.75</v>
      </c>
      <c r="Y200" t="n">
        <v>1</v>
      </c>
      <c r="Z200" t="n">
        <v>10</v>
      </c>
    </row>
    <row r="201">
      <c r="A201" t="n">
        <v>15</v>
      </c>
      <c r="B201" t="n">
        <v>70</v>
      </c>
      <c r="C201" t="inlineStr">
        <is>
          <t xml:space="preserve">CONCLUIDO	</t>
        </is>
      </c>
      <c r="D201" t="n">
        <v>4.7804</v>
      </c>
      <c r="E201" t="n">
        <v>20.92</v>
      </c>
      <c r="F201" t="n">
        <v>17.94</v>
      </c>
      <c r="G201" t="n">
        <v>41.4</v>
      </c>
      <c r="H201" t="n">
        <v>0.57</v>
      </c>
      <c r="I201" t="n">
        <v>26</v>
      </c>
      <c r="J201" t="n">
        <v>146.95</v>
      </c>
      <c r="K201" t="n">
        <v>47.83</v>
      </c>
      <c r="L201" t="n">
        <v>4.75</v>
      </c>
      <c r="M201" t="n">
        <v>24</v>
      </c>
      <c r="N201" t="n">
        <v>24.37</v>
      </c>
      <c r="O201" t="n">
        <v>18357.82</v>
      </c>
      <c r="P201" t="n">
        <v>165.74</v>
      </c>
      <c r="Q201" t="n">
        <v>1319.09</v>
      </c>
      <c r="R201" t="n">
        <v>82.56999999999999</v>
      </c>
      <c r="S201" t="n">
        <v>59.92</v>
      </c>
      <c r="T201" t="n">
        <v>11161.88</v>
      </c>
      <c r="U201" t="n">
        <v>0.73</v>
      </c>
      <c r="V201" t="n">
        <v>0.95</v>
      </c>
      <c r="W201" t="n">
        <v>0.19</v>
      </c>
      <c r="X201" t="n">
        <v>0.66</v>
      </c>
      <c r="Y201" t="n">
        <v>1</v>
      </c>
      <c r="Z201" t="n">
        <v>10</v>
      </c>
    </row>
    <row r="202">
      <c r="A202" t="n">
        <v>16</v>
      </c>
      <c r="B202" t="n">
        <v>70</v>
      </c>
      <c r="C202" t="inlineStr">
        <is>
          <t xml:space="preserve">CONCLUIDO	</t>
        </is>
      </c>
      <c r="D202" t="n">
        <v>4.7722</v>
      </c>
      <c r="E202" t="n">
        <v>20.95</v>
      </c>
      <c r="F202" t="n">
        <v>18</v>
      </c>
      <c r="G202" t="n">
        <v>43.21</v>
      </c>
      <c r="H202" t="n">
        <v>0.6</v>
      </c>
      <c r="I202" t="n">
        <v>25</v>
      </c>
      <c r="J202" t="n">
        <v>147.3</v>
      </c>
      <c r="K202" t="n">
        <v>47.83</v>
      </c>
      <c r="L202" t="n">
        <v>5</v>
      </c>
      <c r="M202" t="n">
        <v>23</v>
      </c>
      <c r="N202" t="n">
        <v>24.47</v>
      </c>
      <c r="O202" t="n">
        <v>18400.38</v>
      </c>
      <c r="P202" t="n">
        <v>165.07</v>
      </c>
      <c r="Q202" t="n">
        <v>1319.12</v>
      </c>
      <c r="R202" t="n">
        <v>84.43000000000001</v>
      </c>
      <c r="S202" t="n">
        <v>59.92</v>
      </c>
      <c r="T202" t="n">
        <v>12096.83</v>
      </c>
      <c r="U202" t="n">
        <v>0.71</v>
      </c>
      <c r="V202" t="n">
        <v>0.9399999999999999</v>
      </c>
      <c r="W202" t="n">
        <v>0.21</v>
      </c>
      <c r="X202" t="n">
        <v>0.73</v>
      </c>
      <c r="Y202" t="n">
        <v>1</v>
      </c>
      <c r="Z202" t="n">
        <v>10</v>
      </c>
    </row>
    <row r="203">
      <c r="A203" t="n">
        <v>17</v>
      </c>
      <c r="B203" t="n">
        <v>70</v>
      </c>
      <c r="C203" t="inlineStr">
        <is>
          <t xml:space="preserve">CONCLUIDO	</t>
        </is>
      </c>
      <c r="D203" t="n">
        <v>4.8046</v>
      </c>
      <c r="E203" t="n">
        <v>20.81</v>
      </c>
      <c r="F203" t="n">
        <v>17.92</v>
      </c>
      <c r="G203" t="n">
        <v>46.75</v>
      </c>
      <c r="H203" t="n">
        <v>0.63</v>
      </c>
      <c r="I203" t="n">
        <v>23</v>
      </c>
      <c r="J203" t="n">
        <v>147.64</v>
      </c>
      <c r="K203" t="n">
        <v>47.83</v>
      </c>
      <c r="L203" t="n">
        <v>5.25</v>
      </c>
      <c r="M203" t="n">
        <v>21</v>
      </c>
      <c r="N203" t="n">
        <v>24.56</v>
      </c>
      <c r="O203" t="n">
        <v>18442.97</v>
      </c>
      <c r="P203" t="n">
        <v>160.2</v>
      </c>
      <c r="Q203" t="n">
        <v>1319.15</v>
      </c>
      <c r="R203" t="n">
        <v>81.56999999999999</v>
      </c>
      <c r="S203" t="n">
        <v>59.92</v>
      </c>
      <c r="T203" t="n">
        <v>10675.39</v>
      </c>
      <c r="U203" t="n">
        <v>0.73</v>
      </c>
      <c r="V203" t="n">
        <v>0.95</v>
      </c>
      <c r="W203" t="n">
        <v>0.2</v>
      </c>
      <c r="X203" t="n">
        <v>0.64</v>
      </c>
      <c r="Y203" t="n">
        <v>1</v>
      </c>
      <c r="Z203" t="n">
        <v>10</v>
      </c>
    </row>
    <row r="204">
      <c r="A204" t="n">
        <v>18</v>
      </c>
      <c r="B204" t="n">
        <v>70</v>
      </c>
      <c r="C204" t="inlineStr">
        <is>
          <t xml:space="preserve">CONCLUIDO	</t>
        </is>
      </c>
      <c r="D204" t="n">
        <v>4.8226</v>
      </c>
      <c r="E204" t="n">
        <v>20.74</v>
      </c>
      <c r="F204" t="n">
        <v>17.87</v>
      </c>
      <c r="G204" t="n">
        <v>48.74</v>
      </c>
      <c r="H204" t="n">
        <v>0.66</v>
      </c>
      <c r="I204" t="n">
        <v>22</v>
      </c>
      <c r="J204" t="n">
        <v>147.99</v>
      </c>
      <c r="K204" t="n">
        <v>47.83</v>
      </c>
      <c r="L204" t="n">
        <v>5.5</v>
      </c>
      <c r="M204" t="n">
        <v>19</v>
      </c>
      <c r="N204" t="n">
        <v>24.66</v>
      </c>
      <c r="O204" t="n">
        <v>18485.59</v>
      </c>
      <c r="P204" t="n">
        <v>157.05</v>
      </c>
      <c r="Q204" t="n">
        <v>1319.1</v>
      </c>
      <c r="R204" t="n">
        <v>80.01000000000001</v>
      </c>
      <c r="S204" t="n">
        <v>59.92</v>
      </c>
      <c r="T204" t="n">
        <v>9898.879999999999</v>
      </c>
      <c r="U204" t="n">
        <v>0.75</v>
      </c>
      <c r="V204" t="n">
        <v>0.95</v>
      </c>
      <c r="W204" t="n">
        <v>0.2</v>
      </c>
      <c r="X204" t="n">
        <v>0.59</v>
      </c>
      <c r="Y204" t="n">
        <v>1</v>
      </c>
      <c r="Z204" t="n">
        <v>10</v>
      </c>
    </row>
    <row r="205">
      <c r="A205" t="n">
        <v>19</v>
      </c>
      <c r="B205" t="n">
        <v>70</v>
      </c>
      <c r="C205" t="inlineStr">
        <is>
          <t xml:space="preserve">CONCLUIDO	</t>
        </is>
      </c>
      <c r="D205" t="n">
        <v>4.8351</v>
      </c>
      <c r="E205" t="n">
        <v>20.68</v>
      </c>
      <c r="F205" t="n">
        <v>17.85</v>
      </c>
      <c r="G205" t="n">
        <v>50.99</v>
      </c>
      <c r="H205" t="n">
        <v>0.6899999999999999</v>
      </c>
      <c r="I205" t="n">
        <v>21</v>
      </c>
      <c r="J205" t="n">
        <v>148.33</v>
      </c>
      <c r="K205" t="n">
        <v>47.83</v>
      </c>
      <c r="L205" t="n">
        <v>5.75</v>
      </c>
      <c r="M205" t="n">
        <v>13</v>
      </c>
      <c r="N205" t="n">
        <v>24.75</v>
      </c>
      <c r="O205" t="n">
        <v>18528.25</v>
      </c>
      <c r="P205" t="n">
        <v>155.37</v>
      </c>
      <c r="Q205" t="n">
        <v>1319.1</v>
      </c>
      <c r="R205" t="n">
        <v>78.83</v>
      </c>
      <c r="S205" t="n">
        <v>59.92</v>
      </c>
      <c r="T205" t="n">
        <v>9317.33</v>
      </c>
      <c r="U205" t="n">
        <v>0.76</v>
      </c>
      <c r="V205" t="n">
        <v>0.95</v>
      </c>
      <c r="W205" t="n">
        <v>0.21</v>
      </c>
      <c r="X205" t="n">
        <v>0.57</v>
      </c>
      <c r="Y205" t="n">
        <v>1</v>
      </c>
      <c r="Z205" t="n">
        <v>10</v>
      </c>
    </row>
    <row r="206">
      <c r="A206" t="n">
        <v>20</v>
      </c>
      <c r="B206" t="n">
        <v>70</v>
      </c>
      <c r="C206" t="inlineStr">
        <is>
          <t xml:space="preserve">CONCLUIDO	</t>
        </is>
      </c>
      <c r="D206" t="n">
        <v>4.8422</v>
      </c>
      <c r="E206" t="n">
        <v>20.65</v>
      </c>
      <c r="F206" t="n">
        <v>17.85</v>
      </c>
      <c r="G206" t="n">
        <v>53.54</v>
      </c>
      <c r="H206" t="n">
        <v>0.71</v>
      </c>
      <c r="I206" t="n">
        <v>20</v>
      </c>
      <c r="J206" t="n">
        <v>148.68</v>
      </c>
      <c r="K206" t="n">
        <v>47.83</v>
      </c>
      <c r="L206" t="n">
        <v>6</v>
      </c>
      <c r="M206" t="n">
        <v>3</v>
      </c>
      <c r="N206" t="n">
        <v>24.85</v>
      </c>
      <c r="O206" t="n">
        <v>18570.94</v>
      </c>
      <c r="P206" t="n">
        <v>153.59</v>
      </c>
      <c r="Q206" t="n">
        <v>1319.14</v>
      </c>
      <c r="R206" t="n">
        <v>78.56999999999999</v>
      </c>
      <c r="S206" t="n">
        <v>59.92</v>
      </c>
      <c r="T206" t="n">
        <v>9191.34</v>
      </c>
      <c r="U206" t="n">
        <v>0.76</v>
      </c>
      <c r="V206" t="n">
        <v>0.95</v>
      </c>
      <c r="W206" t="n">
        <v>0.21</v>
      </c>
      <c r="X206" t="n">
        <v>0.57</v>
      </c>
      <c r="Y206" t="n">
        <v>1</v>
      </c>
      <c r="Z206" t="n">
        <v>10</v>
      </c>
    </row>
    <row r="207">
      <c r="A207" t="n">
        <v>21</v>
      </c>
      <c r="B207" t="n">
        <v>70</v>
      </c>
      <c r="C207" t="inlineStr">
        <is>
          <t xml:space="preserve">CONCLUIDO	</t>
        </is>
      </c>
      <c r="D207" t="n">
        <v>4.8405</v>
      </c>
      <c r="E207" t="n">
        <v>20.66</v>
      </c>
      <c r="F207" t="n">
        <v>17.85</v>
      </c>
      <c r="G207" t="n">
        <v>53.56</v>
      </c>
      <c r="H207" t="n">
        <v>0.74</v>
      </c>
      <c r="I207" t="n">
        <v>20</v>
      </c>
      <c r="J207" t="n">
        <v>149.02</v>
      </c>
      <c r="K207" t="n">
        <v>47.83</v>
      </c>
      <c r="L207" t="n">
        <v>6.25</v>
      </c>
      <c r="M207" t="n">
        <v>0</v>
      </c>
      <c r="N207" t="n">
        <v>24.95</v>
      </c>
      <c r="O207" t="n">
        <v>18613.66</v>
      </c>
      <c r="P207" t="n">
        <v>153.79</v>
      </c>
      <c r="Q207" t="n">
        <v>1319.22</v>
      </c>
      <c r="R207" t="n">
        <v>78.51000000000001</v>
      </c>
      <c r="S207" t="n">
        <v>59.92</v>
      </c>
      <c r="T207" t="n">
        <v>9160.83</v>
      </c>
      <c r="U207" t="n">
        <v>0.76</v>
      </c>
      <c r="V207" t="n">
        <v>0.95</v>
      </c>
      <c r="W207" t="n">
        <v>0.22</v>
      </c>
      <c r="X207" t="n">
        <v>0.58</v>
      </c>
      <c r="Y207" t="n">
        <v>1</v>
      </c>
      <c r="Z207" t="n">
        <v>10</v>
      </c>
    </row>
    <row r="208">
      <c r="A208" t="n">
        <v>0</v>
      </c>
      <c r="B208" t="n">
        <v>90</v>
      </c>
      <c r="C208" t="inlineStr">
        <is>
          <t xml:space="preserve">CONCLUIDO	</t>
        </is>
      </c>
      <c r="D208" t="n">
        <v>2.917</v>
      </c>
      <c r="E208" t="n">
        <v>34.28</v>
      </c>
      <c r="F208" t="n">
        <v>23.9</v>
      </c>
      <c r="G208" t="n">
        <v>6.4</v>
      </c>
      <c r="H208" t="n">
        <v>0.1</v>
      </c>
      <c r="I208" t="n">
        <v>224</v>
      </c>
      <c r="J208" t="n">
        <v>176.73</v>
      </c>
      <c r="K208" t="n">
        <v>52.44</v>
      </c>
      <c r="L208" t="n">
        <v>1</v>
      </c>
      <c r="M208" t="n">
        <v>222</v>
      </c>
      <c r="N208" t="n">
        <v>33.29</v>
      </c>
      <c r="O208" t="n">
        <v>22031.19</v>
      </c>
      <c r="P208" t="n">
        <v>308.06</v>
      </c>
      <c r="Q208" t="n">
        <v>1319.51</v>
      </c>
      <c r="R208" t="n">
        <v>276.87</v>
      </c>
      <c r="S208" t="n">
        <v>59.92</v>
      </c>
      <c r="T208" t="n">
        <v>107318.07</v>
      </c>
      <c r="U208" t="n">
        <v>0.22</v>
      </c>
      <c r="V208" t="n">
        <v>0.71</v>
      </c>
      <c r="W208" t="n">
        <v>0.53</v>
      </c>
      <c r="X208" t="n">
        <v>6.61</v>
      </c>
      <c r="Y208" t="n">
        <v>1</v>
      </c>
      <c r="Z208" t="n">
        <v>10</v>
      </c>
    </row>
    <row r="209">
      <c r="A209" t="n">
        <v>1</v>
      </c>
      <c r="B209" t="n">
        <v>90</v>
      </c>
      <c r="C209" t="inlineStr">
        <is>
          <t xml:space="preserve">CONCLUIDO	</t>
        </is>
      </c>
      <c r="D209" t="n">
        <v>3.3028</v>
      </c>
      <c r="E209" t="n">
        <v>30.28</v>
      </c>
      <c r="F209" t="n">
        <v>22.03</v>
      </c>
      <c r="G209" t="n">
        <v>8.06</v>
      </c>
      <c r="H209" t="n">
        <v>0.13</v>
      </c>
      <c r="I209" t="n">
        <v>164</v>
      </c>
      <c r="J209" t="n">
        <v>177.1</v>
      </c>
      <c r="K209" t="n">
        <v>52.44</v>
      </c>
      <c r="L209" t="n">
        <v>1.25</v>
      </c>
      <c r="M209" t="n">
        <v>162</v>
      </c>
      <c r="N209" t="n">
        <v>33.41</v>
      </c>
      <c r="O209" t="n">
        <v>22076.81</v>
      </c>
      <c r="P209" t="n">
        <v>282.1</v>
      </c>
      <c r="Q209" t="n">
        <v>1319.35</v>
      </c>
      <c r="R209" t="n">
        <v>216.01</v>
      </c>
      <c r="S209" t="n">
        <v>59.92</v>
      </c>
      <c r="T209" t="n">
        <v>77191.74000000001</v>
      </c>
      <c r="U209" t="n">
        <v>0.28</v>
      </c>
      <c r="V209" t="n">
        <v>0.77</v>
      </c>
      <c r="W209" t="n">
        <v>0.41</v>
      </c>
      <c r="X209" t="n">
        <v>4.75</v>
      </c>
      <c r="Y209" t="n">
        <v>1</v>
      </c>
      <c r="Z209" t="n">
        <v>10</v>
      </c>
    </row>
    <row r="210">
      <c r="A210" t="n">
        <v>2</v>
      </c>
      <c r="B210" t="n">
        <v>90</v>
      </c>
      <c r="C210" t="inlineStr">
        <is>
          <t xml:space="preserve">CONCLUIDO	</t>
        </is>
      </c>
      <c r="D210" t="n">
        <v>3.5621</v>
      </c>
      <c r="E210" t="n">
        <v>28.07</v>
      </c>
      <c r="F210" t="n">
        <v>21.03</v>
      </c>
      <c r="G210" t="n">
        <v>9.710000000000001</v>
      </c>
      <c r="H210" t="n">
        <v>0.15</v>
      </c>
      <c r="I210" t="n">
        <v>130</v>
      </c>
      <c r="J210" t="n">
        <v>177.47</v>
      </c>
      <c r="K210" t="n">
        <v>52.44</v>
      </c>
      <c r="L210" t="n">
        <v>1.5</v>
      </c>
      <c r="M210" t="n">
        <v>128</v>
      </c>
      <c r="N210" t="n">
        <v>33.53</v>
      </c>
      <c r="O210" t="n">
        <v>22122.46</v>
      </c>
      <c r="P210" t="n">
        <v>267.64</v>
      </c>
      <c r="Q210" t="n">
        <v>1319.22</v>
      </c>
      <c r="R210" t="n">
        <v>182.98</v>
      </c>
      <c r="S210" t="n">
        <v>59.92</v>
      </c>
      <c r="T210" t="n">
        <v>60843.52</v>
      </c>
      <c r="U210" t="n">
        <v>0.33</v>
      </c>
      <c r="V210" t="n">
        <v>0.8100000000000001</v>
      </c>
      <c r="W210" t="n">
        <v>0.38</v>
      </c>
      <c r="X210" t="n">
        <v>3.75</v>
      </c>
      <c r="Y210" t="n">
        <v>1</v>
      </c>
      <c r="Z210" t="n">
        <v>10</v>
      </c>
    </row>
    <row r="211">
      <c r="A211" t="n">
        <v>3</v>
      </c>
      <c r="B211" t="n">
        <v>90</v>
      </c>
      <c r="C211" t="inlineStr">
        <is>
          <t xml:space="preserve">CONCLUIDO	</t>
        </is>
      </c>
      <c r="D211" t="n">
        <v>3.7634</v>
      </c>
      <c r="E211" t="n">
        <v>26.57</v>
      </c>
      <c r="F211" t="n">
        <v>20.35</v>
      </c>
      <c r="G211" t="n">
        <v>11.41</v>
      </c>
      <c r="H211" t="n">
        <v>0.17</v>
      </c>
      <c r="I211" t="n">
        <v>107</v>
      </c>
      <c r="J211" t="n">
        <v>177.84</v>
      </c>
      <c r="K211" t="n">
        <v>52.44</v>
      </c>
      <c r="L211" t="n">
        <v>1.75</v>
      </c>
      <c r="M211" t="n">
        <v>105</v>
      </c>
      <c r="N211" t="n">
        <v>33.65</v>
      </c>
      <c r="O211" t="n">
        <v>22168.15</v>
      </c>
      <c r="P211" t="n">
        <v>257.24</v>
      </c>
      <c r="Q211" t="n">
        <v>1319.33</v>
      </c>
      <c r="R211" t="n">
        <v>160.78</v>
      </c>
      <c r="S211" t="n">
        <v>59.92</v>
      </c>
      <c r="T211" t="n">
        <v>49858.18</v>
      </c>
      <c r="U211" t="n">
        <v>0.37</v>
      </c>
      <c r="V211" t="n">
        <v>0.84</v>
      </c>
      <c r="W211" t="n">
        <v>0.33</v>
      </c>
      <c r="X211" t="n">
        <v>3.07</v>
      </c>
      <c r="Y211" t="n">
        <v>1</v>
      </c>
      <c r="Z211" t="n">
        <v>10</v>
      </c>
    </row>
    <row r="212">
      <c r="A212" t="n">
        <v>4</v>
      </c>
      <c r="B212" t="n">
        <v>90</v>
      </c>
      <c r="C212" t="inlineStr">
        <is>
          <t xml:space="preserve">CONCLUIDO	</t>
        </is>
      </c>
      <c r="D212" t="n">
        <v>3.9184</v>
      </c>
      <c r="E212" t="n">
        <v>25.52</v>
      </c>
      <c r="F212" t="n">
        <v>19.86</v>
      </c>
      <c r="G212" t="n">
        <v>13.1</v>
      </c>
      <c r="H212" t="n">
        <v>0.2</v>
      </c>
      <c r="I212" t="n">
        <v>91</v>
      </c>
      <c r="J212" t="n">
        <v>178.21</v>
      </c>
      <c r="K212" t="n">
        <v>52.44</v>
      </c>
      <c r="L212" t="n">
        <v>2</v>
      </c>
      <c r="M212" t="n">
        <v>89</v>
      </c>
      <c r="N212" t="n">
        <v>33.77</v>
      </c>
      <c r="O212" t="n">
        <v>22213.89</v>
      </c>
      <c r="P212" t="n">
        <v>249.39</v>
      </c>
      <c r="Q212" t="n">
        <v>1319.22</v>
      </c>
      <c r="R212" t="n">
        <v>144.93</v>
      </c>
      <c r="S212" t="n">
        <v>59.92</v>
      </c>
      <c r="T212" t="n">
        <v>42015.46</v>
      </c>
      <c r="U212" t="n">
        <v>0.41</v>
      </c>
      <c r="V212" t="n">
        <v>0.86</v>
      </c>
      <c r="W212" t="n">
        <v>0.31</v>
      </c>
      <c r="X212" t="n">
        <v>2.59</v>
      </c>
      <c r="Y212" t="n">
        <v>1</v>
      </c>
      <c r="Z212" t="n">
        <v>10</v>
      </c>
    </row>
    <row r="213">
      <c r="A213" t="n">
        <v>5</v>
      </c>
      <c r="B213" t="n">
        <v>90</v>
      </c>
      <c r="C213" t="inlineStr">
        <is>
          <t xml:space="preserve">CONCLUIDO	</t>
        </is>
      </c>
      <c r="D213" t="n">
        <v>4.0443</v>
      </c>
      <c r="E213" t="n">
        <v>24.73</v>
      </c>
      <c r="F213" t="n">
        <v>19.5</v>
      </c>
      <c r="G213" t="n">
        <v>14.81</v>
      </c>
      <c r="H213" t="n">
        <v>0.22</v>
      </c>
      <c r="I213" t="n">
        <v>79</v>
      </c>
      <c r="J213" t="n">
        <v>178.59</v>
      </c>
      <c r="K213" t="n">
        <v>52.44</v>
      </c>
      <c r="L213" t="n">
        <v>2.25</v>
      </c>
      <c r="M213" t="n">
        <v>77</v>
      </c>
      <c r="N213" t="n">
        <v>33.89</v>
      </c>
      <c r="O213" t="n">
        <v>22259.66</v>
      </c>
      <c r="P213" t="n">
        <v>243.03</v>
      </c>
      <c r="Q213" t="n">
        <v>1319.33</v>
      </c>
      <c r="R213" t="n">
        <v>133.09</v>
      </c>
      <c r="S213" t="n">
        <v>59.92</v>
      </c>
      <c r="T213" t="n">
        <v>36156.19</v>
      </c>
      <c r="U213" t="n">
        <v>0.45</v>
      </c>
      <c r="V213" t="n">
        <v>0.87</v>
      </c>
      <c r="W213" t="n">
        <v>0.29</v>
      </c>
      <c r="X213" t="n">
        <v>2.22</v>
      </c>
      <c r="Y213" t="n">
        <v>1</v>
      </c>
      <c r="Z213" t="n">
        <v>10</v>
      </c>
    </row>
    <row r="214">
      <c r="A214" t="n">
        <v>6</v>
      </c>
      <c r="B214" t="n">
        <v>90</v>
      </c>
      <c r="C214" t="inlineStr">
        <is>
          <t xml:space="preserve">CONCLUIDO	</t>
        </is>
      </c>
      <c r="D214" t="n">
        <v>4.1431</v>
      </c>
      <c r="E214" t="n">
        <v>24.14</v>
      </c>
      <c r="F214" t="n">
        <v>19.23</v>
      </c>
      <c r="G214" t="n">
        <v>16.48</v>
      </c>
      <c r="H214" t="n">
        <v>0.25</v>
      </c>
      <c r="I214" t="n">
        <v>70</v>
      </c>
      <c r="J214" t="n">
        <v>178.96</v>
      </c>
      <c r="K214" t="n">
        <v>52.44</v>
      </c>
      <c r="L214" t="n">
        <v>2.5</v>
      </c>
      <c r="M214" t="n">
        <v>68</v>
      </c>
      <c r="N214" t="n">
        <v>34.02</v>
      </c>
      <c r="O214" t="n">
        <v>22305.48</v>
      </c>
      <c r="P214" t="n">
        <v>238.25</v>
      </c>
      <c r="Q214" t="n">
        <v>1319.12</v>
      </c>
      <c r="R214" t="n">
        <v>123.99</v>
      </c>
      <c r="S214" t="n">
        <v>59.92</v>
      </c>
      <c r="T214" t="n">
        <v>31647.98</v>
      </c>
      <c r="U214" t="n">
        <v>0.48</v>
      </c>
      <c r="V214" t="n">
        <v>0.88</v>
      </c>
      <c r="W214" t="n">
        <v>0.28</v>
      </c>
      <c r="X214" t="n">
        <v>1.95</v>
      </c>
      <c r="Y214" t="n">
        <v>1</v>
      </c>
      <c r="Z214" t="n">
        <v>10</v>
      </c>
    </row>
    <row r="215">
      <c r="A215" t="n">
        <v>7</v>
      </c>
      <c r="B215" t="n">
        <v>90</v>
      </c>
      <c r="C215" t="inlineStr">
        <is>
          <t xml:space="preserve">CONCLUIDO	</t>
        </is>
      </c>
      <c r="D215" t="n">
        <v>4.2372</v>
      </c>
      <c r="E215" t="n">
        <v>23.6</v>
      </c>
      <c r="F215" t="n">
        <v>18.98</v>
      </c>
      <c r="G215" t="n">
        <v>18.36</v>
      </c>
      <c r="H215" t="n">
        <v>0.27</v>
      </c>
      <c r="I215" t="n">
        <v>62</v>
      </c>
      <c r="J215" t="n">
        <v>179.33</v>
      </c>
      <c r="K215" t="n">
        <v>52.44</v>
      </c>
      <c r="L215" t="n">
        <v>2.75</v>
      </c>
      <c r="M215" t="n">
        <v>60</v>
      </c>
      <c r="N215" t="n">
        <v>34.14</v>
      </c>
      <c r="O215" t="n">
        <v>22351.34</v>
      </c>
      <c r="P215" t="n">
        <v>233.5</v>
      </c>
      <c r="Q215" t="n">
        <v>1319.21</v>
      </c>
      <c r="R215" t="n">
        <v>115.81</v>
      </c>
      <c r="S215" t="n">
        <v>59.92</v>
      </c>
      <c r="T215" t="n">
        <v>27599.82</v>
      </c>
      <c r="U215" t="n">
        <v>0.52</v>
      </c>
      <c r="V215" t="n">
        <v>0.9</v>
      </c>
      <c r="W215" t="n">
        <v>0.26</v>
      </c>
      <c r="X215" t="n">
        <v>1.7</v>
      </c>
      <c r="Y215" t="n">
        <v>1</v>
      </c>
      <c r="Z215" t="n">
        <v>10</v>
      </c>
    </row>
    <row r="216">
      <c r="A216" t="n">
        <v>8</v>
      </c>
      <c r="B216" t="n">
        <v>90</v>
      </c>
      <c r="C216" t="inlineStr">
        <is>
          <t xml:space="preserve">CONCLUIDO	</t>
        </is>
      </c>
      <c r="D216" t="n">
        <v>4.3242</v>
      </c>
      <c r="E216" t="n">
        <v>23.13</v>
      </c>
      <c r="F216" t="n">
        <v>18.71</v>
      </c>
      <c r="G216" t="n">
        <v>20.05</v>
      </c>
      <c r="H216" t="n">
        <v>0.3</v>
      </c>
      <c r="I216" t="n">
        <v>56</v>
      </c>
      <c r="J216" t="n">
        <v>179.7</v>
      </c>
      <c r="K216" t="n">
        <v>52.44</v>
      </c>
      <c r="L216" t="n">
        <v>3</v>
      </c>
      <c r="M216" t="n">
        <v>54</v>
      </c>
      <c r="N216" t="n">
        <v>34.26</v>
      </c>
      <c r="O216" t="n">
        <v>22397.24</v>
      </c>
      <c r="P216" t="n">
        <v>228.55</v>
      </c>
      <c r="Q216" t="n">
        <v>1319.16</v>
      </c>
      <c r="R216" t="n">
        <v>106.77</v>
      </c>
      <c r="S216" t="n">
        <v>59.92</v>
      </c>
      <c r="T216" t="n">
        <v>23108.93</v>
      </c>
      <c r="U216" t="n">
        <v>0.5600000000000001</v>
      </c>
      <c r="V216" t="n">
        <v>0.91</v>
      </c>
      <c r="W216" t="n">
        <v>0.26</v>
      </c>
      <c r="X216" t="n">
        <v>1.44</v>
      </c>
      <c r="Y216" t="n">
        <v>1</v>
      </c>
      <c r="Z216" t="n">
        <v>10</v>
      </c>
    </row>
    <row r="217">
      <c r="A217" t="n">
        <v>9</v>
      </c>
      <c r="B217" t="n">
        <v>90</v>
      </c>
      <c r="C217" t="inlineStr">
        <is>
          <t xml:space="preserve">CONCLUIDO	</t>
        </is>
      </c>
      <c r="D217" t="n">
        <v>4.3494</v>
      </c>
      <c r="E217" t="n">
        <v>22.99</v>
      </c>
      <c r="F217" t="n">
        <v>18.72</v>
      </c>
      <c r="G217" t="n">
        <v>21.6</v>
      </c>
      <c r="H217" t="n">
        <v>0.32</v>
      </c>
      <c r="I217" t="n">
        <v>52</v>
      </c>
      <c r="J217" t="n">
        <v>180.07</v>
      </c>
      <c r="K217" t="n">
        <v>52.44</v>
      </c>
      <c r="L217" t="n">
        <v>3.25</v>
      </c>
      <c r="M217" t="n">
        <v>50</v>
      </c>
      <c r="N217" t="n">
        <v>34.38</v>
      </c>
      <c r="O217" t="n">
        <v>22443.18</v>
      </c>
      <c r="P217" t="n">
        <v>227.06</v>
      </c>
      <c r="Q217" t="n">
        <v>1319.29</v>
      </c>
      <c r="R217" t="n">
        <v>108.63</v>
      </c>
      <c r="S217" t="n">
        <v>59.92</v>
      </c>
      <c r="T217" t="n">
        <v>24059.99</v>
      </c>
      <c r="U217" t="n">
        <v>0.55</v>
      </c>
      <c r="V217" t="n">
        <v>0.91</v>
      </c>
      <c r="W217" t="n">
        <v>0.22</v>
      </c>
      <c r="X217" t="n">
        <v>1.44</v>
      </c>
      <c r="Y217" t="n">
        <v>1</v>
      </c>
      <c r="Z217" t="n">
        <v>10</v>
      </c>
    </row>
    <row r="218">
      <c r="A218" t="n">
        <v>10</v>
      </c>
      <c r="B218" t="n">
        <v>90</v>
      </c>
      <c r="C218" t="inlineStr">
        <is>
          <t xml:space="preserve">CONCLUIDO	</t>
        </is>
      </c>
      <c r="D218" t="n">
        <v>4.3724</v>
      </c>
      <c r="E218" t="n">
        <v>22.87</v>
      </c>
      <c r="F218" t="n">
        <v>18.74</v>
      </c>
      <c r="G218" t="n">
        <v>23.43</v>
      </c>
      <c r="H218" t="n">
        <v>0.34</v>
      </c>
      <c r="I218" t="n">
        <v>48</v>
      </c>
      <c r="J218" t="n">
        <v>180.45</v>
      </c>
      <c r="K218" t="n">
        <v>52.44</v>
      </c>
      <c r="L218" t="n">
        <v>3.5</v>
      </c>
      <c r="M218" t="n">
        <v>46</v>
      </c>
      <c r="N218" t="n">
        <v>34.51</v>
      </c>
      <c r="O218" t="n">
        <v>22489.16</v>
      </c>
      <c r="P218" t="n">
        <v>225.95</v>
      </c>
      <c r="Q218" t="n">
        <v>1319.15</v>
      </c>
      <c r="R218" t="n">
        <v>108.65</v>
      </c>
      <c r="S218" t="n">
        <v>59.92</v>
      </c>
      <c r="T218" t="n">
        <v>24089.66</v>
      </c>
      <c r="U218" t="n">
        <v>0.55</v>
      </c>
      <c r="V218" t="n">
        <v>0.91</v>
      </c>
      <c r="W218" t="n">
        <v>0.25</v>
      </c>
      <c r="X218" t="n">
        <v>1.47</v>
      </c>
      <c r="Y218" t="n">
        <v>1</v>
      </c>
      <c r="Z218" t="n">
        <v>10</v>
      </c>
    </row>
    <row r="219">
      <c r="A219" t="n">
        <v>11</v>
      </c>
      <c r="B219" t="n">
        <v>90</v>
      </c>
      <c r="C219" t="inlineStr">
        <is>
          <t xml:space="preserve">CONCLUIDO	</t>
        </is>
      </c>
      <c r="D219" t="n">
        <v>4.4371</v>
      </c>
      <c r="E219" t="n">
        <v>22.54</v>
      </c>
      <c r="F219" t="n">
        <v>18.55</v>
      </c>
      <c r="G219" t="n">
        <v>25.3</v>
      </c>
      <c r="H219" t="n">
        <v>0.37</v>
      </c>
      <c r="I219" t="n">
        <v>44</v>
      </c>
      <c r="J219" t="n">
        <v>180.82</v>
      </c>
      <c r="K219" t="n">
        <v>52.44</v>
      </c>
      <c r="L219" t="n">
        <v>3.75</v>
      </c>
      <c r="M219" t="n">
        <v>42</v>
      </c>
      <c r="N219" t="n">
        <v>34.63</v>
      </c>
      <c r="O219" t="n">
        <v>22535.19</v>
      </c>
      <c r="P219" t="n">
        <v>221.96</v>
      </c>
      <c r="Q219" t="n">
        <v>1319.16</v>
      </c>
      <c r="R219" t="n">
        <v>102.34</v>
      </c>
      <c r="S219" t="n">
        <v>59.92</v>
      </c>
      <c r="T219" t="n">
        <v>20955.81</v>
      </c>
      <c r="U219" t="n">
        <v>0.59</v>
      </c>
      <c r="V219" t="n">
        <v>0.92</v>
      </c>
      <c r="W219" t="n">
        <v>0.23</v>
      </c>
      <c r="X219" t="n">
        <v>1.27</v>
      </c>
      <c r="Y219" t="n">
        <v>1</v>
      </c>
      <c r="Z219" t="n">
        <v>10</v>
      </c>
    </row>
    <row r="220">
      <c r="A220" t="n">
        <v>12</v>
      </c>
      <c r="B220" t="n">
        <v>90</v>
      </c>
      <c r="C220" t="inlineStr">
        <is>
          <t xml:space="preserve">CONCLUIDO	</t>
        </is>
      </c>
      <c r="D220" t="n">
        <v>4.4785</v>
      </c>
      <c r="E220" t="n">
        <v>22.33</v>
      </c>
      <c r="F220" t="n">
        <v>18.45</v>
      </c>
      <c r="G220" t="n">
        <v>27</v>
      </c>
      <c r="H220" t="n">
        <v>0.39</v>
      </c>
      <c r="I220" t="n">
        <v>41</v>
      </c>
      <c r="J220" t="n">
        <v>181.19</v>
      </c>
      <c r="K220" t="n">
        <v>52.44</v>
      </c>
      <c r="L220" t="n">
        <v>4</v>
      </c>
      <c r="M220" t="n">
        <v>39</v>
      </c>
      <c r="N220" t="n">
        <v>34.75</v>
      </c>
      <c r="O220" t="n">
        <v>22581.25</v>
      </c>
      <c r="P220" t="n">
        <v>218.95</v>
      </c>
      <c r="Q220" t="n">
        <v>1319.16</v>
      </c>
      <c r="R220" t="n">
        <v>98.88</v>
      </c>
      <c r="S220" t="n">
        <v>59.92</v>
      </c>
      <c r="T220" t="n">
        <v>19241.33</v>
      </c>
      <c r="U220" t="n">
        <v>0.61</v>
      </c>
      <c r="V220" t="n">
        <v>0.92</v>
      </c>
      <c r="W220" t="n">
        <v>0.23</v>
      </c>
      <c r="X220" t="n">
        <v>1.17</v>
      </c>
      <c r="Y220" t="n">
        <v>1</v>
      </c>
      <c r="Z220" t="n">
        <v>10</v>
      </c>
    </row>
    <row r="221">
      <c r="A221" t="n">
        <v>13</v>
      </c>
      <c r="B221" t="n">
        <v>90</v>
      </c>
      <c r="C221" t="inlineStr">
        <is>
          <t xml:space="preserve">CONCLUIDO	</t>
        </is>
      </c>
      <c r="D221" t="n">
        <v>4.5196</v>
      </c>
      <c r="E221" t="n">
        <v>22.13</v>
      </c>
      <c r="F221" t="n">
        <v>18.35</v>
      </c>
      <c r="G221" t="n">
        <v>28.98</v>
      </c>
      <c r="H221" t="n">
        <v>0.42</v>
      </c>
      <c r="I221" t="n">
        <v>38</v>
      </c>
      <c r="J221" t="n">
        <v>181.57</v>
      </c>
      <c r="K221" t="n">
        <v>52.44</v>
      </c>
      <c r="L221" t="n">
        <v>4.25</v>
      </c>
      <c r="M221" t="n">
        <v>36</v>
      </c>
      <c r="N221" t="n">
        <v>34.88</v>
      </c>
      <c r="O221" t="n">
        <v>22627.36</v>
      </c>
      <c r="P221" t="n">
        <v>216.09</v>
      </c>
      <c r="Q221" t="n">
        <v>1319.1</v>
      </c>
      <c r="R221" t="n">
        <v>95.84</v>
      </c>
      <c r="S221" t="n">
        <v>59.92</v>
      </c>
      <c r="T221" t="n">
        <v>17735.63</v>
      </c>
      <c r="U221" t="n">
        <v>0.63</v>
      </c>
      <c r="V221" t="n">
        <v>0.93</v>
      </c>
      <c r="W221" t="n">
        <v>0.23</v>
      </c>
      <c r="X221" t="n">
        <v>1.08</v>
      </c>
      <c r="Y221" t="n">
        <v>1</v>
      </c>
      <c r="Z221" t="n">
        <v>10</v>
      </c>
    </row>
    <row r="222">
      <c r="A222" t="n">
        <v>14</v>
      </c>
      <c r="B222" t="n">
        <v>90</v>
      </c>
      <c r="C222" t="inlineStr">
        <is>
          <t xml:space="preserve">CONCLUIDO	</t>
        </is>
      </c>
      <c r="D222" t="n">
        <v>4.5634</v>
      </c>
      <c r="E222" t="n">
        <v>21.91</v>
      </c>
      <c r="F222" t="n">
        <v>18.25</v>
      </c>
      <c r="G222" t="n">
        <v>31.28</v>
      </c>
      <c r="H222" t="n">
        <v>0.44</v>
      </c>
      <c r="I222" t="n">
        <v>35</v>
      </c>
      <c r="J222" t="n">
        <v>181.94</v>
      </c>
      <c r="K222" t="n">
        <v>52.44</v>
      </c>
      <c r="L222" t="n">
        <v>4.5</v>
      </c>
      <c r="M222" t="n">
        <v>33</v>
      </c>
      <c r="N222" t="n">
        <v>35</v>
      </c>
      <c r="O222" t="n">
        <v>22673.63</v>
      </c>
      <c r="P222" t="n">
        <v>213.33</v>
      </c>
      <c r="Q222" t="n">
        <v>1319.12</v>
      </c>
      <c r="R222" t="n">
        <v>92.28</v>
      </c>
      <c r="S222" t="n">
        <v>59.92</v>
      </c>
      <c r="T222" t="n">
        <v>15970.61</v>
      </c>
      <c r="U222" t="n">
        <v>0.65</v>
      </c>
      <c r="V222" t="n">
        <v>0.93</v>
      </c>
      <c r="W222" t="n">
        <v>0.22</v>
      </c>
      <c r="X222" t="n">
        <v>0.97</v>
      </c>
      <c r="Y222" t="n">
        <v>1</v>
      </c>
      <c r="Z222" t="n">
        <v>10</v>
      </c>
    </row>
    <row r="223">
      <c r="A223" t="n">
        <v>15</v>
      </c>
      <c r="B223" t="n">
        <v>90</v>
      </c>
      <c r="C223" t="inlineStr">
        <is>
          <t xml:space="preserve">CONCLUIDO	</t>
        </is>
      </c>
      <c r="D223" t="n">
        <v>4.5929</v>
      </c>
      <c r="E223" t="n">
        <v>21.77</v>
      </c>
      <c r="F223" t="n">
        <v>18.18</v>
      </c>
      <c r="G223" t="n">
        <v>33.05</v>
      </c>
      <c r="H223" t="n">
        <v>0.46</v>
      </c>
      <c r="I223" t="n">
        <v>33</v>
      </c>
      <c r="J223" t="n">
        <v>182.32</v>
      </c>
      <c r="K223" t="n">
        <v>52.44</v>
      </c>
      <c r="L223" t="n">
        <v>4.75</v>
      </c>
      <c r="M223" t="n">
        <v>31</v>
      </c>
      <c r="N223" t="n">
        <v>35.12</v>
      </c>
      <c r="O223" t="n">
        <v>22719.83</v>
      </c>
      <c r="P223" t="n">
        <v>210.45</v>
      </c>
      <c r="Q223" t="n">
        <v>1319.14</v>
      </c>
      <c r="R223" t="n">
        <v>89.97</v>
      </c>
      <c r="S223" t="n">
        <v>59.92</v>
      </c>
      <c r="T223" t="n">
        <v>14823.12</v>
      </c>
      <c r="U223" t="n">
        <v>0.67</v>
      </c>
      <c r="V223" t="n">
        <v>0.93</v>
      </c>
      <c r="W223" t="n">
        <v>0.22</v>
      </c>
      <c r="X223" t="n">
        <v>0.9</v>
      </c>
      <c r="Y223" t="n">
        <v>1</v>
      </c>
      <c r="Z223" t="n">
        <v>10</v>
      </c>
    </row>
    <row r="224">
      <c r="A224" t="n">
        <v>16</v>
      </c>
      <c r="B224" t="n">
        <v>90</v>
      </c>
      <c r="C224" t="inlineStr">
        <is>
          <t xml:space="preserve">CONCLUIDO	</t>
        </is>
      </c>
      <c r="D224" t="n">
        <v>4.6187</v>
      </c>
      <c r="E224" t="n">
        <v>21.65</v>
      </c>
      <c r="F224" t="n">
        <v>18.13</v>
      </c>
      <c r="G224" t="n">
        <v>35.09</v>
      </c>
      <c r="H224" t="n">
        <v>0.49</v>
      </c>
      <c r="I224" t="n">
        <v>31</v>
      </c>
      <c r="J224" t="n">
        <v>182.69</v>
      </c>
      <c r="K224" t="n">
        <v>52.44</v>
      </c>
      <c r="L224" t="n">
        <v>5</v>
      </c>
      <c r="M224" t="n">
        <v>29</v>
      </c>
      <c r="N224" t="n">
        <v>35.25</v>
      </c>
      <c r="O224" t="n">
        <v>22766.06</v>
      </c>
      <c r="P224" t="n">
        <v>208.26</v>
      </c>
      <c r="Q224" t="n">
        <v>1319.08</v>
      </c>
      <c r="R224" t="n">
        <v>88.31</v>
      </c>
      <c r="S224" t="n">
        <v>59.92</v>
      </c>
      <c r="T224" t="n">
        <v>14003.46</v>
      </c>
      <c r="U224" t="n">
        <v>0.68</v>
      </c>
      <c r="V224" t="n">
        <v>0.9399999999999999</v>
      </c>
      <c r="W224" t="n">
        <v>0.21</v>
      </c>
      <c r="X224" t="n">
        <v>0.85</v>
      </c>
      <c r="Y224" t="n">
        <v>1</v>
      </c>
      <c r="Z224" t="n">
        <v>10</v>
      </c>
    </row>
    <row r="225">
      <c r="A225" t="n">
        <v>17</v>
      </c>
      <c r="B225" t="n">
        <v>90</v>
      </c>
      <c r="C225" t="inlineStr">
        <is>
          <t xml:space="preserve">CONCLUIDO	</t>
        </is>
      </c>
      <c r="D225" t="n">
        <v>4.6351</v>
      </c>
      <c r="E225" t="n">
        <v>21.57</v>
      </c>
      <c r="F225" t="n">
        <v>18.09</v>
      </c>
      <c r="G225" t="n">
        <v>36.17</v>
      </c>
      <c r="H225" t="n">
        <v>0.51</v>
      </c>
      <c r="I225" t="n">
        <v>30</v>
      </c>
      <c r="J225" t="n">
        <v>183.07</v>
      </c>
      <c r="K225" t="n">
        <v>52.44</v>
      </c>
      <c r="L225" t="n">
        <v>5.25</v>
      </c>
      <c r="M225" t="n">
        <v>28</v>
      </c>
      <c r="N225" t="n">
        <v>35.37</v>
      </c>
      <c r="O225" t="n">
        <v>22812.34</v>
      </c>
      <c r="P225" t="n">
        <v>205.91</v>
      </c>
      <c r="Q225" t="n">
        <v>1319.15</v>
      </c>
      <c r="R225" t="n">
        <v>86.98</v>
      </c>
      <c r="S225" t="n">
        <v>59.92</v>
      </c>
      <c r="T225" t="n">
        <v>13346.8</v>
      </c>
      <c r="U225" t="n">
        <v>0.6899999999999999</v>
      </c>
      <c r="V225" t="n">
        <v>0.9399999999999999</v>
      </c>
      <c r="W225" t="n">
        <v>0.21</v>
      </c>
      <c r="X225" t="n">
        <v>0.8100000000000001</v>
      </c>
      <c r="Y225" t="n">
        <v>1</v>
      </c>
      <c r="Z225" t="n">
        <v>10</v>
      </c>
    </row>
    <row r="226">
      <c r="A226" t="n">
        <v>18</v>
      </c>
      <c r="B226" t="n">
        <v>90</v>
      </c>
      <c r="C226" t="inlineStr">
        <is>
          <t xml:space="preserve">CONCLUIDO	</t>
        </is>
      </c>
      <c r="D226" t="n">
        <v>4.6668</v>
      </c>
      <c r="E226" t="n">
        <v>21.43</v>
      </c>
      <c r="F226" t="n">
        <v>18.01</v>
      </c>
      <c r="G226" t="n">
        <v>38.6</v>
      </c>
      <c r="H226" t="n">
        <v>0.53</v>
      </c>
      <c r="I226" t="n">
        <v>28</v>
      </c>
      <c r="J226" t="n">
        <v>183.44</v>
      </c>
      <c r="K226" t="n">
        <v>52.44</v>
      </c>
      <c r="L226" t="n">
        <v>5.5</v>
      </c>
      <c r="M226" t="n">
        <v>26</v>
      </c>
      <c r="N226" t="n">
        <v>35.5</v>
      </c>
      <c r="O226" t="n">
        <v>22858.66</v>
      </c>
      <c r="P226" t="n">
        <v>203.1</v>
      </c>
      <c r="Q226" t="n">
        <v>1319.2</v>
      </c>
      <c r="R226" t="n">
        <v>84.34999999999999</v>
      </c>
      <c r="S226" t="n">
        <v>59.92</v>
      </c>
      <c r="T226" t="n">
        <v>12041.13</v>
      </c>
      <c r="U226" t="n">
        <v>0.71</v>
      </c>
      <c r="V226" t="n">
        <v>0.9399999999999999</v>
      </c>
      <c r="W226" t="n">
        <v>0.21</v>
      </c>
      <c r="X226" t="n">
        <v>0.73</v>
      </c>
      <c r="Y226" t="n">
        <v>1</v>
      </c>
      <c r="Z226" t="n">
        <v>10</v>
      </c>
    </row>
    <row r="227">
      <c r="A227" t="n">
        <v>19</v>
      </c>
      <c r="B227" t="n">
        <v>90</v>
      </c>
      <c r="C227" t="inlineStr">
        <is>
          <t xml:space="preserve">CONCLUIDO	</t>
        </is>
      </c>
      <c r="D227" t="n">
        <v>4.6959</v>
      </c>
      <c r="E227" t="n">
        <v>21.3</v>
      </c>
      <c r="F227" t="n">
        <v>17.95</v>
      </c>
      <c r="G227" t="n">
        <v>41.42</v>
      </c>
      <c r="H227" t="n">
        <v>0.55</v>
      </c>
      <c r="I227" t="n">
        <v>26</v>
      </c>
      <c r="J227" t="n">
        <v>183.82</v>
      </c>
      <c r="K227" t="n">
        <v>52.44</v>
      </c>
      <c r="L227" t="n">
        <v>5.75</v>
      </c>
      <c r="M227" t="n">
        <v>24</v>
      </c>
      <c r="N227" t="n">
        <v>35.63</v>
      </c>
      <c r="O227" t="n">
        <v>22905.03</v>
      </c>
      <c r="P227" t="n">
        <v>200.46</v>
      </c>
      <c r="Q227" t="n">
        <v>1319.12</v>
      </c>
      <c r="R227" t="n">
        <v>82.95999999999999</v>
      </c>
      <c r="S227" t="n">
        <v>59.92</v>
      </c>
      <c r="T227" t="n">
        <v>11356.39</v>
      </c>
      <c r="U227" t="n">
        <v>0.72</v>
      </c>
      <c r="V227" t="n">
        <v>0.95</v>
      </c>
      <c r="W227" t="n">
        <v>0.19</v>
      </c>
      <c r="X227" t="n">
        <v>0.67</v>
      </c>
      <c r="Y227" t="n">
        <v>1</v>
      </c>
      <c r="Z227" t="n">
        <v>10</v>
      </c>
    </row>
    <row r="228">
      <c r="A228" t="n">
        <v>20</v>
      </c>
      <c r="B228" t="n">
        <v>90</v>
      </c>
      <c r="C228" t="inlineStr">
        <is>
          <t xml:space="preserve">CONCLUIDO	</t>
        </is>
      </c>
      <c r="D228" t="n">
        <v>4.6962</v>
      </c>
      <c r="E228" t="n">
        <v>21.29</v>
      </c>
      <c r="F228" t="n">
        <v>17.98</v>
      </c>
      <c r="G228" t="n">
        <v>43.16</v>
      </c>
      <c r="H228" t="n">
        <v>0.58</v>
      </c>
      <c r="I228" t="n">
        <v>25</v>
      </c>
      <c r="J228" t="n">
        <v>184.19</v>
      </c>
      <c r="K228" t="n">
        <v>52.44</v>
      </c>
      <c r="L228" t="n">
        <v>6</v>
      </c>
      <c r="M228" t="n">
        <v>23</v>
      </c>
      <c r="N228" t="n">
        <v>35.75</v>
      </c>
      <c r="O228" t="n">
        <v>22951.43</v>
      </c>
      <c r="P228" t="n">
        <v>199.67</v>
      </c>
      <c r="Q228" t="n">
        <v>1319.17</v>
      </c>
      <c r="R228" t="n">
        <v>83.76000000000001</v>
      </c>
      <c r="S228" t="n">
        <v>59.92</v>
      </c>
      <c r="T228" t="n">
        <v>11761.87</v>
      </c>
      <c r="U228" t="n">
        <v>0.72</v>
      </c>
      <c r="V228" t="n">
        <v>0.9399999999999999</v>
      </c>
      <c r="W228" t="n">
        <v>0.2</v>
      </c>
      <c r="X228" t="n">
        <v>0.71</v>
      </c>
      <c r="Y228" t="n">
        <v>1</v>
      </c>
      <c r="Z228" t="n">
        <v>10</v>
      </c>
    </row>
    <row r="229">
      <c r="A229" t="n">
        <v>21</v>
      </c>
      <c r="B229" t="n">
        <v>90</v>
      </c>
      <c r="C229" t="inlineStr">
        <is>
          <t xml:space="preserve">CONCLUIDO	</t>
        </is>
      </c>
      <c r="D229" t="n">
        <v>4.7105</v>
      </c>
      <c r="E229" t="n">
        <v>21.23</v>
      </c>
      <c r="F229" t="n">
        <v>17.96</v>
      </c>
      <c r="G229" t="n">
        <v>44.89</v>
      </c>
      <c r="H229" t="n">
        <v>0.6</v>
      </c>
      <c r="I229" t="n">
        <v>24</v>
      </c>
      <c r="J229" t="n">
        <v>184.57</v>
      </c>
      <c r="K229" t="n">
        <v>52.44</v>
      </c>
      <c r="L229" t="n">
        <v>6.25</v>
      </c>
      <c r="M229" t="n">
        <v>22</v>
      </c>
      <c r="N229" t="n">
        <v>35.88</v>
      </c>
      <c r="O229" t="n">
        <v>22997.88</v>
      </c>
      <c r="P229" t="n">
        <v>197.51</v>
      </c>
      <c r="Q229" t="n">
        <v>1319.15</v>
      </c>
      <c r="R229" t="n">
        <v>82.8</v>
      </c>
      <c r="S229" t="n">
        <v>59.92</v>
      </c>
      <c r="T229" t="n">
        <v>11282.7</v>
      </c>
      <c r="U229" t="n">
        <v>0.72</v>
      </c>
      <c r="V229" t="n">
        <v>0.95</v>
      </c>
      <c r="W229" t="n">
        <v>0.2</v>
      </c>
      <c r="X229" t="n">
        <v>0.68</v>
      </c>
      <c r="Y229" t="n">
        <v>1</v>
      </c>
      <c r="Z229" t="n">
        <v>10</v>
      </c>
    </row>
    <row r="230">
      <c r="A230" t="n">
        <v>22</v>
      </c>
      <c r="B230" t="n">
        <v>90</v>
      </c>
      <c r="C230" t="inlineStr">
        <is>
          <t xml:space="preserve">CONCLUIDO	</t>
        </is>
      </c>
      <c r="D230" t="n">
        <v>4.7281</v>
      </c>
      <c r="E230" t="n">
        <v>21.15</v>
      </c>
      <c r="F230" t="n">
        <v>17.91</v>
      </c>
      <c r="G230" t="n">
        <v>46.73</v>
      </c>
      <c r="H230" t="n">
        <v>0.62</v>
      </c>
      <c r="I230" t="n">
        <v>23</v>
      </c>
      <c r="J230" t="n">
        <v>184.95</v>
      </c>
      <c r="K230" t="n">
        <v>52.44</v>
      </c>
      <c r="L230" t="n">
        <v>6.5</v>
      </c>
      <c r="M230" t="n">
        <v>21</v>
      </c>
      <c r="N230" t="n">
        <v>36.01</v>
      </c>
      <c r="O230" t="n">
        <v>23044.38</v>
      </c>
      <c r="P230" t="n">
        <v>194.57</v>
      </c>
      <c r="Q230" t="n">
        <v>1319.16</v>
      </c>
      <c r="R230" t="n">
        <v>81.42</v>
      </c>
      <c r="S230" t="n">
        <v>59.92</v>
      </c>
      <c r="T230" t="n">
        <v>10599.74</v>
      </c>
      <c r="U230" t="n">
        <v>0.74</v>
      </c>
      <c r="V230" t="n">
        <v>0.95</v>
      </c>
      <c r="W230" t="n">
        <v>0.2</v>
      </c>
      <c r="X230" t="n">
        <v>0.63</v>
      </c>
      <c r="Y230" t="n">
        <v>1</v>
      </c>
      <c r="Z230" t="n">
        <v>10</v>
      </c>
    </row>
    <row r="231">
      <c r="A231" t="n">
        <v>23</v>
      </c>
      <c r="B231" t="n">
        <v>90</v>
      </c>
      <c r="C231" t="inlineStr">
        <is>
          <t xml:space="preserve">CONCLUIDO	</t>
        </is>
      </c>
      <c r="D231" t="n">
        <v>4.7432</v>
      </c>
      <c r="E231" t="n">
        <v>21.08</v>
      </c>
      <c r="F231" t="n">
        <v>17.88</v>
      </c>
      <c r="G231" t="n">
        <v>48.76</v>
      </c>
      <c r="H231" t="n">
        <v>0.65</v>
      </c>
      <c r="I231" t="n">
        <v>22</v>
      </c>
      <c r="J231" t="n">
        <v>185.33</v>
      </c>
      <c r="K231" t="n">
        <v>52.44</v>
      </c>
      <c r="L231" t="n">
        <v>6.75</v>
      </c>
      <c r="M231" t="n">
        <v>20</v>
      </c>
      <c r="N231" t="n">
        <v>36.13</v>
      </c>
      <c r="O231" t="n">
        <v>23090.91</v>
      </c>
      <c r="P231" t="n">
        <v>192.34</v>
      </c>
      <c r="Q231" t="n">
        <v>1319.15</v>
      </c>
      <c r="R231" t="n">
        <v>80.3</v>
      </c>
      <c r="S231" t="n">
        <v>59.92</v>
      </c>
      <c r="T231" t="n">
        <v>10046.12</v>
      </c>
      <c r="U231" t="n">
        <v>0.75</v>
      </c>
      <c r="V231" t="n">
        <v>0.95</v>
      </c>
      <c r="W231" t="n">
        <v>0.2</v>
      </c>
      <c r="X231" t="n">
        <v>0.6</v>
      </c>
      <c r="Y231" t="n">
        <v>1</v>
      </c>
      <c r="Z231" t="n">
        <v>10</v>
      </c>
    </row>
    <row r="232">
      <c r="A232" t="n">
        <v>24</v>
      </c>
      <c r="B232" t="n">
        <v>90</v>
      </c>
      <c r="C232" t="inlineStr">
        <is>
          <t xml:space="preserve">CONCLUIDO	</t>
        </is>
      </c>
      <c r="D232" t="n">
        <v>4.7578</v>
      </c>
      <c r="E232" t="n">
        <v>21.02</v>
      </c>
      <c r="F232" t="n">
        <v>17.85</v>
      </c>
      <c r="G232" t="n">
        <v>51</v>
      </c>
      <c r="H232" t="n">
        <v>0.67</v>
      </c>
      <c r="I232" t="n">
        <v>21</v>
      </c>
      <c r="J232" t="n">
        <v>185.7</v>
      </c>
      <c r="K232" t="n">
        <v>52.44</v>
      </c>
      <c r="L232" t="n">
        <v>7</v>
      </c>
      <c r="M232" t="n">
        <v>19</v>
      </c>
      <c r="N232" t="n">
        <v>36.26</v>
      </c>
      <c r="O232" t="n">
        <v>23137.49</v>
      </c>
      <c r="P232" t="n">
        <v>190.11</v>
      </c>
      <c r="Q232" t="n">
        <v>1319.1</v>
      </c>
      <c r="R232" t="n">
        <v>79.33</v>
      </c>
      <c r="S232" t="n">
        <v>59.92</v>
      </c>
      <c r="T232" t="n">
        <v>9566.950000000001</v>
      </c>
      <c r="U232" t="n">
        <v>0.76</v>
      </c>
      <c r="V232" t="n">
        <v>0.95</v>
      </c>
      <c r="W232" t="n">
        <v>0.2</v>
      </c>
      <c r="X232" t="n">
        <v>0.57</v>
      </c>
      <c r="Y232" t="n">
        <v>1</v>
      </c>
      <c r="Z232" t="n">
        <v>10</v>
      </c>
    </row>
    <row r="233">
      <c r="A233" t="n">
        <v>25</v>
      </c>
      <c r="B233" t="n">
        <v>90</v>
      </c>
      <c r="C233" t="inlineStr">
        <is>
          <t xml:space="preserve">CONCLUIDO	</t>
        </is>
      </c>
      <c r="D233" t="n">
        <v>4.7766</v>
      </c>
      <c r="E233" t="n">
        <v>20.94</v>
      </c>
      <c r="F233" t="n">
        <v>17.8</v>
      </c>
      <c r="G233" t="n">
        <v>53.41</v>
      </c>
      <c r="H233" t="n">
        <v>0.6899999999999999</v>
      </c>
      <c r="I233" t="n">
        <v>20</v>
      </c>
      <c r="J233" t="n">
        <v>186.08</v>
      </c>
      <c r="K233" t="n">
        <v>52.44</v>
      </c>
      <c r="L233" t="n">
        <v>7.25</v>
      </c>
      <c r="M233" t="n">
        <v>18</v>
      </c>
      <c r="N233" t="n">
        <v>36.39</v>
      </c>
      <c r="O233" t="n">
        <v>23184.11</v>
      </c>
      <c r="P233" t="n">
        <v>186.7</v>
      </c>
      <c r="Q233" t="n">
        <v>1319.08</v>
      </c>
      <c r="R233" t="n">
        <v>77.76000000000001</v>
      </c>
      <c r="S233" t="n">
        <v>59.92</v>
      </c>
      <c r="T233" t="n">
        <v>8784.26</v>
      </c>
      <c r="U233" t="n">
        <v>0.77</v>
      </c>
      <c r="V233" t="n">
        <v>0.95</v>
      </c>
      <c r="W233" t="n">
        <v>0.2</v>
      </c>
      <c r="X233" t="n">
        <v>0.53</v>
      </c>
      <c r="Y233" t="n">
        <v>1</v>
      </c>
      <c r="Z233" t="n">
        <v>10</v>
      </c>
    </row>
    <row r="234">
      <c r="A234" t="n">
        <v>26</v>
      </c>
      <c r="B234" t="n">
        <v>90</v>
      </c>
      <c r="C234" t="inlineStr">
        <is>
          <t xml:space="preserve">CONCLUIDO	</t>
        </is>
      </c>
      <c r="D234" t="n">
        <v>4.7876</v>
      </c>
      <c r="E234" t="n">
        <v>20.89</v>
      </c>
      <c r="F234" t="n">
        <v>17.79</v>
      </c>
      <c r="G234" t="n">
        <v>56.18</v>
      </c>
      <c r="H234" t="n">
        <v>0.71</v>
      </c>
      <c r="I234" t="n">
        <v>19</v>
      </c>
      <c r="J234" t="n">
        <v>186.46</v>
      </c>
      <c r="K234" t="n">
        <v>52.44</v>
      </c>
      <c r="L234" t="n">
        <v>7.5</v>
      </c>
      <c r="M234" t="n">
        <v>17</v>
      </c>
      <c r="N234" t="n">
        <v>36.52</v>
      </c>
      <c r="O234" t="n">
        <v>23230.78</v>
      </c>
      <c r="P234" t="n">
        <v>184.89</v>
      </c>
      <c r="Q234" t="n">
        <v>1319.12</v>
      </c>
      <c r="R234" t="n">
        <v>77.25</v>
      </c>
      <c r="S234" t="n">
        <v>59.92</v>
      </c>
      <c r="T234" t="n">
        <v>8534.790000000001</v>
      </c>
      <c r="U234" t="n">
        <v>0.78</v>
      </c>
      <c r="V234" t="n">
        <v>0.96</v>
      </c>
      <c r="W234" t="n">
        <v>0.2</v>
      </c>
      <c r="X234" t="n">
        <v>0.51</v>
      </c>
      <c r="Y234" t="n">
        <v>1</v>
      </c>
      <c r="Z234" t="n">
        <v>10</v>
      </c>
    </row>
    <row r="235">
      <c r="A235" t="n">
        <v>27</v>
      </c>
      <c r="B235" t="n">
        <v>90</v>
      </c>
      <c r="C235" t="inlineStr">
        <is>
          <t xml:space="preserve">CONCLUIDO	</t>
        </is>
      </c>
      <c r="D235" t="n">
        <v>4.8242</v>
      </c>
      <c r="E235" t="n">
        <v>20.73</v>
      </c>
      <c r="F235" t="n">
        <v>17.67</v>
      </c>
      <c r="G235" t="n">
        <v>58.89</v>
      </c>
      <c r="H235" t="n">
        <v>0.74</v>
      </c>
      <c r="I235" t="n">
        <v>18</v>
      </c>
      <c r="J235" t="n">
        <v>186.84</v>
      </c>
      <c r="K235" t="n">
        <v>52.44</v>
      </c>
      <c r="L235" t="n">
        <v>7.75</v>
      </c>
      <c r="M235" t="n">
        <v>16</v>
      </c>
      <c r="N235" t="n">
        <v>36.65</v>
      </c>
      <c r="O235" t="n">
        <v>23277.49</v>
      </c>
      <c r="P235" t="n">
        <v>181.15</v>
      </c>
      <c r="Q235" t="n">
        <v>1319.08</v>
      </c>
      <c r="R235" t="n">
        <v>73.40000000000001</v>
      </c>
      <c r="S235" t="n">
        <v>59.92</v>
      </c>
      <c r="T235" t="n">
        <v>6615.41</v>
      </c>
      <c r="U235" t="n">
        <v>0.82</v>
      </c>
      <c r="V235" t="n">
        <v>0.96</v>
      </c>
      <c r="W235" t="n">
        <v>0.18</v>
      </c>
      <c r="X235" t="n">
        <v>0.39</v>
      </c>
      <c r="Y235" t="n">
        <v>1</v>
      </c>
      <c r="Z235" t="n">
        <v>10</v>
      </c>
    </row>
    <row r="236">
      <c r="A236" t="n">
        <v>28</v>
      </c>
      <c r="B236" t="n">
        <v>90</v>
      </c>
      <c r="C236" t="inlineStr">
        <is>
          <t xml:space="preserve">CONCLUIDO	</t>
        </is>
      </c>
      <c r="D236" t="n">
        <v>4.7922</v>
      </c>
      <c r="E236" t="n">
        <v>20.87</v>
      </c>
      <c r="F236" t="n">
        <v>17.81</v>
      </c>
      <c r="G236" t="n">
        <v>59.36</v>
      </c>
      <c r="H236" t="n">
        <v>0.76</v>
      </c>
      <c r="I236" t="n">
        <v>18</v>
      </c>
      <c r="J236" t="n">
        <v>187.22</v>
      </c>
      <c r="K236" t="n">
        <v>52.44</v>
      </c>
      <c r="L236" t="n">
        <v>8</v>
      </c>
      <c r="M236" t="n">
        <v>16</v>
      </c>
      <c r="N236" t="n">
        <v>36.78</v>
      </c>
      <c r="O236" t="n">
        <v>23324.24</v>
      </c>
      <c r="P236" t="n">
        <v>181.07</v>
      </c>
      <c r="Q236" t="n">
        <v>1319.16</v>
      </c>
      <c r="R236" t="n">
        <v>78.15000000000001</v>
      </c>
      <c r="S236" t="n">
        <v>59.92</v>
      </c>
      <c r="T236" t="n">
        <v>8989.870000000001</v>
      </c>
      <c r="U236" t="n">
        <v>0.77</v>
      </c>
      <c r="V236" t="n">
        <v>0.95</v>
      </c>
      <c r="W236" t="n">
        <v>0.19</v>
      </c>
      <c r="X236" t="n">
        <v>0.53</v>
      </c>
      <c r="Y236" t="n">
        <v>1</v>
      </c>
      <c r="Z236" t="n">
        <v>10</v>
      </c>
    </row>
    <row r="237">
      <c r="A237" t="n">
        <v>29</v>
      </c>
      <c r="B237" t="n">
        <v>90</v>
      </c>
      <c r="C237" t="inlineStr">
        <is>
          <t xml:space="preserve">CONCLUIDO	</t>
        </is>
      </c>
      <c r="D237" t="n">
        <v>4.8117</v>
      </c>
      <c r="E237" t="n">
        <v>20.78</v>
      </c>
      <c r="F237" t="n">
        <v>17.76</v>
      </c>
      <c r="G237" t="n">
        <v>62.67</v>
      </c>
      <c r="H237" t="n">
        <v>0.78</v>
      </c>
      <c r="I237" t="n">
        <v>17</v>
      </c>
      <c r="J237" t="n">
        <v>187.6</v>
      </c>
      <c r="K237" t="n">
        <v>52.44</v>
      </c>
      <c r="L237" t="n">
        <v>8.25</v>
      </c>
      <c r="M237" t="n">
        <v>13</v>
      </c>
      <c r="N237" t="n">
        <v>36.9</v>
      </c>
      <c r="O237" t="n">
        <v>23371.04</v>
      </c>
      <c r="P237" t="n">
        <v>178.17</v>
      </c>
      <c r="Q237" t="n">
        <v>1319.09</v>
      </c>
      <c r="R237" t="n">
        <v>76.31</v>
      </c>
      <c r="S237" t="n">
        <v>59.92</v>
      </c>
      <c r="T237" t="n">
        <v>8074.07</v>
      </c>
      <c r="U237" t="n">
        <v>0.79</v>
      </c>
      <c r="V237" t="n">
        <v>0.96</v>
      </c>
      <c r="W237" t="n">
        <v>0.19</v>
      </c>
      <c r="X237" t="n">
        <v>0.48</v>
      </c>
      <c r="Y237" t="n">
        <v>1</v>
      </c>
      <c r="Z237" t="n">
        <v>10</v>
      </c>
    </row>
    <row r="238">
      <c r="A238" t="n">
        <v>30</v>
      </c>
      <c r="B238" t="n">
        <v>90</v>
      </c>
      <c r="C238" t="inlineStr">
        <is>
          <t xml:space="preserve">CONCLUIDO	</t>
        </is>
      </c>
      <c r="D238" t="n">
        <v>4.8302</v>
      </c>
      <c r="E238" t="n">
        <v>20.7</v>
      </c>
      <c r="F238" t="n">
        <v>17.71</v>
      </c>
      <c r="G238" t="n">
        <v>66.43000000000001</v>
      </c>
      <c r="H238" t="n">
        <v>0.8</v>
      </c>
      <c r="I238" t="n">
        <v>16</v>
      </c>
      <c r="J238" t="n">
        <v>187.98</v>
      </c>
      <c r="K238" t="n">
        <v>52.44</v>
      </c>
      <c r="L238" t="n">
        <v>8.5</v>
      </c>
      <c r="M238" t="n">
        <v>8</v>
      </c>
      <c r="N238" t="n">
        <v>37.03</v>
      </c>
      <c r="O238" t="n">
        <v>23417.88</v>
      </c>
      <c r="P238" t="n">
        <v>175.75</v>
      </c>
      <c r="Q238" t="n">
        <v>1319.16</v>
      </c>
      <c r="R238" t="n">
        <v>74.54000000000001</v>
      </c>
      <c r="S238" t="n">
        <v>59.92</v>
      </c>
      <c r="T238" t="n">
        <v>7194.12</v>
      </c>
      <c r="U238" t="n">
        <v>0.8</v>
      </c>
      <c r="V238" t="n">
        <v>0.96</v>
      </c>
      <c r="W238" t="n">
        <v>0.2</v>
      </c>
      <c r="X238" t="n">
        <v>0.44</v>
      </c>
      <c r="Y238" t="n">
        <v>1</v>
      </c>
      <c r="Z238" t="n">
        <v>10</v>
      </c>
    </row>
    <row r="239">
      <c r="A239" t="n">
        <v>31</v>
      </c>
      <c r="B239" t="n">
        <v>90</v>
      </c>
      <c r="C239" t="inlineStr">
        <is>
          <t xml:space="preserve">CONCLUIDO	</t>
        </is>
      </c>
      <c r="D239" t="n">
        <v>4.8289</v>
      </c>
      <c r="E239" t="n">
        <v>20.71</v>
      </c>
      <c r="F239" t="n">
        <v>17.72</v>
      </c>
      <c r="G239" t="n">
        <v>66.45</v>
      </c>
      <c r="H239" t="n">
        <v>0.82</v>
      </c>
      <c r="I239" t="n">
        <v>16</v>
      </c>
      <c r="J239" t="n">
        <v>188.36</v>
      </c>
      <c r="K239" t="n">
        <v>52.44</v>
      </c>
      <c r="L239" t="n">
        <v>8.75</v>
      </c>
      <c r="M239" t="n">
        <v>3</v>
      </c>
      <c r="N239" t="n">
        <v>37.16</v>
      </c>
      <c r="O239" t="n">
        <v>23464.76</v>
      </c>
      <c r="P239" t="n">
        <v>175.73</v>
      </c>
      <c r="Q239" t="n">
        <v>1319.13</v>
      </c>
      <c r="R239" t="n">
        <v>74.53</v>
      </c>
      <c r="S239" t="n">
        <v>59.92</v>
      </c>
      <c r="T239" t="n">
        <v>7192.01</v>
      </c>
      <c r="U239" t="n">
        <v>0.8</v>
      </c>
      <c r="V239" t="n">
        <v>0.96</v>
      </c>
      <c r="W239" t="n">
        <v>0.2</v>
      </c>
      <c r="X239" t="n">
        <v>0.44</v>
      </c>
      <c r="Y239" t="n">
        <v>1</v>
      </c>
      <c r="Z239" t="n">
        <v>10</v>
      </c>
    </row>
    <row r="240">
      <c r="A240" t="n">
        <v>32</v>
      </c>
      <c r="B240" t="n">
        <v>90</v>
      </c>
      <c r="C240" t="inlineStr">
        <is>
          <t xml:space="preserve">CONCLUIDO	</t>
        </is>
      </c>
      <c r="D240" t="n">
        <v>4.8286</v>
      </c>
      <c r="E240" t="n">
        <v>20.71</v>
      </c>
      <c r="F240" t="n">
        <v>17.72</v>
      </c>
      <c r="G240" t="n">
        <v>66.45</v>
      </c>
      <c r="H240" t="n">
        <v>0.85</v>
      </c>
      <c r="I240" t="n">
        <v>16</v>
      </c>
      <c r="J240" t="n">
        <v>188.74</v>
      </c>
      <c r="K240" t="n">
        <v>52.44</v>
      </c>
      <c r="L240" t="n">
        <v>9</v>
      </c>
      <c r="M240" t="n">
        <v>0</v>
      </c>
      <c r="N240" t="n">
        <v>37.3</v>
      </c>
      <c r="O240" t="n">
        <v>23511.69</v>
      </c>
      <c r="P240" t="n">
        <v>176.03</v>
      </c>
      <c r="Q240" t="n">
        <v>1319.08</v>
      </c>
      <c r="R240" t="n">
        <v>74.40000000000001</v>
      </c>
      <c r="S240" t="n">
        <v>59.92</v>
      </c>
      <c r="T240" t="n">
        <v>7127.22</v>
      </c>
      <c r="U240" t="n">
        <v>0.8100000000000001</v>
      </c>
      <c r="V240" t="n">
        <v>0.96</v>
      </c>
      <c r="W240" t="n">
        <v>0.21</v>
      </c>
      <c r="X240" t="n">
        <v>0.44</v>
      </c>
      <c r="Y240" t="n">
        <v>1</v>
      </c>
      <c r="Z240" t="n">
        <v>10</v>
      </c>
    </row>
    <row r="241">
      <c r="A241" t="n">
        <v>0</v>
      </c>
      <c r="B241" t="n">
        <v>110</v>
      </c>
      <c r="C241" t="inlineStr">
        <is>
          <t xml:space="preserve">CONCLUIDO	</t>
        </is>
      </c>
      <c r="D241" t="n">
        <v>2.5459</v>
      </c>
      <c r="E241" t="n">
        <v>39.28</v>
      </c>
      <c r="F241" t="n">
        <v>25.31</v>
      </c>
      <c r="G241" t="n">
        <v>5.64</v>
      </c>
      <c r="H241" t="n">
        <v>0.08</v>
      </c>
      <c r="I241" t="n">
        <v>269</v>
      </c>
      <c r="J241" t="n">
        <v>213.37</v>
      </c>
      <c r="K241" t="n">
        <v>56.13</v>
      </c>
      <c r="L241" t="n">
        <v>1</v>
      </c>
      <c r="M241" t="n">
        <v>267</v>
      </c>
      <c r="N241" t="n">
        <v>46.25</v>
      </c>
      <c r="O241" t="n">
        <v>26550.29</v>
      </c>
      <c r="P241" t="n">
        <v>369.91</v>
      </c>
      <c r="Q241" t="n">
        <v>1319.62</v>
      </c>
      <c r="R241" t="n">
        <v>323.4</v>
      </c>
      <c r="S241" t="n">
        <v>59.92</v>
      </c>
      <c r="T241" t="n">
        <v>130360.08</v>
      </c>
      <c r="U241" t="n">
        <v>0.19</v>
      </c>
      <c r="V241" t="n">
        <v>0.67</v>
      </c>
      <c r="W241" t="n">
        <v>0.59</v>
      </c>
      <c r="X241" t="n">
        <v>8.02</v>
      </c>
      <c r="Y241" t="n">
        <v>1</v>
      </c>
      <c r="Z241" t="n">
        <v>10</v>
      </c>
    </row>
    <row r="242">
      <c r="A242" t="n">
        <v>1</v>
      </c>
      <c r="B242" t="n">
        <v>110</v>
      </c>
      <c r="C242" t="inlineStr">
        <is>
          <t xml:space="preserve">CONCLUIDO	</t>
        </is>
      </c>
      <c r="D242" t="n">
        <v>2.9618</v>
      </c>
      <c r="E242" t="n">
        <v>33.76</v>
      </c>
      <c r="F242" t="n">
        <v>22.96</v>
      </c>
      <c r="G242" t="n">
        <v>7.1</v>
      </c>
      <c r="H242" t="n">
        <v>0.1</v>
      </c>
      <c r="I242" t="n">
        <v>194</v>
      </c>
      <c r="J242" t="n">
        <v>213.78</v>
      </c>
      <c r="K242" t="n">
        <v>56.13</v>
      </c>
      <c r="L242" t="n">
        <v>1.25</v>
      </c>
      <c r="M242" t="n">
        <v>192</v>
      </c>
      <c r="N242" t="n">
        <v>46.4</v>
      </c>
      <c r="O242" t="n">
        <v>26600.32</v>
      </c>
      <c r="P242" t="n">
        <v>333.91</v>
      </c>
      <c r="Q242" t="n">
        <v>1319.42</v>
      </c>
      <c r="R242" t="n">
        <v>246.46</v>
      </c>
      <c r="S242" t="n">
        <v>59.92</v>
      </c>
      <c r="T242" t="n">
        <v>92262.69</v>
      </c>
      <c r="U242" t="n">
        <v>0.24</v>
      </c>
      <c r="V242" t="n">
        <v>0.74</v>
      </c>
      <c r="W242" t="n">
        <v>0.47</v>
      </c>
      <c r="X242" t="n">
        <v>5.68</v>
      </c>
      <c r="Y242" t="n">
        <v>1</v>
      </c>
      <c r="Z242" t="n">
        <v>10</v>
      </c>
    </row>
    <row r="243">
      <c r="A243" t="n">
        <v>2</v>
      </c>
      <c r="B243" t="n">
        <v>110</v>
      </c>
      <c r="C243" t="inlineStr">
        <is>
          <t xml:space="preserve">CONCLUIDO	</t>
        </is>
      </c>
      <c r="D243" t="n">
        <v>3.2537</v>
      </c>
      <c r="E243" t="n">
        <v>30.73</v>
      </c>
      <c r="F243" t="n">
        <v>21.7</v>
      </c>
      <c r="G243" t="n">
        <v>8.57</v>
      </c>
      <c r="H243" t="n">
        <v>0.12</v>
      </c>
      <c r="I243" t="n">
        <v>152</v>
      </c>
      <c r="J243" t="n">
        <v>214.19</v>
      </c>
      <c r="K243" t="n">
        <v>56.13</v>
      </c>
      <c r="L243" t="n">
        <v>1.5</v>
      </c>
      <c r="M243" t="n">
        <v>150</v>
      </c>
      <c r="N243" t="n">
        <v>46.56</v>
      </c>
      <c r="O243" t="n">
        <v>26650.41</v>
      </c>
      <c r="P243" t="n">
        <v>314.21</v>
      </c>
      <c r="Q243" t="n">
        <v>1319.39</v>
      </c>
      <c r="R243" t="n">
        <v>204.76</v>
      </c>
      <c r="S243" t="n">
        <v>59.92</v>
      </c>
      <c r="T243" t="n">
        <v>71622.56</v>
      </c>
      <c r="U243" t="n">
        <v>0.29</v>
      </c>
      <c r="V243" t="n">
        <v>0.78</v>
      </c>
      <c r="W243" t="n">
        <v>0.42</v>
      </c>
      <c r="X243" t="n">
        <v>4.42</v>
      </c>
      <c r="Y243" t="n">
        <v>1</v>
      </c>
      <c r="Z243" t="n">
        <v>10</v>
      </c>
    </row>
    <row r="244">
      <c r="A244" t="n">
        <v>3</v>
      </c>
      <c r="B244" t="n">
        <v>110</v>
      </c>
      <c r="C244" t="inlineStr">
        <is>
          <t xml:space="preserve">CONCLUIDO	</t>
        </is>
      </c>
      <c r="D244" t="n">
        <v>3.4766</v>
      </c>
      <c r="E244" t="n">
        <v>28.76</v>
      </c>
      <c r="F244" t="n">
        <v>20.87</v>
      </c>
      <c r="G244" t="n">
        <v>10.02</v>
      </c>
      <c r="H244" t="n">
        <v>0.14</v>
      </c>
      <c r="I244" t="n">
        <v>125</v>
      </c>
      <c r="J244" t="n">
        <v>214.59</v>
      </c>
      <c r="K244" t="n">
        <v>56.13</v>
      </c>
      <c r="L244" t="n">
        <v>1.75</v>
      </c>
      <c r="M244" t="n">
        <v>123</v>
      </c>
      <c r="N244" t="n">
        <v>46.72</v>
      </c>
      <c r="O244" t="n">
        <v>26700.55</v>
      </c>
      <c r="P244" t="n">
        <v>300.85</v>
      </c>
      <c r="Q244" t="n">
        <v>1319.34</v>
      </c>
      <c r="R244" t="n">
        <v>178.11</v>
      </c>
      <c r="S244" t="n">
        <v>59.92</v>
      </c>
      <c r="T244" t="n">
        <v>58434.19</v>
      </c>
      <c r="U244" t="n">
        <v>0.34</v>
      </c>
      <c r="V244" t="n">
        <v>0.8100000000000001</v>
      </c>
      <c r="W244" t="n">
        <v>0.36</v>
      </c>
      <c r="X244" t="n">
        <v>3.59</v>
      </c>
      <c r="Y244" t="n">
        <v>1</v>
      </c>
      <c r="Z244" t="n">
        <v>10</v>
      </c>
    </row>
    <row r="245">
      <c r="A245" t="n">
        <v>4</v>
      </c>
      <c r="B245" t="n">
        <v>110</v>
      </c>
      <c r="C245" t="inlineStr">
        <is>
          <t xml:space="preserve">CONCLUIDO	</t>
        </is>
      </c>
      <c r="D245" t="n">
        <v>3.6492</v>
      </c>
      <c r="E245" t="n">
        <v>27.4</v>
      </c>
      <c r="F245" t="n">
        <v>20.32</v>
      </c>
      <c r="G245" t="n">
        <v>11.5</v>
      </c>
      <c r="H245" t="n">
        <v>0.17</v>
      </c>
      <c r="I245" t="n">
        <v>106</v>
      </c>
      <c r="J245" t="n">
        <v>215</v>
      </c>
      <c r="K245" t="n">
        <v>56.13</v>
      </c>
      <c r="L245" t="n">
        <v>2</v>
      </c>
      <c r="M245" t="n">
        <v>104</v>
      </c>
      <c r="N245" t="n">
        <v>46.87</v>
      </c>
      <c r="O245" t="n">
        <v>26750.75</v>
      </c>
      <c r="P245" t="n">
        <v>291.42</v>
      </c>
      <c r="Q245" t="n">
        <v>1319.18</v>
      </c>
      <c r="R245" t="n">
        <v>159.68</v>
      </c>
      <c r="S245" t="n">
        <v>59.92</v>
      </c>
      <c r="T245" t="n">
        <v>49313.99</v>
      </c>
      <c r="U245" t="n">
        <v>0.38</v>
      </c>
      <c r="V245" t="n">
        <v>0.84</v>
      </c>
      <c r="W245" t="n">
        <v>0.33</v>
      </c>
      <c r="X245" t="n">
        <v>3.04</v>
      </c>
      <c r="Y245" t="n">
        <v>1</v>
      </c>
      <c r="Z245" t="n">
        <v>10</v>
      </c>
    </row>
    <row r="246">
      <c r="A246" t="n">
        <v>5</v>
      </c>
      <c r="B246" t="n">
        <v>110</v>
      </c>
      <c r="C246" t="inlineStr">
        <is>
          <t xml:space="preserve">CONCLUIDO	</t>
        </is>
      </c>
      <c r="D246" t="n">
        <v>3.788</v>
      </c>
      <c r="E246" t="n">
        <v>26.4</v>
      </c>
      <c r="F246" t="n">
        <v>19.9</v>
      </c>
      <c r="G246" t="n">
        <v>12.98</v>
      </c>
      <c r="H246" t="n">
        <v>0.19</v>
      </c>
      <c r="I246" t="n">
        <v>92</v>
      </c>
      <c r="J246" t="n">
        <v>215.41</v>
      </c>
      <c r="K246" t="n">
        <v>56.13</v>
      </c>
      <c r="L246" t="n">
        <v>2.25</v>
      </c>
      <c r="M246" t="n">
        <v>90</v>
      </c>
      <c r="N246" t="n">
        <v>47.03</v>
      </c>
      <c r="O246" t="n">
        <v>26801</v>
      </c>
      <c r="P246" t="n">
        <v>284.18</v>
      </c>
      <c r="Q246" t="n">
        <v>1319.21</v>
      </c>
      <c r="R246" t="n">
        <v>146.17</v>
      </c>
      <c r="S246" t="n">
        <v>59.92</v>
      </c>
      <c r="T246" t="n">
        <v>42632.13</v>
      </c>
      <c r="U246" t="n">
        <v>0.41</v>
      </c>
      <c r="V246" t="n">
        <v>0.85</v>
      </c>
      <c r="W246" t="n">
        <v>0.31</v>
      </c>
      <c r="X246" t="n">
        <v>2.62</v>
      </c>
      <c r="Y246" t="n">
        <v>1</v>
      </c>
      <c r="Z246" t="n">
        <v>10</v>
      </c>
    </row>
    <row r="247">
      <c r="A247" t="n">
        <v>6</v>
      </c>
      <c r="B247" t="n">
        <v>110</v>
      </c>
      <c r="C247" t="inlineStr">
        <is>
          <t xml:space="preserve">CONCLUIDO	</t>
        </is>
      </c>
      <c r="D247" t="n">
        <v>3.9079</v>
      </c>
      <c r="E247" t="n">
        <v>25.59</v>
      </c>
      <c r="F247" t="n">
        <v>19.56</v>
      </c>
      <c r="G247" t="n">
        <v>14.49</v>
      </c>
      <c r="H247" t="n">
        <v>0.21</v>
      </c>
      <c r="I247" t="n">
        <v>81</v>
      </c>
      <c r="J247" t="n">
        <v>215.82</v>
      </c>
      <c r="K247" t="n">
        <v>56.13</v>
      </c>
      <c r="L247" t="n">
        <v>2.5</v>
      </c>
      <c r="M247" t="n">
        <v>79</v>
      </c>
      <c r="N247" t="n">
        <v>47.19</v>
      </c>
      <c r="O247" t="n">
        <v>26851.31</v>
      </c>
      <c r="P247" t="n">
        <v>277.96</v>
      </c>
      <c r="Q247" t="n">
        <v>1319.12</v>
      </c>
      <c r="R247" t="n">
        <v>134.78</v>
      </c>
      <c r="S247" t="n">
        <v>59.92</v>
      </c>
      <c r="T247" t="n">
        <v>36992.24</v>
      </c>
      <c r="U247" t="n">
        <v>0.44</v>
      </c>
      <c r="V247" t="n">
        <v>0.87</v>
      </c>
      <c r="W247" t="n">
        <v>0.3</v>
      </c>
      <c r="X247" t="n">
        <v>2.28</v>
      </c>
      <c r="Y247" t="n">
        <v>1</v>
      </c>
      <c r="Z247" t="n">
        <v>10</v>
      </c>
    </row>
    <row r="248">
      <c r="A248" t="n">
        <v>7</v>
      </c>
      <c r="B248" t="n">
        <v>110</v>
      </c>
      <c r="C248" t="inlineStr">
        <is>
          <t xml:space="preserve">CONCLUIDO	</t>
        </is>
      </c>
      <c r="D248" t="n">
        <v>3.9949</v>
      </c>
      <c r="E248" t="n">
        <v>25.03</v>
      </c>
      <c r="F248" t="n">
        <v>19.34</v>
      </c>
      <c r="G248" t="n">
        <v>15.89</v>
      </c>
      <c r="H248" t="n">
        <v>0.23</v>
      </c>
      <c r="I248" t="n">
        <v>73</v>
      </c>
      <c r="J248" t="n">
        <v>216.22</v>
      </c>
      <c r="K248" t="n">
        <v>56.13</v>
      </c>
      <c r="L248" t="n">
        <v>2.75</v>
      </c>
      <c r="M248" t="n">
        <v>71</v>
      </c>
      <c r="N248" t="n">
        <v>47.35</v>
      </c>
      <c r="O248" t="n">
        <v>26901.66</v>
      </c>
      <c r="P248" t="n">
        <v>273.48</v>
      </c>
      <c r="Q248" t="n">
        <v>1319.21</v>
      </c>
      <c r="R248" t="n">
        <v>127.65</v>
      </c>
      <c r="S248" t="n">
        <v>59.92</v>
      </c>
      <c r="T248" t="n">
        <v>33465.27</v>
      </c>
      <c r="U248" t="n">
        <v>0.47</v>
      </c>
      <c r="V248" t="n">
        <v>0.88</v>
      </c>
      <c r="W248" t="n">
        <v>0.28</v>
      </c>
      <c r="X248" t="n">
        <v>2.06</v>
      </c>
      <c r="Y248" t="n">
        <v>1</v>
      </c>
      <c r="Z248" t="n">
        <v>10</v>
      </c>
    </row>
    <row r="249">
      <c r="A249" t="n">
        <v>8</v>
      </c>
      <c r="B249" t="n">
        <v>110</v>
      </c>
      <c r="C249" t="inlineStr">
        <is>
          <t xml:space="preserve">CONCLUIDO	</t>
        </is>
      </c>
      <c r="D249" t="n">
        <v>4.0808</v>
      </c>
      <c r="E249" t="n">
        <v>24.5</v>
      </c>
      <c r="F249" t="n">
        <v>19.11</v>
      </c>
      <c r="G249" t="n">
        <v>17.37</v>
      </c>
      <c r="H249" t="n">
        <v>0.25</v>
      </c>
      <c r="I249" t="n">
        <v>66</v>
      </c>
      <c r="J249" t="n">
        <v>216.63</v>
      </c>
      <c r="K249" t="n">
        <v>56.13</v>
      </c>
      <c r="L249" t="n">
        <v>3</v>
      </c>
      <c r="M249" t="n">
        <v>64</v>
      </c>
      <c r="N249" t="n">
        <v>47.51</v>
      </c>
      <c r="O249" t="n">
        <v>26952.08</v>
      </c>
      <c r="P249" t="n">
        <v>269</v>
      </c>
      <c r="Q249" t="n">
        <v>1319.16</v>
      </c>
      <c r="R249" t="n">
        <v>119.96</v>
      </c>
      <c r="S249" t="n">
        <v>59.92</v>
      </c>
      <c r="T249" t="n">
        <v>29654.97</v>
      </c>
      <c r="U249" t="n">
        <v>0.5</v>
      </c>
      <c r="V249" t="n">
        <v>0.89</v>
      </c>
      <c r="W249" t="n">
        <v>0.27</v>
      </c>
      <c r="X249" t="n">
        <v>1.83</v>
      </c>
      <c r="Y249" t="n">
        <v>1</v>
      </c>
      <c r="Z249" t="n">
        <v>10</v>
      </c>
    </row>
    <row r="250">
      <c r="A250" t="n">
        <v>9</v>
      </c>
      <c r="B250" t="n">
        <v>110</v>
      </c>
      <c r="C250" t="inlineStr">
        <is>
          <t xml:space="preserve">CONCLUIDO	</t>
        </is>
      </c>
      <c r="D250" t="n">
        <v>4.1577</v>
      </c>
      <c r="E250" t="n">
        <v>24.05</v>
      </c>
      <c r="F250" t="n">
        <v>18.91</v>
      </c>
      <c r="G250" t="n">
        <v>18.91</v>
      </c>
      <c r="H250" t="n">
        <v>0.27</v>
      </c>
      <c r="I250" t="n">
        <v>60</v>
      </c>
      <c r="J250" t="n">
        <v>217.04</v>
      </c>
      <c r="K250" t="n">
        <v>56.13</v>
      </c>
      <c r="L250" t="n">
        <v>3.25</v>
      </c>
      <c r="M250" t="n">
        <v>58</v>
      </c>
      <c r="N250" t="n">
        <v>47.66</v>
      </c>
      <c r="O250" t="n">
        <v>27002.55</v>
      </c>
      <c r="P250" t="n">
        <v>264.92</v>
      </c>
      <c r="Q250" t="n">
        <v>1319.15</v>
      </c>
      <c r="R250" t="n">
        <v>113.45</v>
      </c>
      <c r="S250" t="n">
        <v>59.92</v>
      </c>
      <c r="T250" t="n">
        <v>26428.02</v>
      </c>
      <c r="U250" t="n">
        <v>0.53</v>
      </c>
      <c r="V250" t="n">
        <v>0.9</v>
      </c>
      <c r="W250" t="n">
        <v>0.26</v>
      </c>
      <c r="X250" t="n">
        <v>1.63</v>
      </c>
      <c r="Y250" t="n">
        <v>1</v>
      </c>
      <c r="Z250" t="n">
        <v>10</v>
      </c>
    </row>
    <row r="251">
      <c r="A251" t="n">
        <v>10</v>
      </c>
      <c r="B251" t="n">
        <v>110</v>
      </c>
      <c r="C251" t="inlineStr">
        <is>
          <t xml:space="preserve">CONCLUIDO	</t>
        </is>
      </c>
      <c r="D251" t="n">
        <v>4.2648</v>
      </c>
      <c r="E251" t="n">
        <v>23.45</v>
      </c>
      <c r="F251" t="n">
        <v>18.55</v>
      </c>
      <c r="G251" t="n">
        <v>20.62</v>
      </c>
      <c r="H251" t="n">
        <v>0.29</v>
      </c>
      <c r="I251" t="n">
        <v>54</v>
      </c>
      <c r="J251" t="n">
        <v>217.45</v>
      </c>
      <c r="K251" t="n">
        <v>56.13</v>
      </c>
      <c r="L251" t="n">
        <v>3.5</v>
      </c>
      <c r="M251" t="n">
        <v>52</v>
      </c>
      <c r="N251" t="n">
        <v>47.82</v>
      </c>
      <c r="O251" t="n">
        <v>27053.07</v>
      </c>
      <c r="P251" t="n">
        <v>258.37</v>
      </c>
      <c r="Q251" t="n">
        <v>1319.09</v>
      </c>
      <c r="R251" t="n">
        <v>101.5</v>
      </c>
      <c r="S251" t="n">
        <v>59.92</v>
      </c>
      <c r="T251" t="n">
        <v>20486.84</v>
      </c>
      <c r="U251" t="n">
        <v>0.59</v>
      </c>
      <c r="V251" t="n">
        <v>0.92</v>
      </c>
      <c r="W251" t="n">
        <v>0.25</v>
      </c>
      <c r="X251" t="n">
        <v>1.28</v>
      </c>
      <c r="Y251" t="n">
        <v>1</v>
      </c>
      <c r="Z251" t="n">
        <v>10</v>
      </c>
    </row>
    <row r="252">
      <c r="A252" t="n">
        <v>11</v>
      </c>
      <c r="B252" t="n">
        <v>110</v>
      </c>
      <c r="C252" t="inlineStr">
        <is>
          <t xml:space="preserve">CONCLUIDO	</t>
        </is>
      </c>
      <c r="D252" t="n">
        <v>4.2465</v>
      </c>
      <c r="E252" t="n">
        <v>23.55</v>
      </c>
      <c r="F252" t="n">
        <v>18.78</v>
      </c>
      <c r="G252" t="n">
        <v>22.1</v>
      </c>
      <c r="H252" t="n">
        <v>0.31</v>
      </c>
      <c r="I252" t="n">
        <v>51</v>
      </c>
      <c r="J252" t="n">
        <v>217.86</v>
      </c>
      <c r="K252" t="n">
        <v>56.13</v>
      </c>
      <c r="L252" t="n">
        <v>3.75</v>
      </c>
      <c r="M252" t="n">
        <v>49</v>
      </c>
      <c r="N252" t="n">
        <v>47.98</v>
      </c>
      <c r="O252" t="n">
        <v>27103.65</v>
      </c>
      <c r="P252" t="n">
        <v>260.75</v>
      </c>
      <c r="Q252" t="n">
        <v>1319.25</v>
      </c>
      <c r="R252" t="n">
        <v>111.1</v>
      </c>
      <c r="S252" t="n">
        <v>59.92</v>
      </c>
      <c r="T252" t="n">
        <v>25300.62</v>
      </c>
      <c r="U252" t="n">
        <v>0.54</v>
      </c>
      <c r="V252" t="n">
        <v>0.9</v>
      </c>
      <c r="W252" t="n">
        <v>0.21</v>
      </c>
      <c r="X252" t="n">
        <v>1.5</v>
      </c>
      <c r="Y252" t="n">
        <v>1</v>
      </c>
      <c r="Z252" t="n">
        <v>10</v>
      </c>
    </row>
    <row r="253">
      <c r="A253" t="n">
        <v>12</v>
      </c>
      <c r="B253" t="n">
        <v>110</v>
      </c>
      <c r="C253" t="inlineStr">
        <is>
          <t xml:space="preserve">CONCLUIDO	</t>
        </is>
      </c>
      <c r="D253" t="n">
        <v>4.2769</v>
      </c>
      <c r="E253" t="n">
        <v>23.38</v>
      </c>
      <c r="F253" t="n">
        <v>18.74</v>
      </c>
      <c r="G253" t="n">
        <v>23.43</v>
      </c>
      <c r="H253" t="n">
        <v>0.33</v>
      </c>
      <c r="I253" t="n">
        <v>48</v>
      </c>
      <c r="J253" t="n">
        <v>218.27</v>
      </c>
      <c r="K253" t="n">
        <v>56.13</v>
      </c>
      <c r="L253" t="n">
        <v>4</v>
      </c>
      <c r="M253" t="n">
        <v>46</v>
      </c>
      <c r="N253" t="n">
        <v>48.15</v>
      </c>
      <c r="O253" t="n">
        <v>27154.29</v>
      </c>
      <c r="P253" t="n">
        <v>259.05</v>
      </c>
      <c r="Q253" t="n">
        <v>1319.17</v>
      </c>
      <c r="R253" t="n">
        <v>108.83</v>
      </c>
      <c r="S253" t="n">
        <v>59.92</v>
      </c>
      <c r="T253" t="n">
        <v>24180.53</v>
      </c>
      <c r="U253" t="n">
        <v>0.55</v>
      </c>
      <c r="V253" t="n">
        <v>0.91</v>
      </c>
      <c r="W253" t="n">
        <v>0.24</v>
      </c>
      <c r="X253" t="n">
        <v>1.46</v>
      </c>
      <c r="Y253" t="n">
        <v>1</v>
      </c>
      <c r="Z253" t="n">
        <v>10</v>
      </c>
    </row>
    <row r="254">
      <c r="A254" t="n">
        <v>13</v>
      </c>
      <c r="B254" t="n">
        <v>110</v>
      </c>
      <c r="C254" t="inlineStr">
        <is>
          <t xml:space="preserve">CONCLUIDO	</t>
        </is>
      </c>
      <c r="D254" t="n">
        <v>4.344</v>
      </c>
      <c r="E254" t="n">
        <v>23.02</v>
      </c>
      <c r="F254" t="n">
        <v>18.55</v>
      </c>
      <c r="G254" t="n">
        <v>25.29</v>
      </c>
      <c r="H254" t="n">
        <v>0.35</v>
      </c>
      <c r="I254" t="n">
        <v>44</v>
      </c>
      <c r="J254" t="n">
        <v>218.68</v>
      </c>
      <c r="K254" t="n">
        <v>56.13</v>
      </c>
      <c r="L254" t="n">
        <v>4.25</v>
      </c>
      <c r="M254" t="n">
        <v>42</v>
      </c>
      <c r="N254" t="n">
        <v>48.31</v>
      </c>
      <c r="O254" t="n">
        <v>27204.98</v>
      </c>
      <c r="P254" t="n">
        <v>254.93</v>
      </c>
      <c r="Q254" t="n">
        <v>1319.18</v>
      </c>
      <c r="R254" t="n">
        <v>102.13</v>
      </c>
      <c r="S254" t="n">
        <v>59.92</v>
      </c>
      <c r="T254" t="n">
        <v>20850.31</v>
      </c>
      <c r="U254" t="n">
        <v>0.59</v>
      </c>
      <c r="V254" t="n">
        <v>0.92</v>
      </c>
      <c r="W254" t="n">
        <v>0.24</v>
      </c>
      <c r="X254" t="n">
        <v>1.27</v>
      </c>
      <c r="Y254" t="n">
        <v>1</v>
      </c>
      <c r="Z254" t="n">
        <v>10</v>
      </c>
    </row>
    <row r="255">
      <c r="A255" t="n">
        <v>14</v>
      </c>
      <c r="B255" t="n">
        <v>110</v>
      </c>
      <c r="C255" t="inlineStr">
        <is>
          <t xml:space="preserve">CONCLUIDO	</t>
        </is>
      </c>
      <c r="D255" t="n">
        <v>4.3722</v>
      </c>
      <c r="E255" t="n">
        <v>22.87</v>
      </c>
      <c r="F255" t="n">
        <v>18.49</v>
      </c>
      <c r="G255" t="n">
        <v>26.41</v>
      </c>
      <c r="H255" t="n">
        <v>0.36</v>
      </c>
      <c r="I255" t="n">
        <v>42</v>
      </c>
      <c r="J255" t="n">
        <v>219.09</v>
      </c>
      <c r="K255" t="n">
        <v>56.13</v>
      </c>
      <c r="L255" t="n">
        <v>4.5</v>
      </c>
      <c r="M255" t="n">
        <v>40</v>
      </c>
      <c r="N255" t="n">
        <v>48.47</v>
      </c>
      <c r="O255" t="n">
        <v>27255.72</v>
      </c>
      <c r="P255" t="n">
        <v>253.03</v>
      </c>
      <c r="Q255" t="n">
        <v>1319.13</v>
      </c>
      <c r="R255" t="n">
        <v>100.05</v>
      </c>
      <c r="S255" t="n">
        <v>59.92</v>
      </c>
      <c r="T255" t="n">
        <v>19820.54</v>
      </c>
      <c r="U255" t="n">
        <v>0.6</v>
      </c>
      <c r="V255" t="n">
        <v>0.92</v>
      </c>
      <c r="W255" t="n">
        <v>0.23</v>
      </c>
      <c r="X255" t="n">
        <v>1.21</v>
      </c>
      <c r="Y255" t="n">
        <v>1</v>
      </c>
      <c r="Z255" t="n">
        <v>10</v>
      </c>
    </row>
    <row r="256">
      <c r="A256" t="n">
        <v>15</v>
      </c>
      <c r="B256" t="n">
        <v>110</v>
      </c>
      <c r="C256" t="inlineStr">
        <is>
          <t xml:space="preserve">CONCLUIDO	</t>
        </is>
      </c>
      <c r="D256" t="n">
        <v>4.4188</v>
      </c>
      <c r="E256" t="n">
        <v>22.63</v>
      </c>
      <c r="F256" t="n">
        <v>18.37</v>
      </c>
      <c r="G256" t="n">
        <v>28.26</v>
      </c>
      <c r="H256" t="n">
        <v>0.38</v>
      </c>
      <c r="I256" t="n">
        <v>39</v>
      </c>
      <c r="J256" t="n">
        <v>219.51</v>
      </c>
      <c r="K256" t="n">
        <v>56.13</v>
      </c>
      <c r="L256" t="n">
        <v>4.75</v>
      </c>
      <c r="M256" t="n">
        <v>37</v>
      </c>
      <c r="N256" t="n">
        <v>48.63</v>
      </c>
      <c r="O256" t="n">
        <v>27306.53</v>
      </c>
      <c r="P256" t="n">
        <v>249.95</v>
      </c>
      <c r="Q256" t="n">
        <v>1319.1</v>
      </c>
      <c r="R256" t="n">
        <v>96.18000000000001</v>
      </c>
      <c r="S256" t="n">
        <v>59.92</v>
      </c>
      <c r="T256" t="n">
        <v>17898.32</v>
      </c>
      <c r="U256" t="n">
        <v>0.62</v>
      </c>
      <c r="V256" t="n">
        <v>0.92</v>
      </c>
      <c r="W256" t="n">
        <v>0.23</v>
      </c>
      <c r="X256" t="n">
        <v>1.09</v>
      </c>
      <c r="Y256" t="n">
        <v>1</v>
      </c>
      <c r="Z256" t="n">
        <v>10</v>
      </c>
    </row>
    <row r="257">
      <c r="A257" t="n">
        <v>16</v>
      </c>
      <c r="B257" t="n">
        <v>110</v>
      </c>
      <c r="C257" t="inlineStr">
        <is>
          <t xml:space="preserve">CONCLUIDO	</t>
        </is>
      </c>
      <c r="D257" t="n">
        <v>4.4462</v>
      </c>
      <c r="E257" t="n">
        <v>22.49</v>
      </c>
      <c r="F257" t="n">
        <v>18.32</v>
      </c>
      <c r="G257" t="n">
        <v>29.7</v>
      </c>
      <c r="H257" t="n">
        <v>0.4</v>
      </c>
      <c r="I257" t="n">
        <v>37</v>
      </c>
      <c r="J257" t="n">
        <v>219.92</v>
      </c>
      <c r="K257" t="n">
        <v>56.13</v>
      </c>
      <c r="L257" t="n">
        <v>5</v>
      </c>
      <c r="M257" t="n">
        <v>35</v>
      </c>
      <c r="N257" t="n">
        <v>48.79</v>
      </c>
      <c r="O257" t="n">
        <v>27357.39</v>
      </c>
      <c r="P257" t="n">
        <v>247.89</v>
      </c>
      <c r="Q257" t="n">
        <v>1319.11</v>
      </c>
      <c r="R257" t="n">
        <v>94.52</v>
      </c>
      <c r="S257" t="n">
        <v>59.92</v>
      </c>
      <c r="T257" t="n">
        <v>17078.14</v>
      </c>
      <c r="U257" t="n">
        <v>0.63</v>
      </c>
      <c r="V257" t="n">
        <v>0.93</v>
      </c>
      <c r="W257" t="n">
        <v>0.22</v>
      </c>
      <c r="X257" t="n">
        <v>1.04</v>
      </c>
      <c r="Y257" t="n">
        <v>1</v>
      </c>
      <c r="Z257" t="n">
        <v>10</v>
      </c>
    </row>
    <row r="258">
      <c r="A258" t="n">
        <v>17</v>
      </c>
      <c r="B258" t="n">
        <v>110</v>
      </c>
      <c r="C258" t="inlineStr">
        <is>
          <t xml:space="preserve">CONCLUIDO	</t>
        </is>
      </c>
      <c r="D258" t="n">
        <v>4.4776</v>
      </c>
      <c r="E258" t="n">
        <v>22.33</v>
      </c>
      <c r="F258" t="n">
        <v>18.24</v>
      </c>
      <c r="G258" t="n">
        <v>31.27</v>
      </c>
      <c r="H258" t="n">
        <v>0.42</v>
      </c>
      <c r="I258" t="n">
        <v>35</v>
      </c>
      <c r="J258" t="n">
        <v>220.33</v>
      </c>
      <c r="K258" t="n">
        <v>56.13</v>
      </c>
      <c r="L258" t="n">
        <v>5.25</v>
      </c>
      <c r="M258" t="n">
        <v>33</v>
      </c>
      <c r="N258" t="n">
        <v>48.95</v>
      </c>
      <c r="O258" t="n">
        <v>27408.3</v>
      </c>
      <c r="P258" t="n">
        <v>245.71</v>
      </c>
      <c r="Q258" t="n">
        <v>1319.08</v>
      </c>
      <c r="R258" t="n">
        <v>92.01000000000001</v>
      </c>
      <c r="S258" t="n">
        <v>59.92</v>
      </c>
      <c r="T258" t="n">
        <v>15836.4</v>
      </c>
      <c r="U258" t="n">
        <v>0.65</v>
      </c>
      <c r="V258" t="n">
        <v>0.93</v>
      </c>
      <c r="W258" t="n">
        <v>0.22</v>
      </c>
      <c r="X258" t="n">
        <v>0.97</v>
      </c>
      <c r="Y258" t="n">
        <v>1</v>
      </c>
      <c r="Z258" t="n">
        <v>10</v>
      </c>
    </row>
    <row r="259">
      <c r="A259" t="n">
        <v>18</v>
      </c>
      <c r="B259" t="n">
        <v>110</v>
      </c>
      <c r="C259" t="inlineStr">
        <is>
          <t xml:space="preserve">CONCLUIDO	</t>
        </is>
      </c>
      <c r="D259" t="n">
        <v>4.5068</v>
      </c>
      <c r="E259" t="n">
        <v>22.19</v>
      </c>
      <c r="F259" t="n">
        <v>18.18</v>
      </c>
      <c r="G259" t="n">
        <v>33.06</v>
      </c>
      <c r="H259" t="n">
        <v>0.44</v>
      </c>
      <c r="I259" t="n">
        <v>33</v>
      </c>
      <c r="J259" t="n">
        <v>220.74</v>
      </c>
      <c r="K259" t="n">
        <v>56.13</v>
      </c>
      <c r="L259" t="n">
        <v>5.5</v>
      </c>
      <c r="M259" t="n">
        <v>31</v>
      </c>
      <c r="N259" t="n">
        <v>49.12</v>
      </c>
      <c r="O259" t="n">
        <v>27459.27</v>
      </c>
      <c r="P259" t="n">
        <v>243.42</v>
      </c>
      <c r="Q259" t="n">
        <v>1319.08</v>
      </c>
      <c r="R259" t="n">
        <v>90.13</v>
      </c>
      <c r="S259" t="n">
        <v>59.92</v>
      </c>
      <c r="T259" t="n">
        <v>14903.94</v>
      </c>
      <c r="U259" t="n">
        <v>0.66</v>
      </c>
      <c r="V259" t="n">
        <v>0.93</v>
      </c>
      <c r="W259" t="n">
        <v>0.22</v>
      </c>
      <c r="X259" t="n">
        <v>0.91</v>
      </c>
      <c r="Y259" t="n">
        <v>1</v>
      </c>
      <c r="Z259" t="n">
        <v>10</v>
      </c>
    </row>
    <row r="260">
      <c r="A260" t="n">
        <v>19</v>
      </c>
      <c r="B260" t="n">
        <v>110</v>
      </c>
      <c r="C260" t="inlineStr">
        <is>
          <t xml:space="preserve">CONCLUIDO	</t>
        </is>
      </c>
      <c r="D260" t="n">
        <v>4.5201</v>
      </c>
      <c r="E260" t="n">
        <v>22.12</v>
      </c>
      <c r="F260" t="n">
        <v>18.16</v>
      </c>
      <c r="G260" t="n">
        <v>34.05</v>
      </c>
      <c r="H260" t="n">
        <v>0.46</v>
      </c>
      <c r="I260" t="n">
        <v>32</v>
      </c>
      <c r="J260" t="n">
        <v>221.16</v>
      </c>
      <c r="K260" t="n">
        <v>56.13</v>
      </c>
      <c r="L260" t="n">
        <v>5.75</v>
      </c>
      <c r="M260" t="n">
        <v>30</v>
      </c>
      <c r="N260" t="n">
        <v>49.28</v>
      </c>
      <c r="O260" t="n">
        <v>27510.3</v>
      </c>
      <c r="P260" t="n">
        <v>242.18</v>
      </c>
      <c r="Q260" t="n">
        <v>1319.09</v>
      </c>
      <c r="R260" t="n">
        <v>89.39</v>
      </c>
      <c r="S260" t="n">
        <v>59.92</v>
      </c>
      <c r="T260" t="n">
        <v>14541.08</v>
      </c>
      <c r="U260" t="n">
        <v>0.67</v>
      </c>
      <c r="V260" t="n">
        <v>0.9399999999999999</v>
      </c>
      <c r="W260" t="n">
        <v>0.22</v>
      </c>
      <c r="X260" t="n">
        <v>0.88</v>
      </c>
      <c r="Y260" t="n">
        <v>1</v>
      </c>
      <c r="Z260" t="n">
        <v>10</v>
      </c>
    </row>
    <row r="261">
      <c r="A261" t="n">
        <v>20</v>
      </c>
      <c r="B261" t="n">
        <v>110</v>
      </c>
      <c r="C261" t="inlineStr">
        <is>
          <t xml:space="preserve">CONCLUIDO	</t>
        </is>
      </c>
      <c r="D261" t="n">
        <v>4.5517</v>
      </c>
      <c r="E261" t="n">
        <v>21.97</v>
      </c>
      <c r="F261" t="n">
        <v>18.09</v>
      </c>
      <c r="G261" t="n">
        <v>36.18</v>
      </c>
      <c r="H261" t="n">
        <v>0.48</v>
      </c>
      <c r="I261" t="n">
        <v>30</v>
      </c>
      <c r="J261" t="n">
        <v>221.57</v>
      </c>
      <c r="K261" t="n">
        <v>56.13</v>
      </c>
      <c r="L261" t="n">
        <v>6</v>
      </c>
      <c r="M261" t="n">
        <v>28</v>
      </c>
      <c r="N261" t="n">
        <v>49.45</v>
      </c>
      <c r="O261" t="n">
        <v>27561.39</v>
      </c>
      <c r="P261" t="n">
        <v>239.69</v>
      </c>
      <c r="Q261" t="n">
        <v>1319.39</v>
      </c>
      <c r="R261" t="n">
        <v>87.09999999999999</v>
      </c>
      <c r="S261" t="n">
        <v>59.92</v>
      </c>
      <c r="T261" t="n">
        <v>13406.64</v>
      </c>
      <c r="U261" t="n">
        <v>0.6899999999999999</v>
      </c>
      <c r="V261" t="n">
        <v>0.9399999999999999</v>
      </c>
      <c r="W261" t="n">
        <v>0.21</v>
      </c>
      <c r="X261" t="n">
        <v>0.8100000000000001</v>
      </c>
      <c r="Y261" t="n">
        <v>1</v>
      </c>
      <c r="Z261" t="n">
        <v>10</v>
      </c>
    </row>
    <row r="262">
      <c r="A262" t="n">
        <v>21</v>
      </c>
      <c r="B262" t="n">
        <v>110</v>
      </c>
      <c r="C262" t="inlineStr">
        <is>
          <t xml:space="preserve">CONCLUIDO	</t>
        </is>
      </c>
      <c r="D262" t="n">
        <v>4.5684</v>
      </c>
      <c r="E262" t="n">
        <v>21.89</v>
      </c>
      <c r="F262" t="n">
        <v>18.05</v>
      </c>
      <c r="G262" t="n">
        <v>37.35</v>
      </c>
      <c r="H262" t="n">
        <v>0.5</v>
      </c>
      <c r="I262" t="n">
        <v>29</v>
      </c>
      <c r="J262" t="n">
        <v>221.99</v>
      </c>
      <c r="K262" t="n">
        <v>56.13</v>
      </c>
      <c r="L262" t="n">
        <v>6.25</v>
      </c>
      <c r="M262" t="n">
        <v>27</v>
      </c>
      <c r="N262" t="n">
        <v>49.61</v>
      </c>
      <c r="O262" t="n">
        <v>27612.53</v>
      </c>
      <c r="P262" t="n">
        <v>237.62</v>
      </c>
      <c r="Q262" t="n">
        <v>1319.17</v>
      </c>
      <c r="R262" t="n">
        <v>85.75</v>
      </c>
      <c r="S262" t="n">
        <v>59.92</v>
      </c>
      <c r="T262" t="n">
        <v>12732.81</v>
      </c>
      <c r="U262" t="n">
        <v>0.7</v>
      </c>
      <c r="V262" t="n">
        <v>0.9399999999999999</v>
      </c>
      <c r="W262" t="n">
        <v>0.21</v>
      </c>
      <c r="X262" t="n">
        <v>0.77</v>
      </c>
      <c r="Y262" t="n">
        <v>1</v>
      </c>
      <c r="Z262" t="n">
        <v>10</v>
      </c>
    </row>
    <row r="263">
      <c r="A263" t="n">
        <v>22</v>
      </c>
      <c r="B263" t="n">
        <v>110</v>
      </c>
      <c r="C263" t="inlineStr">
        <is>
          <t xml:space="preserve">CONCLUIDO	</t>
        </is>
      </c>
      <c r="D263" t="n">
        <v>4.6256</v>
      </c>
      <c r="E263" t="n">
        <v>21.62</v>
      </c>
      <c r="F263" t="n">
        <v>17.87</v>
      </c>
      <c r="G263" t="n">
        <v>39.7</v>
      </c>
      <c r="H263" t="n">
        <v>0.52</v>
      </c>
      <c r="I263" t="n">
        <v>27</v>
      </c>
      <c r="J263" t="n">
        <v>222.4</v>
      </c>
      <c r="K263" t="n">
        <v>56.13</v>
      </c>
      <c r="L263" t="n">
        <v>6.5</v>
      </c>
      <c r="M263" t="n">
        <v>25</v>
      </c>
      <c r="N263" t="n">
        <v>49.78</v>
      </c>
      <c r="O263" t="n">
        <v>27663.85</v>
      </c>
      <c r="P263" t="n">
        <v>233.52</v>
      </c>
      <c r="Q263" t="n">
        <v>1319.11</v>
      </c>
      <c r="R263" t="n">
        <v>79.29000000000001</v>
      </c>
      <c r="S263" t="n">
        <v>59.92</v>
      </c>
      <c r="T263" t="n">
        <v>9516.24</v>
      </c>
      <c r="U263" t="n">
        <v>0.76</v>
      </c>
      <c r="V263" t="n">
        <v>0.95</v>
      </c>
      <c r="W263" t="n">
        <v>0.21</v>
      </c>
      <c r="X263" t="n">
        <v>0.59</v>
      </c>
      <c r="Y263" t="n">
        <v>1</v>
      </c>
      <c r="Z263" t="n">
        <v>10</v>
      </c>
    </row>
    <row r="264">
      <c r="A264" t="n">
        <v>23</v>
      </c>
      <c r="B264" t="n">
        <v>110</v>
      </c>
      <c r="C264" t="inlineStr">
        <is>
          <t xml:space="preserve">CONCLUIDO	</t>
        </is>
      </c>
      <c r="D264" t="n">
        <v>4.601</v>
      </c>
      <c r="E264" t="n">
        <v>21.73</v>
      </c>
      <c r="F264" t="n">
        <v>18.02</v>
      </c>
      <c r="G264" t="n">
        <v>41.59</v>
      </c>
      <c r="H264" t="n">
        <v>0.54</v>
      </c>
      <c r="I264" t="n">
        <v>26</v>
      </c>
      <c r="J264" t="n">
        <v>222.82</v>
      </c>
      <c r="K264" t="n">
        <v>56.13</v>
      </c>
      <c r="L264" t="n">
        <v>6.75</v>
      </c>
      <c r="M264" t="n">
        <v>24</v>
      </c>
      <c r="N264" t="n">
        <v>49.94</v>
      </c>
      <c r="O264" t="n">
        <v>27715.11</v>
      </c>
      <c r="P264" t="n">
        <v>234.73</v>
      </c>
      <c r="Q264" t="n">
        <v>1319.08</v>
      </c>
      <c r="R264" t="n">
        <v>85.64</v>
      </c>
      <c r="S264" t="n">
        <v>59.92</v>
      </c>
      <c r="T264" t="n">
        <v>12695</v>
      </c>
      <c r="U264" t="n">
        <v>0.7</v>
      </c>
      <c r="V264" t="n">
        <v>0.9399999999999999</v>
      </c>
      <c r="W264" t="n">
        <v>0.19</v>
      </c>
      <c r="X264" t="n">
        <v>0.75</v>
      </c>
      <c r="Y264" t="n">
        <v>1</v>
      </c>
      <c r="Z264" t="n">
        <v>10</v>
      </c>
    </row>
    <row r="265">
      <c r="A265" t="n">
        <v>24</v>
      </c>
      <c r="B265" t="n">
        <v>110</v>
      </c>
      <c r="C265" t="inlineStr">
        <is>
          <t xml:space="preserve">CONCLUIDO	</t>
        </is>
      </c>
      <c r="D265" t="n">
        <v>4.6182</v>
      </c>
      <c r="E265" t="n">
        <v>21.65</v>
      </c>
      <c r="F265" t="n">
        <v>17.98</v>
      </c>
      <c r="G265" t="n">
        <v>43.16</v>
      </c>
      <c r="H265" t="n">
        <v>0.5600000000000001</v>
      </c>
      <c r="I265" t="n">
        <v>25</v>
      </c>
      <c r="J265" t="n">
        <v>223.23</v>
      </c>
      <c r="K265" t="n">
        <v>56.13</v>
      </c>
      <c r="L265" t="n">
        <v>7</v>
      </c>
      <c r="M265" t="n">
        <v>23</v>
      </c>
      <c r="N265" t="n">
        <v>50.11</v>
      </c>
      <c r="O265" t="n">
        <v>27766.43</v>
      </c>
      <c r="P265" t="n">
        <v>233.1</v>
      </c>
      <c r="Q265" t="n">
        <v>1319.08</v>
      </c>
      <c r="R265" t="n">
        <v>83.75</v>
      </c>
      <c r="S265" t="n">
        <v>59.92</v>
      </c>
      <c r="T265" t="n">
        <v>11755.49</v>
      </c>
      <c r="U265" t="n">
        <v>0.72</v>
      </c>
      <c r="V265" t="n">
        <v>0.9399999999999999</v>
      </c>
      <c r="W265" t="n">
        <v>0.2</v>
      </c>
      <c r="X265" t="n">
        <v>0.71</v>
      </c>
      <c r="Y265" t="n">
        <v>1</v>
      </c>
      <c r="Z265" t="n">
        <v>10</v>
      </c>
    </row>
    <row r="266">
      <c r="A266" t="n">
        <v>25</v>
      </c>
      <c r="B266" t="n">
        <v>110</v>
      </c>
      <c r="C266" t="inlineStr">
        <is>
          <t xml:space="preserve">CONCLUIDO	</t>
        </is>
      </c>
      <c r="D266" t="n">
        <v>4.6346</v>
      </c>
      <c r="E266" t="n">
        <v>21.58</v>
      </c>
      <c r="F266" t="n">
        <v>17.95</v>
      </c>
      <c r="G266" t="n">
        <v>44.88</v>
      </c>
      <c r="H266" t="n">
        <v>0.58</v>
      </c>
      <c r="I266" t="n">
        <v>24</v>
      </c>
      <c r="J266" t="n">
        <v>223.65</v>
      </c>
      <c r="K266" t="n">
        <v>56.13</v>
      </c>
      <c r="L266" t="n">
        <v>7.25</v>
      </c>
      <c r="M266" t="n">
        <v>22</v>
      </c>
      <c r="N266" t="n">
        <v>50.27</v>
      </c>
      <c r="O266" t="n">
        <v>27817.81</v>
      </c>
      <c r="P266" t="n">
        <v>230.51</v>
      </c>
      <c r="Q266" t="n">
        <v>1319.12</v>
      </c>
      <c r="R266" t="n">
        <v>82.62</v>
      </c>
      <c r="S266" t="n">
        <v>59.92</v>
      </c>
      <c r="T266" t="n">
        <v>11197.23</v>
      </c>
      <c r="U266" t="n">
        <v>0.73</v>
      </c>
      <c r="V266" t="n">
        <v>0.95</v>
      </c>
      <c r="W266" t="n">
        <v>0.2</v>
      </c>
      <c r="X266" t="n">
        <v>0.67</v>
      </c>
      <c r="Y266" t="n">
        <v>1</v>
      </c>
      <c r="Z266" t="n">
        <v>10</v>
      </c>
    </row>
    <row r="267">
      <c r="A267" t="n">
        <v>26</v>
      </c>
      <c r="B267" t="n">
        <v>110</v>
      </c>
      <c r="C267" t="inlineStr">
        <is>
          <t xml:space="preserve">CONCLUIDO	</t>
        </is>
      </c>
      <c r="D267" t="n">
        <v>4.652</v>
      </c>
      <c r="E267" t="n">
        <v>21.5</v>
      </c>
      <c r="F267" t="n">
        <v>17.91</v>
      </c>
      <c r="G267" t="n">
        <v>46.73</v>
      </c>
      <c r="H267" t="n">
        <v>0.59</v>
      </c>
      <c r="I267" t="n">
        <v>23</v>
      </c>
      <c r="J267" t="n">
        <v>224.07</v>
      </c>
      <c r="K267" t="n">
        <v>56.13</v>
      </c>
      <c r="L267" t="n">
        <v>7.5</v>
      </c>
      <c r="M267" t="n">
        <v>21</v>
      </c>
      <c r="N267" t="n">
        <v>50.44</v>
      </c>
      <c r="O267" t="n">
        <v>27869.24</v>
      </c>
      <c r="P267" t="n">
        <v>228.8</v>
      </c>
      <c r="Q267" t="n">
        <v>1319.12</v>
      </c>
      <c r="R267" t="n">
        <v>81.29000000000001</v>
      </c>
      <c r="S267" t="n">
        <v>59.92</v>
      </c>
      <c r="T267" t="n">
        <v>10536.17</v>
      </c>
      <c r="U267" t="n">
        <v>0.74</v>
      </c>
      <c r="V267" t="n">
        <v>0.95</v>
      </c>
      <c r="W267" t="n">
        <v>0.2</v>
      </c>
      <c r="X267" t="n">
        <v>0.64</v>
      </c>
      <c r="Y267" t="n">
        <v>1</v>
      </c>
      <c r="Z267" t="n">
        <v>10</v>
      </c>
    </row>
    <row r="268">
      <c r="A268" t="n">
        <v>27</v>
      </c>
      <c r="B268" t="n">
        <v>110</v>
      </c>
      <c r="C268" t="inlineStr">
        <is>
          <t xml:space="preserve">CONCLUIDO	</t>
        </is>
      </c>
      <c r="D268" t="n">
        <v>4.6693</v>
      </c>
      <c r="E268" t="n">
        <v>21.42</v>
      </c>
      <c r="F268" t="n">
        <v>17.88</v>
      </c>
      <c r="G268" t="n">
        <v>48.75</v>
      </c>
      <c r="H268" t="n">
        <v>0.61</v>
      </c>
      <c r="I268" t="n">
        <v>22</v>
      </c>
      <c r="J268" t="n">
        <v>224.49</v>
      </c>
      <c r="K268" t="n">
        <v>56.13</v>
      </c>
      <c r="L268" t="n">
        <v>7.75</v>
      </c>
      <c r="M268" t="n">
        <v>20</v>
      </c>
      <c r="N268" t="n">
        <v>50.61</v>
      </c>
      <c r="O268" t="n">
        <v>27920.73</v>
      </c>
      <c r="P268" t="n">
        <v>226.88</v>
      </c>
      <c r="Q268" t="n">
        <v>1319.09</v>
      </c>
      <c r="R268" t="n">
        <v>80.12</v>
      </c>
      <c r="S268" t="n">
        <v>59.92</v>
      </c>
      <c r="T268" t="n">
        <v>9954.18</v>
      </c>
      <c r="U268" t="n">
        <v>0.75</v>
      </c>
      <c r="V268" t="n">
        <v>0.95</v>
      </c>
      <c r="W268" t="n">
        <v>0.2</v>
      </c>
      <c r="X268" t="n">
        <v>0.6</v>
      </c>
      <c r="Y268" t="n">
        <v>1</v>
      </c>
      <c r="Z268" t="n">
        <v>10</v>
      </c>
    </row>
    <row r="269">
      <c r="A269" t="n">
        <v>28</v>
      </c>
      <c r="B269" t="n">
        <v>110</v>
      </c>
      <c r="C269" t="inlineStr">
        <is>
          <t xml:space="preserve">CONCLUIDO	</t>
        </is>
      </c>
      <c r="D269" t="n">
        <v>4.6642</v>
      </c>
      <c r="E269" t="n">
        <v>21.44</v>
      </c>
      <c r="F269" t="n">
        <v>17.9</v>
      </c>
      <c r="G269" t="n">
        <v>48.81</v>
      </c>
      <c r="H269" t="n">
        <v>0.63</v>
      </c>
      <c r="I269" t="n">
        <v>22</v>
      </c>
      <c r="J269" t="n">
        <v>224.9</v>
      </c>
      <c r="K269" t="n">
        <v>56.13</v>
      </c>
      <c r="L269" t="n">
        <v>8</v>
      </c>
      <c r="M269" t="n">
        <v>20</v>
      </c>
      <c r="N269" t="n">
        <v>50.78</v>
      </c>
      <c r="O269" t="n">
        <v>27972.28</v>
      </c>
      <c r="P269" t="n">
        <v>226.46</v>
      </c>
      <c r="Q269" t="n">
        <v>1319.13</v>
      </c>
      <c r="R269" t="n">
        <v>80.92</v>
      </c>
      <c r="S269" t="n">
        <v>59.92</v>
      </c>
      <c r="T269" t="n">
        <v>10356.41</v>
      </c>
      <c r="U269" t="n">
        <v>0.74</v>
      </c>
      <c r="V269" t="n">
        <v>0.95</v>
      </c>
      <c r="W269" t="n">
        <v>0.2</v>
      </c>
      <c r="X269" t="n">
        <v>0.62</v>
      </c>
      <c r="Y269" t="n">
        <v>1</v>
      </c>
      <c r="Z269" t="n">
        <v>10</v>
      </c>
    </row>
    <row r="270">
      <c r="A270" t="n">
        <v>29</v>
      </c>
      <c r="B270" t="n">
        <v>110</v>
      </c>
      <c r="C270" t="inlineStr">
        <is>
          <t xml:space="preserve">CONCLUIDO	</t>
        </is>
      </c>
      <c r="D270" t="n">
        <v>4.6836</v>
      </c>
      <c r="E270" t="n">
        <v>21.35</v>
      </c>
      <c r="F270" t="n">
        <v>17.85</v>
      </c>
      <c r="G270" t="n">
        <v>51</v>
      </c>
      <c r="H270" t="n">
        <v>0.65</v>
      </c>
      <c r="I270" t="n">
        <v>21</v>
      </c>
      <c r="J270" t="n">
        <v>225.32</v>
      </c>
      <c r="K270" t="n">
        <v>56.13</v>
      </c>
      <c r="L270" t="n">
        <v>8.25</v>
      </c>
      <c r="M270" t="n">
        <v>19</v>
      </c>
      <c r="N270" t="n">
        <v>50.95</v>
      </c>
      <c r="O270" t="n">
        <v>28023.89</v>
      </c>
      <c r="P270" t="n">
        <v>224.03</v>
      </c>
      <c r="Q270" t="n">
        <v>1319.11</v>
      </c>
      <c r="R270" t="n">
        <v>79.3</v>
      </c>
      <c r="S270" t="n">
        <v>59.92</v>
      </c>
      <c r="T270" t="n">
        <v>9548.83</v>
      </c>
      <c r="U270" t="n">
        <v>0.76</v>
      </c>
      <c r="V270" t="n">
        <v>0.95</v>
      </c>
      <c r="W270" t="n">
        <v>0.2</v>
      </c>
      <c r="X270" t="n">
        <v>0.57</v>
      </c>
      <c r="Y270" t="n">
        <v>1</v>
      </c>
      <c r="Z270" t="n">
        <v>10</v>
      </c>
    </row>
    <row r="271">
      <c r="A271" t="n">
        <v>30</v>
      </c>
      <c r="B271" t="n">
        <v>110</v>
      </c>
      <c r="C271" t="inlineStr">
        <is>
          <t xml:space="preserve">CONCLUIDO	</t>
        </is>
      </c>
      <c r="D271" t="n">
        <v>4.702</v>
      </c>
      <c r="E271" t="n">
        <v>21.27</v>
      </c>
      <c r="F271" t="n">
        <v>17.81</v>
      </c>
      <c r="G271" t="n">
        <v>53.43</v>
      </c>
      <c r="H271" t="n">
        <v>0.67</v>
      </c>
      <c r="I271" t="n">
        <v>20</v>
      </c>
      <c r="J271" t="n">
        <v>225.74</v>
      </c>
      <c r="K271" t="n">
        <v>56.13</v>
      </c>
      <c r="L271" t="n">
        <v>8.5</v>
      </c>
      <c r="M271" t="n">
        <v>18</v>
      </c>
      <c r="N271" t="n">
        <v>51.11</v>
      </c>
      <c r="O271" t="n">
        <v>28075.56</v>
      </c>
      <c r="P271" t="n">
        <v>221.24</v>
      </c>
      <c r="Q271" t="n">
        <v>1319.14</v>
      </c>
      <c r="R271" t="n">
        <v>77.87</v>
      </c>
      <c r="S271" t="n">
        <v>59.92</v>
      </c>
      <c r="T271" t="n">
        <v>8837.950000000001</v>
      </c>
      <c r="U271" t="n">
        <v>0.77</v>
      </c>
      <c r="V271" t="n">
        <v>0.95</v>
      </c>
      <c r="W271" t="n">
        <v>0.2</v>
      </c>
      <c r="X271" t="n">
        <v>0.53</v>
      </c>
      <c r="Y271" t="n">
        <v>1</v>
      </c>
      <c r="Z271" t="n">
        <v>10</v>
      </c>
    </row>
    <row r="272">
      <c r="A272" t="n">
        <v>31</v>
      </c>
      <c r="B272" t="n">
        <v>110</v>
      </c>
      <c r="C272" t="inlineStr">
        <is>
          <t xml:space="preserve">CONCLUIDO	</t>
        </is>
      </c>
      <c r="D272" t="n">
        <v>4.718</v>
      </c>
      <c r="E272" t="n">
        <v>21.2</v>
      </c>
      <c r="F272" t="n">
        <v>17.78</v>
      </c>
      <c r="G272" t="n">
        <v>56.15</v>
      </c>
      <c r="H272" t="n">
        <v>0.6899999999999999</v>
      </c>
      <c r="I272" t="n">
        <v>19</v>
      </c>
      <c r="J272" t="n">
        <v>226.16</v>
      </c>
      <c r="K272" t="n">
        <v>56.13</v>
      </c>
      <c r="L272" t="n">
        <v>8.75</v>
      </c>
      <c r="M272" t="n">
        <v>17</v>
      </c>
      <c r="N272" t="n">
        <v>51.28</v>
      </c>
      <c r="O272" t="n">
        <v>28127.29</v>
      </c>
      <c r="P272" t="n">
        <v>219.35</v>
      </c>
      <c r="Q272" t="n">
        <v>1319.1</v>
      </c>
      <c r="R272" t="n">
        <v>76.95</v>
      </c>
      <c r="S272" t="n">
        <v>59.92</v>
      </c>
      <c r="T272" t="n">
        <v>8385.68</v>
      </c>
      <c r="U272" t="n">
        <v>0.78</v>
      </c>
      <c r="V272" t="n">
        <v>0.96</v>
      </c>
      <c r="W272" t="n">
        <v>0.2</v>
      </c>
      <c r="X272" t="n">
        <v>0.5</v>
      </c>
      <c r="Y272" t="n">
        <v>1</v>
      </c>
      <c r="Z272" t="n">
        <v>10</v>
      </c>
    </row>
    <row r="273">
      <c r="A273" t="n">
        <v>32</v>
      </c>
      <c r="B273" t="n">
        <v>110</v>
      </c>
      <c r="C273" t="inlineStr">
        <is>
          <t xml:space="preserve">CONCLUIDO	</t>
        </is>
      </c>
      <c r="D273" t="n">
        <v>4.7225</v>
      </c>
      <c r="E273" t="n">
        <v>21.18</v>
      </c>
      <c r="F273" t="n">
        <v>17.76</v>
      </c>
      <c r="G273" t="n">
        <v>56.09</v>
      </c>
      <c r="H273" t="n">
        <v>0.71</v>
      </c>
      <c r="I273" t="n">
        <v>19</v>
      </c>
      <c r="J273" t="n">
        <v>226.58</v>
      </c>
      <c r="K273" t="n">
        <v>56.13</v>
      </c>
      <c r="L273" t="n">
        <v>9</v>
      </c>
      <c r="M273" t="n">
        <v>17</v>
      </c>
      <c r="N273" t="n">
        <v>51.45</v>
      </c>
      <c r="O273" t="n">
        <v>28179.08</v>
      </c>
      <c r="P273" t="n">
        <v>218.68</v>
      </c>
      <c r="Q273" t="n">
        <v>1319.1</v>
      </c>
      <c r="R273" t="n">
        <v>76.27</v>
      </c>
      <c r="S273" t="n">
        <v>59.92</v>
      </c>
      <c r="T273" t="n">
        <v>8044.47</v>
      </c>
      <c r="U273" t="n">
        <v>0.79</v>
      </c>
      <c r="V273" t="n">
        <v>0.96</v>
      </c>
      <c r="W273" t="n">
        <v>0.19</v>
      </c>
      <c r="X273" t="n">
        <v>0.48</v>
      </c>
      <c r="Y273" t="n">
        <v>1</v>
      </c>
      <c r="Z273" t="n">
        <v>10</v>
      </c>
    </row>
    <row r="274">
      <c r="A274" t="n">
        <v>33</v>
      </c>
      <c r="B274" t="n">
        <v>110</v>
      </c>
      <c r="C274" t="inlineStr">
        <is>
          <t xml:space="preserve">CONCLUIDO	</t>
        </is>
      </c>
      <c r="D274" t="n">
        <v>4.7445</v>
      </c>
      <c r="E274" t="n">
        <v>21.08</v>
      </c>
      <c r="F274" t="n">
        <v>17.7</v>
      </c>
      <c r="G274" t="n">
        <v>59.01</v>
      </c>
      <c r="H274" t="n">
        <v>0.72</v>
      </c>
      <c r="I274" t="n">
        <v>18</v>
      </c>
      <c r="J274" t="n">
        <v>227</v>
      </c>
      <c r="K274" t="n">
        <v>56.13</v>
      </c>
      <c r="L274" t="n">
        <v>9.25</v>
      </c>
      <c r="M274" t="n">
        <v>16</v>
      </c>
      <c r="N274" t="n">
        <v>51.62</v>
      </c>
      <c r="O274" t="n">
        <v>28230.92</v>
      </c>
      <c r="P274" t="n">
        <v>215.72</v>
      </c>
      <c r="Q274" t="n">
        <v>1319.13</v>
      </c>
      <c r="R274" t="n">
        <v>74.67</v>
      </c>
      <c r="S274" t="n">
        <v>59.92</v>
      </c>
      <c r="T274" t="n">
        <v>7250.38</v>
      </c>
      <c r="U274" t="n">
        <v>0.8</v>
      </c>
      <c r="V274" t="n">
        <v>0.96</v>
      </c>
      <c r="W274" t="n">
        <v>0.18</v>
      </c>
      <c r="X274" t="n">
        <v>0.43</v>
      </c>
      <c r="Y274" t="n">
        <v>1</v>
      </c>
      <c r="Z274" t="n">
        <v>10</v>
      </c>
    </row>
    <row r="275">
      <c r="A275" t="n">
        <v>34</v>
      </c>
      <c r="B275" t="n">
        <v>110</v>
      </c>
      <c r="C275" t="inlineStr">
        <is>
          <t xml:space="preserve">CONCLUIDO	</t>
        </is>
      </c>
      <c r="D275" t="n">
        <v>4.726</v>
      </c>
      <c r="E275" t="n">
        <v>21.16</v>
      </c>
      <c r="F275" t="n">
        <v>17.79</v>
      </c>
      <c r="G275" t="n">
        <v>59.29</v>
      </c>
      <c r="H275" t="n">
        <v>0.74</v>
      </c>
      <c r="I275" t="n">
        <v>18</v>
      </c>
      <c r="J275" t="n">
        <v>227.42</v>
      </c>
      <c r="K275" t="n">
        <v>56.13</v>
      </c>
      <c r="L275" t="n">
        <v>9.5</v>
      </c>
      <c r="M275" t="n">
        <v>16</v>
      </c>
      <c r="N275" t="n">
        <v>51.8</v>
      </c>
      <c r="O275" t="n">
        <v>28282.83</v>
      </c>
      <c r="P275" t="n">
        <v>215.59</v>
      </c>
      <c r="Q275" t="n">
        <v>1319.11</v>
      </c>
      <c r="R275" t="n">
        <v>77.48</v>
      </c>
      <c r="S275" t="n">
        <v>59.92</v>
      </c>
      <c r="T275" t="n">
        <v>8653.01</v>
      </c>
      <c r="U275" t="n">
        <v>0.77</v>
      </c>
      <c r="V275" t="n">
        <v>0.96</v>
      </c>
      <c r="W275" t="n">
        <v>0.19</v>
      </c>
      <c r="X275" t="n">
        <v>0.51</v>
      </c>
      <c r="Y275" t="n">
        <v>1</v>
      </c>
      <c r="Z275" t="n">
        <v>10</v>
      </c>
    </row>
    <row r="276">
      <c r="A276" t="n">
        <v>35</v>
      </c>
      <c r="B276" t="n">
        <v>110</v>
      </c>
      <c r="C276" t="inlineStr">
        <is>
          <t xml:space="preserve">CONCLUIDO	</t>
        </is>
      </c>
      <c r="D276" t="n">
        <v>4.7464</v>
      </c>
      <c r="E276" t="n">
        <v>21.07</v>
      </c>
      <c r="F276" t="n">
        <v>17.74</v>
      </c>
      <c r="G276" t="n">
        <v>62.6</v>
      </c>
      <c r="H276" t="n">
        <v>0.76</v>
      </c>
      <c r="I276" t="n">
        <v>17</v>
      </c>
      <c r="J276" t="n">
        <v>227.84</v>
      </c>
      <c r="K276" t="n">
        <v>56.13</v>
      </c>
      <c r="L276" t="n">
        <v>9.75</v>
      </c>
      <c r="M276" t="n">
        <v>15</v>
      </c>
      <c r="N276" t="n">
        <v>51.97</v>
      </c>
      <c r="O276" t="n">
        <v>28334.8</v>
      </c>
      <c r="P276" t="n">
        <v>213.26</v>
      </c>
      <c r="Q276" t="n">
        <v>1319.13</v>
      </c>
      <c r="R276" t="n">
        <v>75.67</v>
      </c>
      <c r="S276" t="n">
        <v>59.92</v>
      </c>
      <c r="T276" t="n">
        <v>7754.15</v>
      </c>
      <c r="U276" t="n">
        <v>0.79</v>
      </c>
      <c r="V276" t="n">
        <v>0.96</v>
      </c>
      <c r="W276" t="n">
        <v>0.19</v>
      </c>
      <c r="X276" t="n">
        <v>0.46</v>
      </c>
      <c r="Y276" t="n">
        <v>1</v>
      </c>
      <c r="Z276" t="n">
        <v>10</v>
      </c>
    </row>
    <row r="277">
      <c r="A277" t="n">
        <v>36</v>
      </c>
      <c r="B277" t="n">
        <v>110</v>
      </c>
      <c r="C277" t="inlineStr">
        <is>
          <t xml:space="preserve">CONCLUIDO	</t>
        </is>
      </c>
      <c r="D277" t="n">
        <v>4.7454</v>
      </c>
      <c r="E277" t="n">
        <v>21.07</v>
      </c>
      <c r="F277" t="n">
        <v>17.74</v>
      </c>
      <c r="G277" t="n">
        <v>62.62</v>
      </c>
      <c r="H277" t="n">
        <v>0.78</v>
      </c>
      <c r="I277" t="n">
        <v>17</v>
      </c>
      <c r="J277" t="n">
        <v>228.27</v>
      </c>
      <c r="K277" t="n">
        <v>56.13</v>
      </c>
      <c r="L277" t="n">
        <v>10</v>
      </c>
      <c r="M277" t="n">
        <v>15</v>
      </c>
      <c r="N277" t="n">
        <v>52.14</v>
      </c>
      <c r="O277" t="n">
        <v>28386.82</v>
      </c>
      <c r="P277" t="n">
        <v>211.12</v>
      </c>
      <c r="Q277" t="n">
        <v>1319.1</v>
      </c>
      <c r="R277" t="n">
        <v>75.88</v>
      </c>
      <c r="S277" t="n">
        <v>59.92</v>
      </c>
      <c r="T277" t="n">
        <v>7858.38</v>
      </c>
      <c r="U277" t="n">
        <v>0.79</v>
      </c>
      <c r="V277" t="n">
        <v>0.96</v>
      </c>
      <c r="W277" t="n">
        <v>0.19</v>
      </c>
      <c r="X277" t="n">
        <v>0.47</v>
      </c>
      <c r="Y277" t="n">
        <v>1</v>
      </c>
      <c r="Z277" t="n">
        <v>10</v>
      </c>
    </row>
    <row r="278">
      <c r="A278" t="n">
        <v>37</v>
      </c>
      <c r="B278" t="n">
        <v>110</v>
      </c>
      <c r="C278" t="inlineStr">
        <is>
          <t xml:space="preserve">CONCLUIDO	</t>
        </is>
      </c>
      <c r="D278" t="n">
        <v>4.7644</v>
      </c>
      <c r="E278" t="n">
        <v>20.99</v>
      </c>
      <c r="F278" t="n">
        <v>17.7</v>
      </c>
      <c r="G278" t="n">
        <v>66.38</v>
      </c>
      <c r="H278" t="n">
        <v>0.8</v>
      </c>
      <c r="I278" t="n">
        <v>16</v>
      </c>
      <c r="J278" t="n">
        <v>228.69</v>
      </c>
      <c r="K278" t="n">
        <v>56.13</v>
      </c>
      <c r="L278" t="n">
        <v>10.25</v>
      </c>
      <c r="M278" t="n">
        <v>14</v>
      </c>
      <c r="N278" t="n">
        <v>52.31</v>
      </c>
      <c r="O278" t="n">
        <v>28438.91</v>
      </c>
      <c r="P278" t="n">
        <v>209.53</v>
      </c>
      <c r="Q278" t="n">
        <v>1319.16</v>
      </c>
      <c r="R278" t="n">
        <v>74.39</v>
      </c>
      <c r="S278" t="n">
        <v>59.92</v>
      </c>
      <c r="T278" t="n">
        <v>7117.76</v>
      </c>
      <c r="U278" t="n">
        <v>0.8100000000000001</v>
      </c>
      <c r="V278" t="n">
        <v>0.96</v>
      </c>
      <c r="W278" t="n">
        <v>0.19</v>
      </c>
      <c r="X278" t="n">
        <v>0.42</v>
      </c>
      <c r="Y278" t="n">
        <v>1</v>
      </c>
      <c r="Z278" t="n">
        <v>10</v>
      </c>
    </row>
    <row r="279">
      <c r="A279" t="n">
        <v>38</v>
      </c>
      <c r="B279" t="n">
        <v>110</v>
      </c>
      <c r="C279" t="inlineStr">
        <is>
          <t xml:space="preserve">CONCLUIDO	</t>
        </is>
      </c>
      <c r="D279" t="n">
        <v>4.7603</v>
      </c>
      <c r="E279" t="n">
        <v>21.01</v>
      </c>
      <c r="F279" t="n">
        <v>17.72</v>
      </c>
      <c r="G279" t="n">
        <v>66.45</v>
      </c>
      <c r="H279" t="n">
        <v>0.8100000000000001</v>
      </c>
      <c r="I279" t="n">
        <v>16</v>
      </c>
      <c r="J279" t="n">
        <v>229.11</v>
      </c>
      <c r="K279" t="n">
        <v>56.13</v>
      </c>
      <c r="L279" t="n">
        <v>10.5</v>
      </c>
      <c r="M279" t="n">
        <v>14</v>
      </c>
      <c r="N279" t="n">
        <v>52.48</v>
      </c>
      <c r="O279" t="n">
        <v>28491.06</v>
      </c>
      <c r="P279" t="n">
        <v>207.61</v>
      </c>
      <c r="Q279" t="n">
        <v>1319.08</v>
      </c>
      <c r="R279" t="n">
        <v>75.09</v>
      </c>
      <c r="S279" t="n">
        <v>59.92</v>
      </c>
      <c r="T279" t="n">
        <v>7470.27</v>
      </c>
      <c r="U279" t="n">
        <v>0.8</v>
      </c>
      <c r="V279" t="n">
        <v>0.96</v>
      </c>
      <c r="W279" t="n">
        <v>0.19</v>
      </c>
      <c r="X279" t="n">
        <v>0.44</v>
      </c>
      <c r="Y279" t="n">
        <v>1</v>
      </c>
      <c r="Z279" t="n">
        <v>10</v>
      </c>
    </row>
    <row r="280">
      <c r="A280" t="n">
        <v>39</v>
      </c>
      <c r="B280" t="n">
        <v>110</v>
      </c>
      <c r="C280" t="inlineStr">
        <is>
          <t xml:space="preserve">CONCLUIDO	</t>
        </is>
      </c>
      <c r="D280" t="n">
        <v>4.7818</v>
      </c>
      <c r="E280" t="n">
        <v>20.91</v>
      </c>
      <c r="F280" t="n">
        <v>17.67</v>
      </c>
      <c r="G280" t="n">
        <v>70.67</v>
      </c>
      <c r="H280" t="n">
        <v>0.83</v>
      </c>
      <c r="I280" t="n">
        <v>15</v>
      </c>
      <c r="J280" t="n">
        <v>229.53</v>
      </c>
      <c r="K280" t="n">
        <v>56.13</v>
      </c>
      <c r="L280" t="n">
        <v>10.75</v>
      </c>
      <c r="M280" t="n">
        <v>13</v>
      </c>
      <c r="N280" t="n">
        <v>52.66</v>
      </c>
      <c r="O280" t="n">
        <v>28543.27</v>
      </c>
      <c r="P280" t="n">
        <v>206.07</v>
      </c>
      <c r="Q280" t="n">
        <v>1319.11</v>
      </c>
      <c r="R280" t="n">
        <v>73.34</v>
      </c>
      <c r="S280" t="n">
        <v>59.92</v>
      </c>
      <c r="T280" t="n">
        <v>6599.88</v>
      </c>
      <c r="U280" t="n">
        <v>0.82</v>
      </c>
      <c r="V280" t="n">
        <v>0.96</v>
      </c>
      <c r="W280" t="n">
        <v>0.19</v>
      </c>
      <c r="X280" t="n">
        <v>0.39</v>
      </c>
      <c r="Y280" t="n">
        <v>1</v>
      </c>
      <c r="Z280" t="n">
        <v>10</v>
      </c>
    </row>
    <row r="281">
      <c r="A281" t="n">
        <v>40</v>
      </c>
      <c r="B281" t="n">
        <v>110</v>
      </c>
      <c r="C281" t="inlineStr">
        <is>
          <t xml:space="preserve">CONCLUIDO	</t>
        </is>
      </c>
      <c r="D281" t="n">
        <v>4.7752</v>
      </c>
      <c r="E281" t="n">
        <v>20.94</v>
      </c>
      <c r="F281" t="n">
        <v>17.7</v>
      </c>
      <c r="G281" t="n">
        <v>70.78</v>
      </c>
      <c r="H281" t="n">
        <v>0.85</v>
      </c>
      <c r="I281" t="n">
        <v>15</v>
      </c>
      <c r="J281" t="n">
        <v>229.96</v>
      </c>
      <c r="K281" t="n">
        <v>56.13</v>
      </c>
      <c r="L281" t="n">
        <v>11</v>
      </c>
      <c r="M281" t="n">
        <v>11</v>
      </c>
      <c r="N281" t="n">
        <v>52.83</v>
      </c>
      <c r="O281" t="n">
        <v>28595.54</v>
      </c>
      <c r="P281" t="n">
        <v>202.91</v>
      </c>
      <c r="Q281" t="n">
        <v>1319.08</v>
      </c>
      <c r="R281" t="n">
        <v>74.23</v>
      </c>
      <c r="S281" t="n">
        <v>59.92</v>
      </c>
      <c r="T281" t="n">
        <v>7045.89</v>
      </c>
      <c r="U281" t="n">
        <v>0.8100000000000001</v>
      </c>
      <c r="V281" t="n">
        <v>0.96</v>
      </c>
      <c r="W281" t="n">
        <v>0.19</v>
      </c>
      <c r="X281" t="n">
        <v>0.42</v>
      </c>
      <c r="Y281" t="n">
        <v>1</v>
      </c>
      <c r="Z281" t="n">
        <v>10</v>
      </c>
    </row>
    <row r="282">
      <c r="A282" t="n">
        <v>41</v>
      </c>
      <c r="B282" t="n">
        <v>110</v>
      </c>
      <c r="C282" t="inlineStr">
        <is>
          <t xml:space="preserve">CONCLUIDO	</t>
        </is>
      </c>
      <c r="D282" t="n">
        <v>4.8136</v>
      </c>
      <c r="E282" t="n">
        <v>20.77</v>
      </c>
      <c r="F282" t="n">
        <v>17.57</v>
      </c>
      <c r="G282" t="n">
        <v>75.3</v>
      </c>
      <c r="H282" t="n">
        <v>0.87</v>
      </c>
      <c r="I282" t="n">
        <v>14</v>
      </c>
      <c r="J282" t="n">
        <v>230.38</v>
      </c>
      <c r="K282" t="n">
        <v>56.13</v>
      </c>
      <c r="L282" t="n">
        <v>11.25</v>
      </c>
      <c r="M282" t="n">
        <v>10</v>
      </c>
      <c r="N282" t="n">
        <v>53</v>
      </c>
      <c r="O282" t="n">
        <v>28647.87</v>
      </c>
      <c r="P282" t="n">
        <v>199.84</v>
      </c>
      <c r="Q282" t="n">
        <v>1319.08</v>
      </c>
      <c r="R282" t="n">
        <v>69.84999999999999</v>
      </c>
      <c r="S282" t="n">
        <v>59.92</v>
      </c>
      <c r="T282" t="n">
        <v>4860.84</v>
      </c>
      <c r="U282" t="n">
        <v>0.86</v>
      </c>
      <c r="V282" t="n">
        <v>0.97</v>
      </c>
      <c r="W282" t="n">
        <v>0.19</v>
      </c>
      <c r="X282" t="n">
        <v>0.29</v>
      </c>
      <c r="Y282" t="n">
        <v>1</v>
      </c>
      <c r="Z282" t="n">
        <v>10</v>
      </c>
    </row>
    <row r="283">
      <c r="A283" t="n">
        <v>42</v>
      </c>
      <c r="B283" t="n">
        <v>110</v>
      </c>
      <c r="C283" t="inlineStr">
        <is>
          <t xml:space="preserve">CONCLUIDO	</t>
        </is>
      </c>
      <c r="D283" t="n">
        <v>4.7921</v>
      </c>
      <c r="E283" t="n">
        <v>20.87</v>
      </c>
      <c r="F283" t="n">
        <v>17.66</v>
      </c>
      <c r="G283" t="n">
        <v>75.7</v>
      </c>
      <c r="H283" t="n">
        <v>0.89</v>
      </c>
      <c r="I283" t="n">
        <v>14</v>
      </c>
      <c r="J283" t="n">
        <v>230.81</v>
      </c>
      <c r="K283" t="n">
        <v>56.13</v>
      </c>
      <c r="L283" t="n">
        <v>11.5</v>
      </c>
      <c r="M283" t="n">
        <v>8</v>
      </c>
      <c r="N283" t="n">
        <v>53.18</v>
      </c>
      <c r="O283" t="n">
        <v>28700.26</v>
      </c>
      <c r="P283" t="n">
        <v>200.65</v>
      </c>
      <c r="Q283" t="n">
        <v>1319.12</v>
      </c>
      <c r="R283" t="n">
        <v>73.37</v>
      </c>
      <c r="S283" t="n">
        <v>59.92</v>
      </c>
      <c r="T283" t="n">
        <v>6620.41</v>
      </c>
      <c r="U283" t="n">
        <v>0.82</v>
      </c>
      <c r="V283" t="n">
        <v>0.96</v>
      </c>
      <c r="W283" t="n">
        <v>0.18</v>
      </c>
      <c r="X283" t="n">
        <v>0.39</v>
      </c>
      <c r="Y283" t="n">
        <v>1</v>
      </c>
      <c r="Z283" t="n">
        <v>10</v>
      </c>
    </row>
    <row r="284">
      <c r="A284" t="n">
        <v>43</v>
      </c>
      <c r="B284" t="n">
        <v>110</v>
      </c>
      <c r="C284" t="inlineStr">
        <is>
          <t xml:space="preserve">CONCLUIDO	</t>
        </is>
      </c>
      <c r="D284" t="n">
        <v>4.7937</v>
      </c>
      <c r="E284" t="n">
        <v>20.86</v>
      </c>
      <c r="F284" t="n">
        <v>17.66</v>
      </c>
      <c r="G284" t="n">
        <v>75.67</v>
      </c>
      <c r="H284" t="n">
        <v>0.9</v>
      </c>
      <c r="I284" t="n">
        <v>14</v>
      </c>
      <c r="J284" t="n">
        <v>231.23</v>
      </c>
      <c r="K284" t="n">
        <v>56.13</v>
      </c>
      <c r="L284" t="n">
        <v>11.75</v>
      </c>
      <c r="M284" t="n">
        <v>6</v>
      </c>
      <c r="N284" t="n">
        <v>53.36</v>
      </c>
      <c r="O284" t="n">
        <v>28752.71</v>
      </c>
      <c r="P284" t="n">
        <v>198.81</v>
      </c>
      <c r="Q284" t="n">
        <v>1319.3</v>
      </c>
      <c r="R284" t="n">
        <v>72.8</v>
      </c>
      <c r="S284" t="n">
        <v>59.92</v>
      </c>
      <c r="T284" t="n">
        <v>6334.35</v>
      </c>
      <c r="U284" t="n">
        <v>0.82</v>
      </c>
      <c r="V284" t="n">
        <v>0.96</v>
      </c>
      <c r="W284" t="n">
        <v>0.19</v>
      </c>
      <c r="X284" t="n">
        <v>0.38</v>
      </c>
      <c r="Y284" t="n">
        <v>1</v>
      </c>
      <c r="Z284" t="n">
        <v>10</v>
      </c>
    </row>
    <row r="285">
      <c r="A285" t="n">
        <v>44</v>
      </c>
      <c r="B285" t="n">
        <v>110</v>
      </c>
      <c r="C285" t="inlineStr">
        <is>
          <t xml:space="preserve">CONCLUIDO	</t>
        </is>
      </c>
      <c r="D285" t="n">
        <v>4.7867</v>
      </c>
      <c r="E285" t="n">
        <v>20.89</v>
      </c>
      <c r="F285" t="n">
        <v>17.69</v>
      </c>
      <c r="G285" t="n">
        <v>75.8</v>
      </c>
      <c r="H285" t="n">
        <v>0.92</v>
      </c>
      <c r="I285" t="n">
        <v>14</v>
      </c>
      <c r="J285" t="n">
        <v>231.66</v>
      </c>
      <c r="K285" t="n">
        <v>56.13</v>
      </c>
      <c r="L285" t="n">
        <v>12</v>
      </c>
      <c r="M285" t="n">
        <v>4</v>
      </c>
      <c r="N285" t="n">
        <v>53.53</v>
      </c>
      <c r="O285" t="n">
        <v>28805.23</v>
      </c>
      <c r="P285" t="n">
        <v>198.32</v>
      </c>
      <c r="Q285" t="n">
        <v>1319.08</v>
      </c>
      <c r="R285" t="n">
        <v>73.63</v>
      </c>
      <c r="S285" t="n">
        <v>59.92</v>
      </c>
      <c r="T285" t="n">
        <v>6750.59</v>
      </c>
      <c r="U285" t="n">
        <v>0.8100000000000001</v>
      </c>
      <c r="V285" t="n">
        <v>0.96</v>
      </c>
      <c r="W285" t="n">
        <v>0.2</v>
      </c>
      <c r="X285" t="n">
        <v>0.41</v>
      </c>
      <c r="Y285" t="n">
        <v>1</v>
      </c>
      <c r="Z285" t="n">
        <v>10</v>
      </c>
    </row>
    <row r="286">
      <c r="A286" t="n">
        <v>45</v>
      </c>
      <c r="B286" t="n">
        <v>110</v>
      </c>
      <c r="C286" t="inlineStr">
        <is>
          <t xml:space="preserve">CONCLUIDO	</t>
        </is>
      </c>
      <c r="D286" t="n">
        <v>4.811</v>
      </c>
      <c r="E286" t="n">
        <v>20.79</v>
      </c>
      <c r="F286" t="n">
        <v>17.62</v>
      </c>
      <c r="G286" t="n">
        <v>81.34</v>
      </c>
      <c r="H286" t="n">
        <v>0.9399999999999999</v>
      </c>
      <c r="I286" t="n">
        <v>13</v>
      </c>
      <c r="J286" t="n">
        <v>232.08</v>
      </c>
      <c r="K286" t="n">
        <v>56.13</v>
      </c>
      <c r="L286" t="n">
        <v>12.25</v>
      </c>
      <c r="M286" t="n">
        <v>1</v>
      </c>
      <c r="N286" t="n">
        <v>53.71</v>
      </c>
      <c r="O286" t="n">
        <v>28857.81</v>
      </c>
      <c r="P286" t="n">
        <v>197.02</v>
      </c>
      <c r="Q286" t="n">
        <v>1319.08</v>
      </c>
      <c r="R286" t="n">
        <v>71.43000000000001</v>
      </c>
      <c r="S286" t="n">
        <v>59.92</v>
      </c>
      <c r="T286" t="n">
        <v>5653.29</v>
      </c>
      <c r="U286" t="n">
        <v>0.84</v>
      </c>
      <c r="V286" t="n">
        <v>0.96</v>
      </c>
      <c r="W286" t="n">
        <v>0.2</v>
      </c>
      <c r="X286" t="n">
        <v>0.35</v>
      </c>
      <c r="Y286" t="n">
        <v>1</v>
      </c>
      <c r="Z286" t="n">
        <v>10</v>
      </c>
    </row>
    <row r="287">
      <c r="A287" t="n">
        <v>46</v>
      </c>
      <c r="B287" t="n">
        <v>110</v>
      </c>
      <c r="C287" t="inlineStr">
        <is>
          <t xml:space="preserve">CONCLUIDO	</t>
        </is>
      </c>
      <c r="D287" t="n">
        <v>4.8107</v>
      </c>
      <c r="E287" t="n">
        <v>20.79</v>
      </c>
      <c r="F287" t="n">
        <v>17.63</v>
      </c>
      <c r="G287" t="n">
        <v>81.34999999999999</v>
      </c>
      <c r="H287" t="n">
        <v>0.96</v>
      </c>
      <c r="I287" t="n">
        <v>13</v>
      </c>
      <c r="J287" t="n">
        <v>232.51</v>
      </c>
      <c r="K287" t="n">
        <v>56.13</v>
      </c>
      <c r="L287" t="n">
        <v>12.5</v>
      </c>
      <c r="M287" t="n">
        <v>0</v>
      </c>
      <c r="N287" t="n">
        <v>53.88</v>
      </c>
      <c r="O287" t="n">
        <v>28910.45</v>
      </c>
      <c r="P287" t="n">
        <v>197.39</v>
      </c>
      <c r="Q287" t="n">
        <v>1319.08</v>
      </c>
      <c r="R287" t="n">
        <v>71.43000000000001</v>
      </c>
      <c r="S287" t="n">
        <v>59.92</v>
      </c>
      <c r="T287" t="n">
        <v>5652.83</v>
      </c>
      <c r="U287" t="n">
        <v>0.84</v>
      </c>
      <c r="V287" t="n">
        <v>0.96</v>
      </c>
      <c r="W287" t="n">
        <v>0.2</v>
      </c>
      <c r="X287" t="n">
        <v>0.35</v>
      </c>
      <c r="Y287" t="n">
        <v>1</v>
      </c>
      <c r="Z287" t="n">
        <v>10</v>
      </c>
    </row>
    <row r="288">
      <c r="A288" t="n">
        <v>0</v>
      </c>
      <c r="B288" t="n">
        <v>150</v>
      </c>
      <c r="C288" t="inlineStr">
        <is>
          <t xml:space="preserve">CONCLUIDO	</t>
        </is>
      </c>
      <c r="D288" t="n">
        <v>1.8843</v>
      </c>
      <c r="E288" t="n">
        <v>53.07</v>
      </c>
      <c r="F288" t="n">
        <v>28.91</v>
      </c>
      <c r="G288" t="n">
        <v>4.55</v>
      </c>
      <c r="H288" t="n">
        <v>0.06</v>
      </c>
      <c r="I288" t="n">
        <v>381</v>
      </c>
      <c r="J288" t="n">
        <v>296.65</v>
      </c>
      <c r="K288" t="n">
        <v>61.82</v>
      </c>
      <c r="L288" t="n">
        <v>1</v>
      </c>
      <c r="M288" t="n">
        <v>379</v>
      </c>
      <c r="N288" t="n">
        <v>83.83</v>
      </c>
      <c r="O288" t="n">
        <v>36821.52</v>
      </c>
      <c r="P288" t="n">
        <v>522.8099999999999</v>
      </c>
      <c r="Q288" t="n">
        <v>1319.79</v>
      </c>
      <c r="R288" t="n">
        <v>441.9</v>
      </c>
      <c r="S288" t="n">
        <v>59.92</v>
      </c>
      <c r="T288" t="n">
        <v>189052.32</v>
      </c>
      <c r="U288" t="n">
        <v>0.14</v>
      </c>
      <c r="V288" t="n">
        <v>0.59</v>
      </c>
      <c r="W288" t="n">
        <v>0.78</v>
      </c>
      <c r="X288" t="n">
        <v>11.62</v>
      </c>
      <c r="Y288" t="n">
        <v>1</v>
      </c>
      <c r="Z288" t="n">
        <v>10</v>
      </c>
    </row>
    <row r="289">
      <c r="A289" t="n">
        <v>1</v>
      </c>
      <c r="B289" t="n">
        <v>150</v>
      </c>
      <c r="C289" t="inlineStr">
        <is>
          <t xml:space="preserve">CONCLUIDO	</t>
        </is>
      </c>
      <c r="D289" t="n">
        <v>2.3359</v>
      </c>
      <c r="E289" t="n">
        <v>42.81</v>
      </c>
      <c r="F289" t="n">
        <v>25.15</v>
      </c>
      <c r="G289" t="n">
        <v>5.71</v>
      </c>
      <c r="H289" t="n">
        <v>0.07000000000000001</v>
      </c>
      <c r="I289" t="n">
        <v>264</v>
      </c>
      <c r="J289" t="n">
        <v>297.17</v>
      </c>
      <c r="K289" t="n">
        <v>61.82</v>
      </c>
      <c r="L289" t="n">
        <v>1.25</v>
      </c>
      <c r="M289" t="n">
        <v>262</v>
      </c>
      <c r="N289" t="n">
        <v>84.09999999999999</v>
      </c>
      <c r="O289" t="n">
        <v>36885.7</v>
      </c>
      <c r="P289" t="n">
        <v>453.51</v>
      </c>
      <c r="Q289" t="n">
        <v>1319.66</v>
      </c>
      <c r="R289" t="n">
        <v>318.14</v>
      </c>
      <c r="S289" t="n">
        <v>59.92</v>
      </c>
      <c r="T289" t="n">
        <v>127753.2</v>
      </c>
      <c r="U289" t="n">
        <v>0.19</v>
      </c>
      <c r="V289" t="n">
        <v>0.68</v>
      </c>
      <c r="W289" t="n">
        <v>0.58</v>
      </c>
      <c r="X289" t="n">
        <v>7.86</v>
      </c>
      <c r="Y289" t="n">
        <v>1</v>
      </c>
      <c r="Z289" t="n">
        <v>10</v>
      </c>
    </row>
    <row r="290">
      <c r="A290" t="n">
        <v>2</v>
      </c>
      <c r="B290" t="n">
        <v>150</v>
      </c>
      <c r="C290" t="inlineStr">
        <is>
          <t xml:space="preserve">CONCLUIDO	</t>
        </is>
      </c>
      <c r="D290" t="n">
        <v>2.6644</v>
      </c>
      <c r="E290" t="n">
        <v>37.53</v>
      </c>
      <c r="F290" t="n">
        <v>23.26</v>
      </c>
      <c r="G290" t="n">
        <v>6.87</v>
      </c>
      <c r="H290" t="n">
        <v>0.09</v>
      </c>
      <c r="I290" t="n">
        <v>203</v>
      </c>
      <c r="J290" t="n">
        <v>297.7</v>
      </c>
      <c r="K290" t="n">
        <v>61.82</v>
      </c>
      <c r="L290" t="n">
        <v>1.5</v>
      </c>
      <c r="M290" t="n">
        <v>201</v>
      </c>
      <c r="N290" t="n">
        <v>84.37</v>
      </c>
      <c r="O290" t="n">
        <v>36949.99</v>
      </c>
      <c r="P290" t="n">
        <v>418.43</v>
      </c>
      <c r="Q290" t="n">
        <v>1319.56</v>
      </c>
      <c r="R290" t="n">
        <v>255.99</v>
      </c>
      <c r="S290" t="n">
        <v>59.92</v>
      </c>
      <c r="T290" t="n">
        <v>96984.7</v>
      </c>
      <c r="U290" t="n">
        <v>0.23</v>
      </c>
      <c r="V290" t="n">
        <v>0.73</v>
      </c>
      <c r="W290" t="n">
        <v>0.49</v>
      </c>
      <c r="X290" t="n">
        <v>5.97</v>
      </c>
      <c r="Y290" t="n">
        <v>1</v>
      </c>
      <c r="Z290" t="n">
        <v>10</v>
      </c>
    </row>
    <row r="291">
      <c r="A291" t="n">
        <v>3</v>
      </c>
      <c r="B291" t="n">
        <v>150</v>
      </c>
      <c r="C291" t="inlineStr">
        <is>
          <t xml:space="preserve">CONCLUIDO	</t>
        </is>
      </c>
      <c r="D291" t="n">
        <v>2.9295</v>
      </c>
      <c r="E291" t="n">
        <v>34.14</v>
      </c>
      <c r="F291" t="n">
        <v>22.03</v>
      </c>
      <c r="G291" t="n">
        <v>8.06</v>
      </c>
      <c r="H291" t="n">
        <v>0.1</v>
      </c>
      <c r="I291" t="n">
        <v>164</v>
      </c>
      <c r="J291" t="n">
        <v>298.22</v>
      </c>
      <c r="K291" t="n">
        <v>61.82</v>
      </c>
      <c r="L291" t="n">
        <v>1.75</v>
      </c>
      <c r="M291" t="n">
        <v>162</v>
      </c>
      <c r="N291" t="n">
        <v>84.65000000000001</v>
      </c>
      <c r="O291" t="n">
        <v>37014.39</v>
      </c>
      <c r="P291" t="n">
        <v>395.22</v>
      </c>
      <c r="Q291" t="n">
        <v>1319.52</v>
      </c>
      <c r="R291" t="n">
        <v>215.72</v>
      </c>
      <c r="S291" t="n">
        <v>59.92</v>
      </c>
      <c r="T291" t="n">
        <v>77047.31</v>
      </c>
      <c r="U291" t="n">
        <v>0.28</v>
      </c>
      <c r="V291" t="n">
        <v>0.77</v>
      </c>
      <c r="W291" t="n">
        <v>0.42</v>
      </c>
      <c r="X291" t="n">
        <v>4.74</v>
      </c>
      <c r="Y291" t="n">
        <v>1</v>
      </c>
      <c r="Z291" t="n">
        <v>10</v>
      </c>
    </row>
    <row r="292">
      <c r="A292" t="n">
        <v>4</v>
      </c>
      <c r="B292" t="n">
        <v>150</v>
      </c>
      <c r="C292" t="inlineStr">
        <is>
          <t xml:space="preserve">CONCLUIDO	</t>
        </is>
      </c>
      <c r="D292" t="n">
        <v>3.1329</v>
      </c>
      <c r="E292" t="n">
        <v>31.92</v>
      </c>
      <c r="F292" t="n">
        <v>21.26</v>
      </c>
      <c r="G292" t="n">
        <v>9.24</v>
      </c>
      <c r="H292" t="n">
        <v>0.12</v>
      </c>
      <c r="I292" t="n">
        <v>138</v>
      </c>
      <c r="J292" t="n">
        <v>298.74</v>
      </c>
      <c r="K292" t="n">
        <v>61.82</v>
      </c>
      <c r="L292" t="n">
        <v>2</v>
      </c>
      <c r="M292" t="n">
        <v>136</v>
      </c>
      <c r="N292" t="n">
        <v>84.92</v>
      </c>
      <c r="O292" t="n">
        <v>37078.91</v>
      </c>
      <c r="P292" t="n">
        <v>380.47</v>
      </c>
      <c r="Q292" t="n">
        <v>1319.4</v>
      </c>
      <c r="R292" t="n">
        <v>190.39</v>
      </c>
      <c r="S292" t="n">
        <v>59.92</v>
      </c>
      <c r="T292" t="n">
        <v>64507.8</v>
      </c>
      <c r="U292" t="n">
        <v>0.31</v>
      </c>
      <c r="V292" t="n">
        <v>0.8</v>
      </c>
      <c r="W292" t="n">
        <v>0.39</v>
      </c>
      <c r="X292" t="n">
        <v>3.98</v>
      </c>
      <c r="Y292" t="n">
        <v>1</v>
      </c>
      <c r="Z292" t="n">
        <v>10</v>
      </c>
    </row>
    <row r="293">
      <c r="A293" t="n">
        <v>5</v>
      </c>
      <c r="B293" t="n">
        <v>150</v>
      </c>
      <c r="C293" t="inlineStr">
        <is>
          <t xml:space="preserve">CONCLUIDO	</t>
        </is>
      </c>
      <c r="D293" t="n">
        <v>3.2898</v>
      </c>
      <c r="E293" t="n">
        <v>30.4</v>
      </c>
      <c r="F293" t="n">
        <v>20.73</v>
      </c>
      <c r="G293" t="n">
        <v>10.37</v>
      </c>
      <c r="H293" t="n">
        <v>0.13</v>
      </c>
      <c r="I293" t="n">
        <v>120</v>
      </c>
      <c r="J293" t="n">
        <v>299.26</v>
      </c>
      <c r="K293" t="n">
        <v>61.82</v>
      </c>
      <c r="L293" t="n">
        <v>2.25</v>
      </c>
      <c r="M293" t="n">
        <v>118</v>
      </c>
      <c r="N293" t="n">
        <v>85.19</v>
      </c>
      <c r="O293" t="n">
        <v>37143.54</v>
      </c>
      <c r="P293" t="n">
        <v>370.35</v>
      </c>
      <c r="Q293" t="n">
        <v>1319.32</v>
      </c>
      <c r="R293" t="n">
        <v>173.39</v>
      </c>
      <c r="S293" t="n">
        <v>59.92</v>
      </c>
      <c r="T293" t="n">
        <v>56099.99</v>
      </c>
      <c r="U293" t="n">
        <v>0.35</v>
      </c>
      <c r="V293" t="n">
        <v>0.82</v>
      </c>
      <c r="W293" t="n">
        <v>0.36</v>
      </c>
      <c r="X293" t="n">
        <v>3.45</v>
      </c>
      <c r="Y293" t="n">
        <v>1</v>
      </c>
      <c r="Z293" t="n">
        <v>10</v>
      </c>
    </row>
    <row r="294">
      <c r="A294" t="n">
        <v>6</v>
      </c>
      <c r="B294" t="n">
        <v>150</v>
      </c>
      <c r="C294" t="inlineStr">
        <is>
          <t xml:space="preserve">CONCLUIDO	</t>
        </is>
      </c>
      <c r="D294" t="n">
        <v>3.439</v>
      </c>
      <c r="E294" t="n">
        <v>29.08</v>
      </c>
      <c r="F294" t="n">
        <v>20.25</v>
      </c>
      <c r="G294" t="n">
        <v>11.57</v>
      </c>
      <c r="H294" t="n">
        <v>0.15</v>
      </c>
      <c r="I294" t="n">
        <v>105</v>
      </c>
      <c r="J294" t="n">
        <v>299.79</v>
      </c>
      <c r="K294" t="n">
        <v>61.82</v>
      </c>
      <c r="L294" t="n">
        <v>2.5</v>
      </c>
      <c r="M294" t="n">
        <v>103</v>
      </c>
      <c r="N294" t="n">
        <v>85.47</v>
      </c>
      <c r="O294" t="n">
        <v>37208.42</v>
      </c>
      <c r="P294" t="n">
        <v>360.77</v>
      </c>
      <c r="Q294" t="n">
        <v>1319.14</v>
      </c>
      <c r="R294" t="n">
        <v>157.45</v>
      </c>
      <c r="S294" t="n">
        <v>59.92</v>
      </c>
      <c r="T294" t="n">
        <v>48205.2</v>
      </c>
      <c r="U294" t="n">
        <v>0.38</v>
      </c>
      <c r="V294" t="n">
        <v>0.84</v>
      </c>
      <c r="W294" t="n">
        <v>0.33</v>
      </c>
      <c r="X294" t="n">
        <v>2.97</v>
      </c>
      <c r="Y294" t="n">
        <v>1</v>
      </c>
      <c r="Z294" t="n">
        <v>10</v>
      </c>
    </row>
    <row r="295">
      <c r="A295" t="n">
        <v>7</v>
      </c>
      <c r="B295" t="n">
        <v>150</v>
      </c>
      <c r="C295" t="inlineStr">
        <is>
          <t xml:space="preserve">CONCLUIDO	</t>
        </is>
      </c>
      <c r="D295" t="n">
        <v>3.5488</v>
      </c>
      <c r="E295" t="n">
        <v>28.18</v>
      </c>
      <c r="F295" t="n">
        <v>19.96</v>
      </c>
      <c r="G295" t="n">
        <v>12.74</v>
      </c>
      <c r="H295" t="n">
        <v>0.16</v>
      </c>
      <c r="I295" t="n">
        <v>94</v>
      </c>
      <c r="J295" t="n">
        <v>300.32</v>
      </c>
      <c r="K295" t="n">
        <v>61.82</v>
      </c>
      <c r="L295" t="n">
        <v>2.75</v>
      </c>
      <c r="M295" t="n">
        <v>92</v>
      </c>
      <c r="N295" t="n">
        <v>85.73999999999999</v>
      </c>
      <c r="O295" t="n">
        <v>37273.29</v>
      </c>
      <c r="P295" t="n">
        <v>354.88</v>
      </c>
      <c r="Q295" t="n">
        <v>1319.31</v>
      </c>
      <c r="R295" t="n">
        <v>148.04</v>
      </c>
      <c r="S295" t="n">
        <v>59.92</v>
      </c>
      <c r="T295" t="n">
        <v>43555.88</v>
      </c>
      <c r="U295" t="n">
        <v>0.4</v>
      </c>
      <c r="V295" t="n">
        <v>0.85</v>
      </c>
      <c r="W295" t="n">
        <v>0.32</v>
      </c>
      <c r="X295" t="n">
        <v>2.68</v>
      </c>
      <c r="Y295" t="n">
        <v>1</v>
      </c>
      <c r="Z295" t="n">
        <v>10</v>
      </c>
    </row>
    <row r="296">
      <c r="A296" t="n">
        <v>8</v>
      </c>
      <c r="B296" t="n">
        <v>150</v>
      </c>
      <c r="C296" t="inlineStr">
        <is>
          <t xml:space="preserve">CONCLUIDO	</t>
        </is>
      </c>
      <c r="D296" t="n">
        <v>3.6487</v>
      </c>
      <c r="E296" t="n">
        <v>27.41</v>
      </c>
      <c r="F296" t="n">
        <v>19.69</v>
      </c>
      <c r="G296" t="n">
        <v>13.9</v>
      </c>
      <c r="H296" t="n">
        <v>0.18</v>
      </c>
      <c r="I296" t="n">
        <v>85</v>
      </c>
      <c r="J296" t="n">
        <v>300.84</v>
      </c>
      <c r="K296" t="n">
        <v>61.82</v>
      </c>
      <c r="L296" t="n">
        <v>3</v>
      </c>
      <c r="M296" t="n">
        <v>83</v>
      </c>
      <c r="N296" t="n">
        <v>86.02</v>
      </c>
      <c r="O296" t="n">
        <v>37338.27</v>
      </c>
      <c r="P296" t="n">
        <v>349.3</v>
      </c>
      <c r="Q296" t="n">
        <v>1319.27</v>
      </c>
      <c r="R296" t="n">
        <v>139.18</v>
      </c>
      <c r="S296" t="n">
        <v>59.92</v>
      </c>
      <c r="T296" t="n">
        <v>39170.13</v>
      </c>
      <c r="U296" t="n">
        <v>0.43</v>
      </c>
      <c r="V296" t="n">
        <v>0.86</v>
      </c>
      <c r="W296" t="n">
        <v>0.3</v>
      </c>
      <c r="X296" t="n">
        <v>2.41</v>
      </c>
      <c r="Y296" t="n">
        <v>1</v>
      </c>
      <c r="Z296" t="n">
        <v>10</v>
      </c>
    </row>
    <row r="297">
      <c r="A297" t="n">
        <v>9</v>
      </c>
      <c r="B297" t="n">
        <v>150</v>
      </c>
      <c r="C297" t="inlineStr">
        <is>
          <t xml:space="preserve">CONCLUIDO	</t>
        </is>
      </c>
      <c r="D297" t="n">
        <v>3.7443</v>
      </c>
      <c r="E297" t="n">
        <v>26.71</v>
      </c>
      <c r="F297" t="n">
        <v>19.43</v>
      </c>
      <c r="G297" t="n">
        <v>15.14</v>
      </c>
      <c r="H297" t="n">
        <v>0.19</v>
      </c>
      <c r="I297" t="n">
        <v>77</v>
      </c>
      <c r="J297" t="n">
        <v>301.37</v>
      </c>
      <c r="K297" t="n">
        <v>61.82</v>
      </c>
      <c r="L297" t="n">
        <v>3.25</v>
      </c>
      <c r="M297" t="n">
        <v>75</v>
      </c>
      <c r="N297" t="n">
        <v>86.3</v>
      </c>
      <c r="O297" t="n">
        <v>37403.38</v>
      </c>
      <c r="P297" t="n">
        <v>343.86</v>
      </c>
      <c r="Q297" t="n">
        <v>1319.2</v>
      </c>
      <c r="R297" t="n">
        <v>130.99</v>
      </c>
      <c r="S297" t="n">
        <v>59.92</v>
      </c>
      <c r="T297" t="n">
        <v>35117.27</v>
      </c>
      <c r="U297" t="n">
        <v>0.46</v>
      </c>
      <c r="V297" t="n">
        <v>0.87</v>
      </c>
      <c r="W297" t="n">
        <v>0.28</v>
      </c>
      <c r="X297" t="n">
        <v>2.15</v>
      </c>
      <c r="Y297" t="n">
        <v>1</v>
      </c>
      <c r="Z297" t="n">
        <v>10</v>
      </c>
    </row>
    <row r="298">
      <c r="A298" t="n">
        <v>10</v>
      </c>
      <c r="B298" t="n">
        <v>150</v>
      </c>
      <c r="C298" t="inlineStr">
        <is>
          <t xml:space="preserve">CONCLUIDO	</t>
        </is>
      </c>
      <c r="D298" t="n">
        <v>3.8155</v>
      </c>
      <c r="E298" t="n">
        <v>26.21</v>
      </c>
      <c r="F298" t="n">
        <v>19.27</v>
      </c>
      <c r="G298" t="n">
        <v>16.28</v>
      </c>
      <c r="H298" t="n">
        <v>0.21</v>
      </c>
      <c r="I298" t="n">
        <v>71</v>
      </c>
      <c r="J298" t="n">
        <v>301.9</v>
      </c>
      <c r="K298" t="n">
        <v>61.82</v>
      </c>
      <c r="L298" t="n">
        <v>3.5</v>
      </c>
      <c r="M298" t="n">
        <v>69</v>
      </c>
      <c r="N298" t="n">
        <v>86.58</v>
      </c>
      <c r="O298" t="n">
        <v>37468.6</v>
      </c>
      <c r="P298" t="n">
        <v>340.24</v>
      </c>
      <c r="Q298" t="n">
        <v>1319.2</v>
      </c>
      <c r="R298" t="n">
        <v>125.36</v>
      </c>
      <c r="S298" t="n">
        <v>59.92</v>
      </c>
      <c r="T298" t="n">
        <v>32331.95</v>
      </c>
      <c r="U298" t="n">
        <v>0.48</v>
      </c>
      <c r="V298" t="n">
        <v>0.88</v>
      </c>
      <c r="W298" t="n">
        <v>0.28</v>
      </c>
      <c r="X298" t="n">
        <v>1.99</v>
      </c>
      <c r="Y298" t="n">
        <v>1</v>
      </c>
      <c r="Z298" t="n">
        <v>10</v>
      </c>
    </row>
    <row r="299">
      <c r="A299" t="n">
        <v>11</v>
      </c>
      <c r="B299" t="n">
        <v>150</v>
      </c>
      <c r="C299" t="inlineStr">
        <is>
          <t xml:space="preserve">CONCLUIDO	</t>
        </is>
      </c>
      <c r="D299" t="n">
        <v>3.8805</v>
      </c>
      <c r="E299" t="n">
        <v>25.77</v>
      </c>
      <c r="F299" t="n">
        <v>19.11</v>
      </c>
      <c r="G299" t="n">
        <v>17.37</v>
      </c>
      <c r="H299" t="n">
        <v>0.22</v>
      </c>
      <c r="I299" t="n">
        <v>66</v>
      </c>
      <c r="J299" t="n">
        <v>302.43</v>
      </c>
      <c r="K299" t="n">
        <v>61.82</v>
      </c>
      <c r="L299" t="n">
        <v>3.75</v>
      </c>
      <c r="M299" t="n">
        <v>64</v>
      </c>
      <c r="N299" t="n">
        <v>86.86</v>
      </c>
      <c r="O299" t="n">
        <v>37533.94</v>
      </c>
      <c r="P299" t="n">
        <v>336.5</v>
      </c>
      <c r="Q299" t="n">
        <v>1319.27</v>
      </c>
      <c r="R299" t="n">
        <v>120.05</v>
      </c>
      <c r="S299" t="n">
        <v>59.92</v>
      </c>
      <c r="T299" t="n">
        <v>29700.02</v>
      </c>
      <c r="U299" t="n">
        <v>0.5</v>
      </c>
      <c r="V299" t="n">
        <v>0.89</v>
      </c>
      <c r="W299" t="n">
        <v>0.27</v>
      </c>
      <c r="X299" t="n">
        <v>1.83</v>
      </c>
      <c r="Y299" t="n">
        <v>1</v>
      </c>
      <c r="Z299" t="n">
        <v>10</v>
      </c>
    </row>
    <row r="300">
      <c r="A300" t="n">
        <v>12</v>
      </c>
      <c r="B300" t="n">
        <v>150</v>
      </c>
      <c r="C300" t="inlineStr">
        <is>
          <t xml:space="preserve">CONCLUIDO	</t>
        </is>
      </c>
      <c r="D300" t="n">
        <v>3.9474</v>
      </c>
      <c r="E300" t="n">
        <v>25.33</v>
      </c>
      <c r="F300" t="n">
        <v>18.95</v>
      </c>
      <c r="G300" t="n">
        <v>18.64</v>
      </c>
      <c r="H300" t="n">
        <v>0.24</v>
      </c>
      <c r="I300" t="n">
        <v>61</v>
      </c>
      <c r="J300" t="n">
        <v>302.96</v>
      </c>
      <c r="K300" t="n">
        <v>61.82</v>
      </c>
      <c r="L300" t="n">
        <v>4</v>
      </c>
      <c r="M300" t="n">
        <v>59</v>
      </c>
      <c r="N300" t="n">
        <v>87.14</v>
      </c>
      <c r="O300" t="n">
        <v>37599.4</v>
      </c>
      <c r="P300" t="n">
        <v>332.99</v>
      </c>
      <c r="Q300" t="n">
        <v>1319.11</v>
      </c>
      <c r="R300" t="n">
        <v>114.9</v>
      </c>
      <c r="S300" t="n">
        <v>59.92</v>
      </c>
      <c r="T300" t="n">
        <v>27148.79</v>
      </c>
      <c r="U300" t="n">
        <v>0.52</v>
      </c>
      <c r="V300" t="n">
        <v>0.9</v>
      </c>
      <c r="W300" t="n">
        <v>0.26</v>
      </c>
      <c r="X300" t="n">
        <v>1.67</v>
      </c>
      <c r="Y300" t="n">
        <v>1</v>
      </c>
      <c r="Z300" t="n">
        <v>10</v>
      </c>
    </row>
    <row r="301">
      <c r="A301" t="n">
        <v>13</v>
      </c>
      <c r="B301" t="n">
        <v>150</v>
      </c>
      <c r="C301" t="inlineStr">
        <is>
          <t xml:space="preserve">CONCLUIDO	</t>
        </is>
      </c>
      <c r="D301" t="n">
        <v>4.0077</v>
      </c>
      <c r="E301" t="n">
        <v>24.95</v>
      </c>
      <c r="F301" t="n">
        <v>18.79</v>
      </c>
      <c r="G301" t="n">
        <v>19.78</v>
      </c>
      <c r="H301" t="n">
        <v>0.25</v>
      </c>
      <c r="I301" t="n">
        <v>57</v>
      </c>
      <c r="J301" t="n">
        <v>303.49</v>
      </c>
      <c r="K301" t="n">
        <v>61.82</v>
      </c>
      <c r="L301" t="n">
        <v>4.25</v>
      </c>
      <c r="M301" t="n">
        <v>55</v>
      </c>
      <c r="N301" t="n">
        <v>87.42</v>
      </c>
      <c r="O301" t="n">
        <v>37664.98</v>
      </c>
      <c r="P301" t="n">
        <v>329.49</v>
      </c>
      <c r="Q301" t="n">
        <v>1319.21</v>
      </c>
      <c r="R301" t="n">
        <v>109.4</v>
      </c>
      <c r="S301" t="n">
        <v>59.92</v>
      </c>
      <c r="T301" t="n">
        <v>24418.69</v>
      </c>
      <c r="U301" t="n">
        <v>0.55</v>
      </c>
      <c r="V301" t="n">
        <v>0.9</v>
      </c>
      <c r="W301" t="n">
        <v>0.26</v>
      </c>
      <c r="X301" t="n">
        <v>1.51</v>
      </c>
      <c r="Y301" t="n">
        <v>1</v>
      </c>
      <c r="Z301" t="n">
        <v>10</v>
      </c>
    </row>
    <row r="302">
      <c r="A302" t="n">
        <v>14</v>
      </c>
      <c r="B302" t="n">
        <v>150</v>
      </c>
      <c r="C302" t="inlineStr">
        <is>
          <t xml:space="preserve">CONCLUIDO	</t>
        </is>
      </c>
      <c r="D302" t="n">
        <v>4.0904</v>
      </c>
      <c r="E302" t="n">
        <v>24.45</v>
      </c>
      <c r="F302" t="n">
        <v>18.51</v>
      </c>
      <c r="G302" t="n">
        <v>20.95</v>
      </c>
      <c r="H302" t="n">
        <v>0.26</v>
      </c>
      <c r="I302" t="n">
        <v>53</v>
      </c>
      <c r="J302" t="n">
        <v>304.03</v>
      </c>
      <c r="K302" t="n">
        <v>61.82</v>
      </c>
      <c r="L302" t="n">
        <v>4.5</v>
      </c>
      <c r="M302" t="n">
        <v>51</v>
      </c>
      <c r="N302" t="n">
        <v>87.7</v>
      </c>
      <c r="O302" t="n">
        <v>37730.68</v>
      </c>
      <c r="P302" t="n">
        <v>323.51</v>
      </c>
      <c r="Q302" t="n">
        <v>1319.13</v>
      </c>
      <c r="R302" t="n">
        <v>100.23</v>
      </c>
      <c r="S302" t="n">
        <v>59.92</v>
      </c>
      <c r="T302" t="n">
        <v>19854.36</v>
      </c>
      <c r="U302" t="n">
        <v>0.6</v>
      </c>
      <c r="V302" t="n">
        <v>0.92</v>
      </c>
      <c r="W302" t="n">
        <v>0.24</v>
      </c>
      <c r="X302" t="n">
        <v>1.23</v>
      </c>
      <c r="Y302" t="n">
        <v>1</v>
      </c>
      <c r="Z302" t="n">
        <v>10</v>
      </c>
    </row>
    <row r="303">
      <c r="A303" t="n">
        <v>15</v>
      </c>
      <c r="B303" t="n">
        <v>150</v>
      </c>
      <c r="C303" t="inlineStr">
        <is>
          <t xml:space="preserve">CONCLUIDO	</t>
        </is>
      </c>
      <c r="D303" t="n">
        <v>4.0482</v>
      </c>
      <c r="E303" t="n">
        <v>24.7</v>
      </c>
      <c r="F303" t="n">
        <v>18.87</v>
      </c>
      <c r="G303" t="n">
        <v>22.2</v>
      </c>
      <c r="H303" t="n">
        <v>0.28</v>
      </c>
      <c r="I303" t="n">
        <v>51</v>
      </c>
      <c r="J303" t="n">
        <v>304.56</v>
      </c>
      <c r="K303" t="n">
        <v>61.82</v>
      </c>
      <c r="L303" t="n">
        <v>4.75</v>
      </c>
      <c r="M303" t="n">
        <v>49</v>
      </c>
      <c r="N303" t="n">
        <v>87.98999999999999</v>
      </c>
      <c r="O303" t="n">
        <v>37796.51</v>
      </c>
      <c r="P303" t="n">
        <v>329.67</v>
      </c>
      <c r="Q303" t="n">
        <v>1319.11</v>
      </c>
      <c r="R303" t="n">
        <v>114.33</v>
      </c>
      <c r="S303" t="n">
        <v>59.92</v>
      </c>
      <c r="T303" t="n">
        <v>26914.95</v>
      </c>
      <c r="U303" t="n">
        <v>0.52</v>
      </c>
      <c r="V303" t="n">
        <v>0.9</v>
      </c>
      <c r="W303" t="n">
        <v>0.21</v>
      </c>
      <c r="X303" t="n">
        <v>1.59</v>
      </c>
      <c r="Y303" t="n">
        <v>1</v>
      </c>
      <c r="Z303" t="n">
        <v>10</v>
      </c>
    </row>
    <row r="304">
      <c r="A304" t="n">
        <v>16</v>
      </c>
      <c r="B304" t="n">
        <v>150</v>
      </c>
      <c r="C304" t="inlineStr">
        <is>
          <t xml:space="preserve">CONCLUIDO	</t>
        </is>
      </c>
      <c r="D304" t="n">
        <v>4.1047</v>
      </c>
      <c r="E304" t="n">
        <v>24.36</v>
      </c>
      <c r="F304" t="n">
        <v>18.7</v>
      </c>
      <c r="G304" t="n">
        <v>23.37</v>
      </c>
      <c r="H304" t="n">
        <v>0.29</v>
      </c>
      <c r="I304" t="n">
        <v>48</v>
      </c>
      <c r="J304" t="n">
        <v>305.09</v>
      </c>
      <c r="K304" t="n">
        <v>61.82</v>
      </c>
      <c r="L304" t="n">
        <v>5</v>
      </c>
      <c r="M304" t="n">
        <v>46</v>
      </c>
      <c r="N304" t="n">
        <v>88.27</v>
      </c>
      <c r="O304" t="n">
        <v>37862.45</v>
      </c>
      <c r="P304" t="n">
        <v>325.68</v>
      </c>
      <c r="Q304" t="n">
        <v>1319.22</v>
      </c>
      <c r="R304" t="n">
        <v>107.2</v>
      </c>
      <c r="S304" t="n">
        <v>59.92</v>
      </c>
      <c r="T304" t="n">
        <v>23367.22</v>
      </c>
      <c r="U304" t="n">
        <v>0.5600000000000001</v>
      </c>
      <c r="V304" t="n">
        <v>0.91</v>
      </c>
      <c r="W304" t="n">
        <v>0.24</v>
      </c>
      <c r="X304" t="n">
        <v>1.42</v>
      </c>
      <c r="Y304" t="n">
        <v>1</v>
      </c>
      <c r="Z304" t="n">
        <v>10</v>
      </c>
    </row>
    <row r="305">
      <c r="A305" t="n">
        <v>17</v>
      </c>
      <c r="B305" t="n">
        <v>150</v>
      </c>
      <c r="C305" t="inlineStr">
        <is>
          <t xml:space="preserve">CONCLUIDO	</t>
        </is>
      </c>
      <c r="D305" t="n">
        <v>4.1357</v>
      </c>
      <c r="E305" t="n">
        <v>24.18</v>
      </c>
      <c r="F305" t="n">
        <v>18.63</v>
      </c>
      <c r="G305" t="n">
        <v>24.3</v>
      </c>
      <c r="H305" t="n">
        <v>0.31</v>
      </c>
      <c r="I305" t="n">
        <v>46</v>
      </c>
      <c r="J305" t="n">
        <v>305.63</v>
      </c>
      <c r="K305" t="n">
        <v>61.82</v>
      </c>
      <c r="L305" t="n">
        <v>5.25</v>
      </c>
      <c r="M305" t="n">
        <v>44</v>
      </c>
      <c r="N305" t="n">
        <v>88.56</v>
      </c>
      <c r="O305" t="n">
        <v>37928.52</v>
      </c>
      <c r="P305" t="n">
        <v>323.93</v>
      </c>
      <c r="Q305" t="n">
        <v>1319.32</v>
      </c>
      <c r="R305" t="n">
        <v>104.75</v>
      </c>
      <c r="S305" t="n">
        <v>59.92</v>
      </c>
      <c r="T305" t="n">
        <v>22151.62</v>
      </c>
      <c r="U305" t="n">
        <v>0.57</v>
      </c>
      <c r="V305" t="n">
        <v>0.91</v>
      </c>
      <c r="W305" t="n">
        <v>0.24</v>
      </c>
      <c r="X305" t="n">
        <v>1.35</v>
      </c>
      <c r="Y305" t="n">
        <v>1</v>
      </c>
      <c r="Z305" t="n">
        <v>10</v>
      </c>
    </row>
    <row r="306">
      <c r="A306" t="n">
        <v>18</v>
      </c>
      <c r="B306" t="n">
        <v>150</v>
      </c>
      <c r="C306" t="inlineStr">
        <is>
          <t xml:space="preserve">CONCLUIDO	</t>
        </is>
      </c>
      <c r="D306" t="n">
        <v>4.1862</v>
      </c>
      <c r="E306" t="n">
        <v>23.89</v>
      </c>
      <c r="F306" t="n">
        <v>18.5</v>
      </c>
      <c r="G306" t="n">
        <v>25.82</v>
      </c>
      <c r="H306" t="n">
        <v>0.32</v>
      </c>
      <c r="I306" t="n">
        <v>43</v>
      </c>
      <c r="J306" t="n">
        <v>306.17</v>
      </c>
      <c r="K306" t="n">
        <v>61.82</v>
      </c>
      <c r="L306" t="n">
        <v>5.5</v>
      </c>
      <c r="M306" t="n">
        <v>41</v>
      </c>
      <c r="N306" t="n">
        <v>88.84</v>
      </c>
      <c r="O306" t="n">
        <v>37994.72</v>
      </c>
      <c r="P306" t="n">
        <v>320.83</v>
      </c>
      <c r="Q306" t="n">
        <v>1319.13</v>
      </c>
      <c r="R306" t="n">
        <v>100.68</v>
      </c>
      <c r="S306" t="n">
        <v>59.92</v>
      </c>
      <c r="T306" t="n">
        <v>20129.03</v>
      </c>
      <c r="U306" t="n">
        <v>0.6</v>
      </c>
      <c r="V306" t="n">
        <v>0.92</v>
      </c>
      <c r="W306" t="n">
        <v>0.23</v>
      </c>
      <c r="X306" t="n">
        <v>1.22</v>
      </c>
      <c r="Y306" t="n">
        <v>1</v>
      </c>
      <c r="Z306" t="n">
        <v>10</v>
      </c>
    </row>
    <row r="307">
      <c r="A307" t="n">
        <v>19</v>
      </c>
      <c r="B307" t="n">
        <v>150</v>
      </c>
      <c r="C307" t="inlineStr">
        <is>
          <t xml:space="preserve">CONCLUIDO	</t>
        </is>
      </c>
      <c r="D307" t="n">
        <v>4.218</v>
      </c>
      <c r="E307" t="n">
        <v>23.71</v>
      </c>
      <c r="F307" t="n">
        <v>18.43</v>
      </c>
      <c r="G307" t="n">
        <v>26.97</v>
      </c>
      <c r="H307" t="n">
        <v>0.33</v>
      </c>
      <c r="I307" t="n">
        <v>41</v>
      </c>
      <c r="J307" t="n">
        <v>306.7</v>
      </c>
      <c r="K307" t="n">
        <v>61.82</v>
      </c>
      <c r="L307" t="n">
        <v>5.75</v>
      </c>
      <c r="M307" t="n">
        <v>39</v>
      </c>
      <c r="N307" t="n">
        <v>89.13</v>
      </c>
      <c r="O307" t="n">
        <v>38061.04</v>
      </c>
      <c r="P307" t="n">
        <v>318.83</v>
      </c>
      <c r="Q307" t="n">
        <v>1319.16</v>
      </c>
      <c r="R307" t="n">
        <v>98.38</v>
      </c>
      <c r="S307" t="n">
        <v>59.92</v>
      </c>
      <c r="T307" t="n">
        <v>18987.8</v>
      </c>
      <c r="U307" t="n">
        <v>0.61</v>
      </c>
      <c r="V307" t="n">
        <v>0.92</v>
      </c>
      <c r="W307" t="n">
        <v>0.23</v>
      </c>
      <c r="X307" t="n">
        <v>1.16</v>
      </c>
      <c r="Y307" t="n">
        <v>1</v>
      </c>
      <c r="Z307" t="n">
        <v>10</v>
      </c>
    </row>
    <row r="308">
      <c r="A308" t="n">
        <v>20</v>
      </c>
      <c r="B308" t="n">
        <v>150</v>
      </c>
      <c r="C308" t="inlineStr">
        <is>
          <t xml:space="preserve">CONCLUIDO	</t>
        </is>
      </c>
      <c r="D308" t="n">
        <v>4.2487</v>
      </c>
      <c r="E308" t="n">
        <v>23.54</v>
      </c>
      <c r="F308" t="n">
        <v>18.37</v>
      </c>
      <c r="G308" t="n">
        <v>28.27</v>
      </c>
      <c r="H308" t="n">
        <v>0.35</v>
      </c>
      <c r="I308" t="n">
        <v>39</v>
      </c>
      <c r="J308" t="n">
        <v>307.24</v>
      </c>
      <c r="K308" t="n">
        <v>61.82</v>
      </c>
      <c r="L308" t="n">
        <v>6</v>
      </c>
      <c r="M308" t="n">
        <v>37</v>
      </c>
      <c r="N308" t="n">
        <v>89.42</v>
      </c>
      <c r="O308" t="n">
        <v>38127.48</v>
      </c>
      <c r="P308" t="n">
        <v>317.08</v>
      </c>
      <c r="Q308" t="n">
        <v>1319.12</v>
      </c>
      <c r="R308" t="n">
        <v>96.45</v>
      </c>
      <c r="S308" t="n">
        <v>59.92</v>
      </c>
      <c r="T308" t="n">
        <v>18033.6</v>
      </c>
      <c r="U308" t="n">
        <v>0.62</v>
      </c>
      <c r="V308" t="n">
        <v>0.92</v>
      </c>
      <c r="W308" t="n">
        <v>0.22</v>
      </c>
      <c r="X308" t="n">
        <v>1.1</v>
      </c>
      <c r="Y308" t="n">
        <v>1</v>
      </c>
      <c r="Z308" t="n">
        <v>10</v>
      </c>
    </row>
    <row r="309">
      <c r="A309" t="n">
        <v>21</v>
      </c>
      <c r="B309" t="n">
        <v>150</v>
      </c>
      <c r="C309" t="inlineStr">
        <is>
          <t xml:space="preserve">CONCLUIDO	</t>
        </is>
      </c>
      <c r="D309" t="n">
        <v>4.2627</v>
      </c>
      <c r="E309" t="n">
        <v>23.46</v>
      </c>
      <c r="F309" t="n">
        <v>18.35</v>
      </c>
      <c r="G309" t="n">
        <v>28.98</v>
      </c>
      <c r="H309" t="n">
        <v>0.36</v>
      </c>
      <c r="I309" t="n">
        <v>38</v>
      </c>
      <c r="J309" t="n">
        <v>307.78</v>
      </c>
      <c r="K309" t="n">
        <v>61.82</v>
      </c>
      <c r="L309" t="n">
        <v>6.25</v>
      </c>
      <c r="M309" t="n">
        <v>36</v>
      </c>
      <c r="N309" t="n">
        <v>89.70999999999999</v>
      </c>
      <c r="O309" t="n">
        <v>38194.05</v>
      </c>
      <c r="P309" t="n">
        <v>315.79</v>
      </c>
      <c r="Q309" t="n">
        <v>1319.14</v>
      </c>
      <c r="R309" t="n">
        <v>95.79000000000001</v>
      </c>
      <c r="S309" t="n">
        <v>59.92</v>
      </c>
      <c r="T309" t="n">
        <v>17712.45</v>
      </c>
      <c r="U309" t="n">
        <v>0.63</v>
      </c>
      <c r="V309" t="n">
        <v>0.93</v>
      </c>
      <c r="W309" t="n">
        <v>0.22</v>
      </c>
      <c r="X309" t="n">
        <v>1.07</v>
      </c>
      <c r="Y309" t="n">
        <v>1</v>
      </c>
      <c r="Z309" t="n">
        <v>10</v>
      </c>
    </row>
    <row r="310">
      <c r="A310" t="n">
        <v>22</v>
      </c>
      <c r="B310" t="n">
        <v>150</v>
      </c>
      <c r="C310" t="inlineStr">
        <is>
          <t xml:space="preserve">CONCLUIDO	</t>
        </is>
      </c>
      <c r="D310" t="n">
        <v>4.2966</v>
      </c>
      <c r="E310" t="n">
        <v>23.27</v>
      </c>
      <c r="F310" t="n">
        <v>18.28</v>
      </c>
      <c r="G310" t="n">
        <v>30.46</v>
      </c>
      <c r="H310" t="n">
        <v>0.38</v>
      </c>
      <c r="I310" t="n">
        <v>36</v>
      </c>
      <c r="J310" t="n">
        <v>308.32</v>
      </c>
      <c r="K310" t="n">
        <v>61.82</v>
      </c>
      <c r="L310" t="n">
        <v>6.5</v>
      </c>
      <c r="M310" t="n">
        <v>34</v>
      </c>
      <c r="N310" t="n">
        <v>90</v>
      </c>
      <c r="O310" t="n">
        <v>38260.74</v>
      </c>
      <c r="P310" t="n">
        <v>314.18</v>
      </c>
      <c r="Q310" t="n">
        <v>1319.14</v>
      </c>
      <c r="R310" t="n">
        <v>93.19</v>
      </c>
      <c r="S310" t="n">
        <v>59.92</v>
      </c>
      <c r="T310" t="n">
        <v>16417.68</v>
      </c>
      <c r="U310" t="n">
        <v>0.64</v>
      </c>
      <c r="V310" t="n">
        <v>0.93</v>
      </c>
      <c r="W310" t="n">
        <v>0.22</v>
      </c>
      <c r="X310" t="n">
        <v>1</v>
      </c>
      <c r="Y310" t="n">
        <v>1</v>
      </c>
      <c r="Z310" t="n">
        <v>10</v>
      </c>
    </row>
    <row r="311">
      <c r="A311" t="n">
        <v>23</v>
      </c>
      <c r="B311" t="n">
        <v>150</v>
      </c>
      <c r="C311" t="inlineStr">
        <is>
          <t xml:space="preserve">CONCLUIDO	</t>
        </is>
      </c>
      <c r="D311" t="n">
        <v>4.3087</v>
      </c>
      <c r="E311" t="n">
        <v>23.21</v>
      </c>
      <c r="F311" t="n">
        <v>18.27</v>
      </c>
      <c r="G311" t="n">
        <v>31.32</v>
      </c>
      <c r="H311" t="n">
        <v>0.39</v>
      </c>
      <c r="I311" t="n">
        <v>35</v>
      </c>
      <c r="J311" t="n">
        <v>308.86</v>
      </c>
      <c r="K311" t="n">
        <v>61.82</v>
      </c>
      <c r="L311" t="n">
        <v>6.75</v>
      </c>
      <c r="M311" t="n">
        <v>33</v>
      </c>
      <c r="N311" t="n">
        <v>90.29000000000001</v>
      </c>
      <c r="O311" t="n">
        <v>38327.57</v>
      </c>
      <c r="P311" t="n">
        <v>312.97</v>
      </c>
      <c r="Q311" t="n">
        <v>1319.16</v>
      </c>
      <c r="R311" t="n">
        <v>93.06999999999999</v>
      </c>
      <c r="S311" t="n">
        <v>59.92</v>
      </c>
      <c r="T311" t="n">
        <v>16363.73</v>
      </c>
      <c r="U311" t="n">
        <v>0.64</v>
      </c>
      <c r="V311" t="n">
        <v>0.93</v>
      </c>
      <c r="W311" t="n">
        <v>0.22</v>
      </c>
      <c r="X311" t="n">
        <v>0.99</v>
      </c>
      <c r="Y311" t="n">
        <v>1</v>
      </c>
      <c r="Z311" t="n">
        <v>10</v>
      </c>
    </row>
    <row r="312">
      <c r="A312" t="n">
        <v>24</v>
      </c>
      <c r="B312" t="n">
        <v>150</v>
      </c>
      <c r="C312" t="inlineStr">
        <is>
          <t xml:space="preserve">CONCLUIDO	</t>
        </is>
      </c>
      <c r="D312" t="n">
        <v>4.3454</v>
      </c>
      <c r="E312" t="n">
        <v>23.01</v>
      </c>
      <c r="F312" t="n">
        <v>18.18</v>
      </c>
      <c r="G312" t="n">
        <v>33.06</v>
      </c>
      <c r="H312" t="n">
        <v>0.4</v>
      </c>
      <c r="I312" t="n">
        <v>33</v>
      </c>
      <c r="J312" t="n">
        <v>309.41</v>
      </c>
      <c r="K312" t="n">
        <v>61.82</v>
      </c>
      <c r="L312" t="n">
        <v>7</v>
      </c>
      <c r="M312" t="n">
        <v>31</v>
      </c>
      <c r="N312" t="n">
        <v>90.59</v>
      </c>
      <c r="O312" t="n">
        <v>38394.52</v>
      </c>
      <c r="P312" t="n">
        <v>310.75</v>
      </c>
      <c r="Q312" t="n">
        <v>1319.16</v>
      </c>
      <c r="R312" t="n">
        <v>90.05</v>
      </c>
      <c r="S312" t="n">
        <v>59.92</v>
      </c>
      <c r="T312" t="n">
        <v>14863.57</v>
      </c>
      <c r="U312" t="n">
        <v>0.67</v>
      </c>
      <c r="V312" t="n">
        <v>0.93</v>
      </c>
      <c r="W312" t="n">
        <v>0.22</v>
      </c>
      <c r="X312" t="n">
        <v>0.91</v>
      </c>
      <c r="Y312" t="n">
        <v>1</v>
      </c>
      <c r="Z312" t="n">
        <v>10</v>
      </c>
    </row>
    <row r="313">
      <c r="A313" t="n">
        <v>25</v>
      </c>
      <c r="B313" t="n">
        <v>150</v>
      </c>
      <c r="C313" t="inlineStr">
        <is>
          <t xml:space="preserve">CONCLUIDO	</t>
        </is>
      </c>
      <c r="D313" t="n">
        <v>4.362</v>
      </c>
      <c r="E313" t="n">
        <v>22.93</v>
      </c>
      <c r="F313" t="n">
        <v>18.15</v>
      </c>
      <c r="G313" t="n">
        <v>34.03</v>
      </c>
      <c r="H313" t="n">
        <v>0.42</v>
      </c>
      <c r="I313" t="n">
        <v>32</v>
      </c>
      <c r="J313" t="n">
        <v>309.95</v>
      </c>
      <c r="K313" t="n">
        <v>61.82</v>
      </c>
      <c r="L313" t="n">
        <v>7.25</v>
      </c>
      <c r="M313" t="n">
        <v>30</v>
      </c>
      <c r="N313" t="n">
        <v>90.88</v>
      </c>
      <c r="O313" t="n">
        <v>38461.6</v>
      </c>
      <c r="P313" t="n">
        <v>309.57</v>
      </c>
      <c r="Q313" t="n">
        <v>1319.24</v>
      </c>
      <c r="R313" t="n">
        <v>89.03</v>
      </c>
      <c r="S313" t="n">
        <v>59.92</v>
      </c>
      <c r="T313" t="n">
        <v>14361.15</v>
      </c>
      <c r="U313" t="n">
        <v>0.67</v>
      </c>
      <c r="V313" t="n">
        <v>0.9399999999999999</v>
      </c>
      <c r="W313" t="n">
        <v>0.21</v>
      </c>
      <c r="X313" t="n">
        <v>0.87</v>
      </c>
      <c r="Y313" t="n">
        <v>1</v>
      </c>
      <c r="Z313" t="n">
        <v>10</v>
      </c>
    </row>
    <row r="314">
      <c r="A314" t="n">
        <v>26</v>
      </c>
      <c r="B314" t="n">
        <v>150</v>
      </c>
      <c r="C314" t="inlineStr">
        <is>
          <t xml:space="preserve">CONCLUIDO	</t>
        </is>
      </c>
      <c r="D314" t="n">
        <v>4.3766</v>
      </c>
      <c r="E314" t="n">
        <v>22.85</v>
      </c>
      <c r="F314" t="n">
        <v>18.13</v>
      </c>
      <c r="G314" t="n">
        <v>35.09</v>
      </c>
      <c r="H314" t="n">
        <v>0.43</v>
      </c>
      <c r="I314" t="n">
        <v>31</v>
      </c>
      <c r="J314" t="n">
        <v>310.5</v>
      </c>
      <c r="K314" t="n">
        <v>61.82</v>
      </c>
      <c r="L314" t="n">
        <v>7.5</v>
      </c>
      <c r="M314" t="n">
        <v>29</v>
      </c>
      <c r="N314" t="n">
        <v>91.18000000000001</v>
      </c>
      <c r="O314" t="n">
        <v>38528.81</v>
      </c>
      <c r="P314" t="n">
        <v>308.07</v>
      </c>
      <c r="Q314" t="n">
        <v>1319.15</v>
      </c>
      <c r="R314" t="n">
        <v>88.31</v>
      </c>
      <c r="S314" t="n">
        <v>59.92</v>
      </c>
      <c r="T314" t="n">
        <v>14005.92</v>
      </c>
      <c r="U314" t="n">
        <v>0.68</v>
      </c>
      <c r="V314" t="n">
        <v>0.9399999999999999</v>
      </c>
      <c r="W314" t="n">
        <v>0.22</v>
      </c>
      <c r="X314" t="n">
        <v>0.85</v>
      </c>
      <c r="Y314" t="n">
        <v>1</v>
      </c>
      <c r="Z314" t="n">
        <v>10</v>
      </c>
    </row>
    <row r="315">
      <c r="A315" t="n">
        <v>27</v>
      </c>
      <c r="B315" t="n">
        <v>150</v>
      </c>
      <c r="C315" t="inlineStr">
        <is>
          <t xml:space="preserve">CONCLUIDO	</t>
        </is>
      </c>
      <c r="D315" t="n">
        <v>4.393</v>
      </c>
      <c r="E315" t="n">
        <v>22.76</v>
      </c>
      <c r="F315" t="n">
        <v>18.1</v>
      </c>
      <c r="G315" t="n">
        <v>36.2</v>
      </c>
      <c r="H315" t="n">
        <v>0.44</v>
      </c>
      <c r="I315" t="n">
        <v>30</v>
      </c>
      <c r="J315" t="n">
        <v>311.04</v>
      </c>
      <c r="K315" t="n">
        <v>61.82</v>
      </c>
      <c r="L315" t="n">
        <v>7.75</v>
      </c>
      <c r="M315" t="n">
        <v>28</v>
      </c>
      <c r="N315" t="n">
        <v>91.47</v>
      </c>
      <c r="O315" t="n">
        <v>38596.15</v>
      </c>
      <c r="P315" t="n">
        <v>307.44</v>
      </c>
      <c r="Q315" t="n">
        <v>1319.14</v>
      </c>
      <c r="R315" t="n">
        <v>87.38</v>
      </c>
      <c r="S315" t="n">
        <v>59.92</v>
      </c>
      <c r="T315" t="n">
        <v>13546.16</v>
      </c>
      <c r="U315" t="n">
        <v>0.6899999999999999</v>
      </c>
      <c r="V315" t="n">
        <v>0.9399999999999999</v>
      </c>
      <c r="W315" t="n">
        <v>0.21</v>
      </c>
      <c r="X315" t="n">
        <v>0.82</v>
      </c>
      <c r="Y315" t="n">
        <v>1</v>
      </c>
      <c r="Z315" t="n">
        <v>10</v>
      </c>
    </row>
    <row r="316">
      <c r="A316" t="n">
        <v>28</v>
      </c>
      <c r="B316" t="n">
        <v>150</v>
      </c>
      <c r="C316" t="inlineStr">
        <is>
          <t xml:space="preserve">CONCLUIDO	</t>
        </is>
      </c>
      <c r="D316" t="n">
        <v>4.4115</v>
      </c>
      <c r="E316" t="n">
        <v>22.67</v>
      </c>
      <c r="F316" t="n">
        <v>18.06</v>
      </c>
      <c r="G316" t="n">
        <v>37.36</v>
      </c>
      <c r="H316" t="n">
        <v>0.46</v>
      </c>
      <c r="I316" t="n">
        <v>29</v>
      </c>
      <c r="J316" t="n">
        <v>311.59</v>
      </c>
      <c r="K316" t="n">
        <v>61.82</v>
      </c>
      <c r="L316" t="n">
        <v>8</v>
      </c>
      <c r="M316" t="n">
        <v>27</v>
      </c>
      <c r="N316" t="n">
        <v>91.77</v>
      </c>
      <c r="O316" t="n">
        <v>38663.62</v>
      </c>
      <c r="P316" t="n">
        <v>305.82</v>
      </c>
      <c r="Q316" t="n">
        <v>1319.15</v>
      </c>
      <c r="R316" t="n">
        <v>86.03</v>
      </c>
      <c r="S316" t="n">
        <v>59.92</v>
      </c>
      <c r="T316" t="n">
        <v>12876.31</v>
      </c>
      <c r="U316" t="n">
        <v>0.7</v>
      </c>
      <c r="V316" t="n">
        <v>0.9399999999999999</v>
      </c>
      <c r="W316" t="n">
        <v>0.21</v>
      </c>
      <c r="X316" t="n">
        <v>0.78</v>
      </c>
      <c r="Y316" t="n">
        <v>1</v>
      </c>
      <c r="Z316" t="n">
        <v>10</v>
      </c>
    </row>
    <row r="317">
      <c r="A317" t="n">
        <v>29</v>
      </c>
      <c r="B317" t="n">
        <v>150</v>
      </c>
      <c r="C317" t="inlineStr">
        <is>
          <t xml:space="preserve">CONCLUIDO	</t>
        </is>
      </c>
      <c r="D317" t="n">
        <v>4.432</v>
      </c>
      <c r="E317" t="n">
        <v>22.56</v>
      </c>
      <c r="F317" t="n">
        <v>18.01</v>
      </c>
      <c r="G317" t="n">
        <v>38.59</v>
      </c>
      <c r="H317" t="n">
        <v>0.47</v>
      </c>
      <c r="I317" t="n">
        <v>28</v>
      </c>
      <c r="J317" t="n">
        <v>312.14</v>
      </c>
      <c r="K317" t="n">
        <v>61.82</v>
      </c>
      <c r="L317" t="n">
        <v>8.25</v>
      </c>
      <c r="M317" t="n">
        <v>26</v>
      </c>
      <c r="N317" t="n">
        <v>92.06999999999999</v>
      </c>
      <c r="O317" t="n">
        <v>38731.35</v>
      </c>
      <c r="P317" t="n">
        <v>304.07</v>
      </c>
      <c r="Q317" t="n">
        <v>1319.22</v>
      </c>
      <c r="R317" t="n">
        <v>84.29000000000001</v>
      </c>
      <c r="S317" t="n">
        <v>59.92</v>
      </c>
      <c r="T317" t="n">
        <v>12010.16</v>
      </c>
      <c r="U317" t="n">
        <v>0.71</v>
      </c>
      <c r="V317" t="n">
        <v>0.9399999999999999</v>
      </c>
      <c r="W317" t="n">
        <v>0.21</v>
      </c>
      <c r="X317" t="n">
        <v>0.73</v>
      </c>
      <c r="Y317" t="n">
        <v>1</v>
      </c>
      <c r="Z317" t="n">
        <v>10</v>
      </c>
    </row>
    <row r="318">
      <c r="A318" t="n">
        <v>30</v>
      </c>
      <c r="B318" t="n">
        <v>150</v>
      </c>
      <c r="C318" t="inlineStr">
        <is>
          <t xml:space="preserve">CONCLUIDO	</t>
        </is>
      </c>
      <c r="D318" t="n">
        <v>4.4697</v>
      </c>
      <c r="E318" t="n">
        <v>22.37</v>
      </c>
      <c r="F318" t="n">
        <v>17.88</v>
      </c>
      <c r="G318" t="n">
        <v>39.72</v>
      </c>
      <c r="H318" t="n">
        <v>0.48</v>
      </c>
      <c r="I318" t="n">
        <v>27</v>
      </c>
      <c r="J318" t="n">
        <v>312.69</v>
      </c>
      <c r="K318" t="n">
        <v>61.82</v>
      </c>
      <c r="L318" t="n">
        <v>8.5</v>
      </c>
      <c r="M318" t="n">
        <v>25</v>
      </c>
      <c r="N318" t="n">
        <v>92.37</v>
      </c>
      <c r="O318" t="n">
        <v>38799.09</v>
      </c>
      <c r="P318" t="n">
        <v>300.45</v>
      </c>
      <c r="Q318" t="n">
        <v>1319.08</v>
      </c>
      <c r="R318" t="n">
        <v>79.87</v>
      </c>
      <c r="S318" t="n">
        <v>59.92</v>
      </c>
      <c r="T318" t="n">
        <v>9806.059999999999</v>
      </c>
      <c r="U318" t="n">
        <v>0.75</v>
      </c>
      <c r="V318" t="n">
        <v>0.95</v>
      </c>
      <c r="W318" t="n">
        <v>0.2</v>
      </c>
      <c r="X318" t="n">
        <v>0.6</v>
      </c>
      <c r="Y318" t="n">
        <v>1</v>
      </c>
      <c r="Z318" t="n">
        <v>10</v>
      </c>
    </row>
    <row r="319">
      <c r="A319" t="n">
        <v>31</v>
      </c>
      <c r="B319" t="n">
        <v>150</v>
      </c>
      <c r="C319" t="inlineStr">
        <is>
          <t xml:space="preserve">CONCLUIDO	</t>
        </is>
      </c>
      <c r="D319" t="n">
        <v>4.4424</v>
      </c>
      <c r="E319" t="n">
        <v>22.51</v>
      </c>
      <c r="F319" t="n">
        <v>18.07</v>
      </c>
      <c r="G319" t="n">
        <v>41.7</v>
      </c>
      <c r="H319" t="n">
        <v>0.5</v>
      </c>
      <c r="I319" t="n">
        <v>26</v>
      </c>
      <c r="J319" t="n">
        <v>313.24</v>
      </c>
      <c r="K319" t="n">
        <v>61.82</v>
      </c>
      <c r="L319" t="n">
        <v>8.75</v>
      </c>
      <c r="M319" t="n">
        <v>24</v>
      </c>
      <c r="N319" t="n">
        <v>92.67</v>
      </c>
      <c r="O319" t="n">
        <v>38866.96</v>
      </c>
      <c r="P319" t="n">
        <v>303.75</v>
      </c>
      <c r="Q319" t="n">
        <v>1319.1</v>
      </c>
      <c r="R319" t="n">
        <v>87.25</v>
      </c>
      <c r="S319" t="n">
        <v>59.92</v>
      </c>
      <c r="T319" t="n">
        <v>13502.09</v>
      </c>
      <c r="U319" t="n">
        <v>0.6899999999999999</v>
      </c>
      <c r="V319" t="n">
        <v>0.9399999999999999</v>
      </c>
      <c r="W319" t="n">
        <v>0.19</v>
      </c>
      <c r="X319" t="n">
        <v>0.79</v>
      </c>
      <c r="Y319" t="n">
        <v>1</v>
      </c>
      <c r="Z319" t="n">
        <v>10</v>
      </c>
    </row>
    <row r="320">
      <c r="A320" t="n">
        <v>32</v>
      </c>
      <c r="B320" t="n">
        <v>150</v>
      </c>
      <c r="C320" t="inlineStr">
        <is>
          <t xml:space="preserve">CONCLUIDO	</t>
        </is>
      </c>
      <c r="D320" t="n">
        <v>4.4454</v>
      </c>
      <c r="E320" t="n">
        <v>22.5</v>
      </c>
      <c r="F320" t="n">
        <v>18.05</v>
      </c>
      <c r="G320" t="n">
        <v>41.66</v>
      </c>
      <c r="H320" t="n">
        <v>0.51</v>
      </c>
      <c r="I320" t="n">
        <v>26</v>
      </c>
      <c r="J320" t="n">
        <v>313.79</v>
      </c>
      <c r="K320" t="n">
        <v>61.82</v>
      </c>
      <c r="L320" t="n">
        <v>9</v>
      </c>
      <c r="M320" t="n">
        <v>24</v>
      </c>
      <c r="N320" t="n">
        <v>92.97</v>
      </c>
      <c r="O320" t="n">
        <v>38934.97</v>
      </c>
      <c r="P320" t="n">
        <v>302.46</v>
      </c>
      <c r="Q320" t="n">
        <v>1319.1</v>
      </c>
      <c r="R320" t="n">
        <v>86.02</v>
      </c>
      <c r="S320" t="n">
        <v>59.92</v>
      </c>
      <c r="T320" t="n">
        <v>12887.19</v>
      </c>
      <c r="U320" t="n">
        <v>0.7</v>
      </c>
      <c r="V320" t="n">
        <v>0.9399999999999999</v>
      </c>
      <c r="W320" t="n">
        <v>0.21</v>
      </c>
      <c r="X320" t="n">
        <v>0.78</v>
      </c>
      <c r="Y320" t="n">
        <v>1</v>
      </c>
      <c r="Z320" t="n">
        <v>10</v>
      </c>
    </row>
    <row r="321">
      <c r="A321" t="n">
        <v>33</v>
      </c>
      <c r="B321" t="n">
        <v>150</v>
      </c>
      <c r="C321" t="inlineStr">
        <is>
          <t xml:space="preserve">CONCLUIDO	</t>
        </is>
      </c>
      <c r="D321" t="n">
        <v>4.4676</v>
      </c>
      <c r="E321" t="n">
        <v>22.38</v>
      </c>
      <c r="F321" t="n">
        <v>18</v>
      </c>
      <c r="G321" t="n">
        <v>43.19</v>
      </c>
      <c r="H321" t="n">
        <v>0.52</v>
      </c>
      <c r="I321" t="n">
        <v>25</v>
      </c>
      <c r="J321" t="n">
        <v>314.34</v>
      </c>
      <c r="K321" t="n">
        <v>61.82</v>
      </c>
      <c r="L321" t="n">
        <v>9.25</v>
      </c>
      <c r="M321" t="n">
        <v>23</v>
      </c>
      <c r="N321" t="n">
        <v>93.27</v>
      </c>
      <c r="O321" t="n">
        <v>39003.11</v>
      </c>
      <c r="P321" t="n">
        <v>300.7</v>
      </c>
      <c r="Q321" t="n">
        <v>1319.08</v>
      </c>
      <c r="R321" t="n">
        <v>84.22</v>
      </c>
      <c r="S321" t="n">
        <v>59.92</v>
      </c>
      <c r="T321" t="n">
        <v>11991.29</v>
      </c>
      <c r="U321" t="n">
        <v>0.71</v>
      </c>
      <c r="V321" t="n">
        <v>0.9399999999999999</v>
      </c>
      <c r="W321" t="n">
        <v>0.2</v>
      </c>
      <c r="X321" t="n">
        <v>0.72</v>
      </c>
      <c r="Y321" t="n">
        <v>1</v>
      </c>
      <c r="Z321" t="n">
        <v>10</v>
      </c>
    </row>
    <row r="322">
      <c r="A322" t="n">
        <v>34</v>
      </c>
      <c r="B322" t="n">
        <v>150</v>
      </c>
      <c r="C322" t="inlineStr">
        <is>
          <t xml:space="preserve">CONCLUIDO	</t>
        </is>
      </c>
      <c r="D322" t="n">
        <v>4.4874</v>
      </c>
      <c r="E322" t="n">
        <v>22.28</v>
      </c>
      <c r="F322" t="n">
        <v>17.95</v>
      </c>
      <c r="G322" t="n">
        <v>44.89</v>
      </c>
      <c r="H322" t="n">
        <v>0.54</v>
      </c>
      <c r="I322" t="n">
        <v>24</v>
      </c>
      <c r="J322" t="n">
        <v>314.9</v>
      </c>
      <c r="K322" t="n">
        <v>61.82</v>
      </c>
      <c r="L322" t="n">
        <v>9.5</v>
      </c>
      <c r="M322" t="n">
        <v>22</v>
      </c>
      <c r="N322" t="n">
        <v>93.56999999999999</v>
      </c>
      <c r="O322" t="n">
        <v>39071.38</v>
      </c>
      <c r="P322" t="n">
        <v>299.66</v>
      </c>
      <c r="Q322" t="n">
        <v>1319.12</v>
      </c>
      <c r="R322" t="n">
        <v>82.73999999999999</v>
      </c>
      <c r="S322" t="n">
        <v>59.92</v>
      </c>
      <c r="T322" t="n">
        <v>11254.4</v>
      </c>
      <c r="U322" t="n">
        <v>0.72</v>
      </c>
      <c r="V322" t="n">
        <v>0.95</v>
      </c>
      <c r="W322" t="n">
        <v>0.2</v>
      </c>
      <c r="X322" t="n">
        <v>0.68</v>
      </c>
      <c r="Y322" t="n">
        <v>1</v>
      </c>
      <c r="Z322" t="n">
        <v>10</v>
      </c>
    </row>
    <row r="323">
      <c r="A323" t="n">
        <v>35</v>
      </c>
      <c r="B323" t="n">
        <v>150</v>
      </c>
      <c r="C323" t="inlineStr">
        <is>
          <t xml:space="preserve">CONCLUIDO	</t>
        </is>
      </c>
      <c r="D323" t="n">
        <v>4.5072</v>
      </c>
      <c r="E323" t="n">
        <v>22.19</v>
      </c>
      <c r="F323" t="n">
        <v>17.91</v>
      </c>
      <c r="G323" t="n">
        <v>46.73</v>
      </c>
      <c r="H323" t="n">
        <v>0.55</v>
      </c>
      <c r="I323" t="n">
        <v>23</v>
      </c>
      <c r="J323" t="n">
        <v>315.45</v>
      </c>
      <c r="K323" t="n">
        <v>61.82</v>
      </c>
      <c r="L323" t="n">
        <v>9.75</v>
      </c>
      <c r="M323" t="n">
        <v>21</v>
      </c>
      <c r="N323" t="n">
        <v>93.88</v>
      </c>
      <c r="O323" t="n">
        <v>39139.8</v>
      </c>
      <c r="P323" t="n">
        <v>297.76</v>
      </c>
      <c r="Q323" t="n">
        <v>1319.08</v>
      </c>
      <c r="R323" t="n">
        <v>81.34999999999999</v>
      </c>
      <c r="S323" t="n">
        <v>59.92</v>
      </c>
      <c r="T323" t="n">
        <v>10564.49</v>
      </c>
      <c r="U323" t="n">
        <v>0.74</v>
      </c>
      <c r="V323" t="n">
        <v>0.95</v>
      </c>
      <c r="W323" t="n">
        <v>0.2</v>
      </c>
      <c r="X323" t="n">
        <v>0.63</v>
      </c>
      <c r="Y323" t="n">
        <v>1</v>
      </c>
      <c r="Z323" t="n">
        <v>10</v>
      </c>
    </row>
    <row r="324">
      <c r="A324" t="n">
        <v>36</v>
      </c>
      <c r="B324" t="n">
        <v>150</v>
      </c>
      <c r="C324" t="inlineStr">
        <is>
          <t xml:space="preserve">CONCLUIDO	</t>
        </is>
      </c>
      <c r="D324" t="n">
        <v>4.5038</v>
      </c>
      <c r="E324" t="n">
        <v>22.2</v>
      </c>
      <c r="F324" t="n">
        <v>17.93</v>
      </c>
      <c r="G324" t="n">
        <v>46.77</v>
      </c>
      <c r="H324" t="n">
        <v>0.5600000000000001</v>
      </c>
      <c r="I324" t="n">
        <v>23</v>
      </c>
      <c r="J324" t="n">
        <v>316.01</v>
      </c>
      <c r="K324" t="n">
        <v>61.82</v>
      </c>
      <c r="L324" t="n">
        <v>10</v>
      </c>
      <c r="M324" t="n">
        <v>21</v>
      </c>
      <c r="N324" t="n">
        <v>94.18000000000001</v>
      </c>
      <c r="O324" t="n">
        <v>39208.35</v>
      </c>
      <c r="P324" t="n">
        <v>297.39</v>
      </c>
      <c r="Q324" t="n">
        <v>1319.08</v>
      </c>
      <c r="R324" t="n">
        <v>81.92</v>
      </c>
      <c r="S324" t="n">
        <v>59.92</v>
      </c>
      <c r="T324" t="n">
        <v>10850.65</v>
      </c>
      <c r="U324" t="n">
        <v>0.73</v>
      </c>
      <c r="V324" t="n">
        <v>0.95</v>
      </c>
      <c r="W324" t="n">
        <v>0.2</v>
      </c>
      <c r="X324" t="n">
        <v>0.65</v>
      </c>
      <c r="Y324" t="n">
        <v>1</v>
      </c>
      <c r="Z324" t="n">
        <v>10</v>
      </c>
    </row>
    <row r="325">
      <c r="A325" t="n">
        <v>37</v>
      </c>
      <c r="B325" t="n">
        <v>150</v>
      </c>
      <c r="C325" t="inlineStr">
        <is>
          <t xml:space="preserve">CONCLUIDO	</t>
        </is>
      </c>
      <c r="D325" t="n">
        <v>4.525</v>
      </c>
      <c r="E325" t="n">
        <v>22.1</v>
      </c>
      <c r="F325" t="n">
        <v>17.88</v>
      </c>
      <c r="G325" t="n">
        <v>48.76</v>
      </c>
      <c r="H325" t="n">
        <v>0.58</v>
      </c>
      <c r="I325" t="n">
        <v>22</v>
      </c>
      <c r="J325" t="n">
        <v>316.56</v>
      </c>
      <c r="K325" t="n">
        <v>61.82</v>
      </c>
      <c r="L325" t="n">
        <v>10.25</v>
      </c>
      <c r="M325" t="n">
        <v>20</v>
      </c>
      <c r="N325" t="n">
        <v>94.48999999999999</v>
      </c>
      <c r="O325" t="n">
        <v>39277.04</v>
      </c>
      <c r="P325" t="n">
        <v>295.66</v>
      </c>
      <c r="Q325" t="n">
        <v>1319.11</v>
      </c>
      <c r="R325" t="n">
        <v>80.31</v>
      </c>
      <c r="S325" t="n">
        <v>59.92</v>
      </c>
      <c r="T325" t="n">
        <v>10050.55</v>
      </c>
      <c r="U325" t="n">
        <v>0.75</v>
      </c>
      <c r="V325" t="n">
        <v>0.95</v>
      </c>
      <c r="W325" t="n">
        <v>0.2</v>
      </c>
      <c r="X325" t="n">
        <v>0.6</v>
      </c>
      <c r="Y325" t="n">
        <v>1</v>
      </c>
      <c r="Z325" t="n">
        <v>10</v>
      </c>
    </row>
    <row r="326">
      <c r="A326" t="n">
        <v>38</v>
      </c>
      <c r="B326" t="n">
        <v>150</v>
      </c>
      <c r="C326" t="inlineStr">
        <is>
          <t xml:space="preserve">CONCLUIDO	</t>
        </is>
      </c>
      <c r="D326" t="n">
        <v>4.5218</v>
      </c>
      <c r="E326" t="n">
        <v>22.12</v>
      </c>
      <c r="F326" t="n">
        <v>17.9</v>
      </c>
      <c r="G326" t="n">
        <v>48.81</v>
      </c>
      <c r="H326" t="n">
        <v>0.59</v>
      </c>
      <c r="I326" t="n">
        <v>22</v>
      </c>
      <c r="J326" t="n">
        <v>317.12</v>
      </c>
      <c r="K326" t="n">
        <v>61.82</v>
      </c>
      <c r="L326" t="n">
        <v>10.5</v>
      </c>
      <c r="M326" t="n">
        <v>20</v>
      </c>
      <c r="N326" t="n">
        <v>94.8</v>
      </c>
      <c r="O326" t="n">
        <v>39345.87</v>
      </c>
      <c r="P326" t="n">
        <v>295.73</v>
      </c>
      <c r="Q326" t="n">
        <v>1319.13</v>
      </c>
      <c r="R326" t="n">
        <v>80.88</v>
      </c>
      <c r="S326" t="n">
        <v>59.92</v>
      </c>
      <c r="T326" t="n">
        <v>10335.62</v>
      </c>
      <c r="U326" t="n">
        <v>0.74</v>
      </c>
      <c r="V326" t="n">
        <v>0.95</v>
      </c>
      <c r="W326" t="n">
        <v>0.2</v>
      </c>
      <c r="X326" t="n">
        <v>0.62</v>
      </c>
      <c r="Y326" t="n">
        <v>1</v>
      </c>
      <c r="Z326" t="n">
        <v>10</v>
      </c>
    </row>
    <row r="327">
      <c r="A327" t="n">
        <v>39</v>
      </c>
      <c r="B327" t="n">
        <v>150</v>
      </c>
      <c r="C327" t="inlineStr">
        <is>
          <t xml:space="preserve">CONCLUIDO	</t>
        </is>
      </c>
      <c r="D327" t="n">
        <v>4.5422</v>
      </c>
      <c r="E327" t="n">
        <v>22.02</v>
      </c>
      <c r="F327" t="n">
        <v>17.85</v>
      </c>
      <c r="G327" t="n">
        <v>51.01</v>
      </c>
      <c r="H327" t="n">
        <v>0.6</v>
      </c>
      <c r="I327" t="n">
        <v>21</v>
      </c>
      <c r="J327" t="n">
        <v>317.68</v>
      </c>
      <c r="K327" t="n">
        <v>61.82</v>
      </c>
      <c r="L327" t="n">
        <v>10.75</v>
      </c>
      <c r="M327" t="n">
        <v>19</v>
      </c>
      <c r="N327" t="n">
        <v>95.11</v>
      </c>
      <c r="O327" t="n">
        <v>39414.84</v>
      </c>
      <c r="P327" t="n">
        <v>293.93</v>
      </c>
      <c r="Q327" t="n">
        <v>1319.1</v>
      </c>
      <c r="R327" t="n">
        <v>79.41</v>
      </c>
      <c r="S327" t="n">
        <v>59.92</v>
      </c>
      <c r="T327" t="n">
        <v>9603.719999999999</v>
      </c>
      <c r="U327" t="n">
        <v>0.75</v>
      </c>
      <c r="V327" t="n">
        <v>0.95</v>
      </c>
      <c r="W327" t="n">
        <v>0.2</v>
      </c>
      <c r="X327" t="n">
        <v>0.57</v>
      </c>
      <c r="Y327" t="n">
        <v>1</v>
      </c>
      <c r="Z327" t="n">
        <v>10</v>
      </c>
    </row>
    <row r="328">
      <c r="A328" t="n">
        <v>40</v>
      </c>
      <c r="B328" t="n">
        <v>150</v>
      </c>
      <c r="C328" t="inlineStr">
        <is>
          <t xml:space="preserve">CONCLUIDO	</t>
        </is>
      </c>
      <c r="D328" t="n">
        <v>4.5633</v>
      </c>
      <c r="E328" t="n">
        <v>21.91</v>
      </c>
      <c r="F328" t="n">
        <v>17.81</v>
      </c>
      <c r="G328" t="n">
        <v>53.42</v>
      </c>
      <c r="H328" t="n">
        <v>0.62</v>
      </c>
      <c r="I328" t="n">
        <v>20</v>
      </c>
      <c r="J328" t="n">
        <v>318.24</v>
      </c>
      <c r="K328" t="n">
        <v>61.82</v>
      </c>
      <c r="L328" t="n">
        <v>11</v>
      </c>
      <c r="M328" t="n">
        <v>18</v>
      </c>
      <c r="N328" t="n">
        <v>95.42</v>
      </c>
      <c r="O328" t="n">
        <v>39483.95</v>
      </c>
      <c r="P328" t="n">
        <v>291.95</v>
      </c>
      <c r="Q328" t="n">
        <v>1319.13</v>
      </c>
      <c r="R328" t="n">
        <v>77.73999999999999</v>
      </c>
      <c r="S328" t="n">
        <v>59.92</v>
      </c>
      <c r="T328" t="n">
        <v>8774.799999999999</v>
      </c>
      <c r="U328" t="n">
        <v>0.77</v>
      </c>
      <c r="V328" t="n">
        <v>0.95</v>
      </c>
      <c r="W328" t="n">
        <v>0.2</v>
      </c>
      <c r="X328" t="n">
        <v>0.53</v>
      </c>
      <c r="Y328" t="n">
        <v>1</v>
      </c>
      <c r="Z328" t="n">
        <v>10</v>
      </c>
    </row>
    <row r="329">
      <c r="A329" t="n">
        <v>41</v>
      </c>
      <c r="B329" t="n">
        <v>150</v>
      </c>
      <c r="C329" t="inlineStr">
        <is>
          <t xml:space="preserve">CONCLUIDO	</t>
        </is>
      </c>
      <c r="D329" t="n">
        <v>4.5639</v>
      </c>
      <c r="E329" t="n">
        <v>21.91</v>
      </c>
      <c r="F329" t="n">
        <v>17.8</v>
      </c>
      <c r="G329" t="n">
        <v>53.41</v>
      </c>
      <c r="H329" t="n">
        <v>0.63</v>
      </c>
      <c r="I329" t="n">
        <v>20</v>
      </c>
      <c r="J329" t="n">
        <v>318.8</v>
      </c>
      <c r="K329" t="n">
        <v>61.82</v>
      </c>
      <c r="L329" t="n">
        <v>11.25</v>
      </c>
      <c r="M329" t="n">
        <v>18</v>
      </c>
      <c r="N329" t="n">
        <v>95.73</v>
      </c>
      <c r="O329" t="n">
        <v>39553.2</v>
      </c>
      <c r="P329" t="n">
        <v>290.97</v>
      </c>
      <c r="Q329" t="n">
        <v>1319.1</v>
      </c>
      <c r="R329" t="n">
        <v>77.72</v>
      </c>
      <c r="S329" t="n">
        <v>59.92</v>
      </c>
      <c r="T329" t="n">
        <v>8766.4</v>
      </c>
      <c r="U329" t="n">
        <v>0.77</v>
      </c>
      <c r="V329" t="n">
        <v>0.95</v>
      </c>
      <c r="W329" t="n">
        <v>0.19</v>
      </c>
      <c r="X329" t="n">
        <v>0.53</v>
      </c>
      <c r="Y329" t="n">
        <v>1</v>
      </c>
      <c r="Z329" t="n">
        <v>10</v>
      </c>
    </row>
    <row r="330">
      <c r="A330" t="n">
        <v>42</v>
      </c>
      <c r="B330" t="n">
        <v>150</v>
      </c>
      <c r="C330" t="inlineStr">
        <is>
          <t xml:space="preserve">CONCLUIDO	</t>
        </is>
      </c>
      <c r="D330" t="n">
        <v>4.5603</v>
      </c>
      <c r="E330" t="n">
        <v>21.93</v>
      </c>
      <c r="F330" t="n">
        <v>17.82</v>
      </c>
      <c r="G330" t="n">
        <v>53.46</v>
      </c>
      <c r="H330" t="n">
        <v>0.64</v>
      </c>
      <c r="I330" t="n">
        <v>20</v>
      </c>
      <c r="J330" t="n">
        <v>319.36</v>
      </c>
      <c r="K330" t="n">
        <v>61.82</v>
      </c>
      <c r="L330" t="n">
        <v>11.5</v>
      </c>
      <c r="M330" t="n">
        <v>18</v>
      </c>
      <c r="N330" t="n">
        <v>96.04000000000001</v>
      </c>
      <c r="O330" t="n">
        <v>39622.59</v>
      </c>
      <c r="P330" t="n">
        <v>290.01</v>
      </c>
      <c r="Q330" t="n">
        <v>1319.08</v>
      </c>
      <c r="R330" t="n">
        <v>78.29000000000001</v>
      </c>
      <c r="S330" t="n">
        <v>59.92</v>
      </c>
      <c r="T330" t="n">
        <v>9050.08</v>
      </c>
      <c r="U330" t="n">
        <v>0.77</v>
      </c>
      <c r="V330" t="n">
        <v>0.95</v>
      </c>
      <c r="W330" t="n">
        <v>0.2</v>
      </c>
      <c r="X330" t="n">
        <v>0.54</v>
      </c>
      <c r="Y330" t="n">
        <v>1</v>
      </c>
      <c r="Z330" t="n">
        <v>10</v>
      </c>
    </row>
    <row r="331">
      <c r="A331" t="n">
        <v>43</v>
      </c>
      <c r="B331" t="n">
        <v>150</v>
      </c>
      <c r="C331" t="inlineStr">
        <is>
          <t xml:space="preserve">CONCLUIDO	</t>
        </is>
      </c>
      <c r="D331" t="n">
        <v>4.579</v>
      </c>
      <c r="E331" t="n">
        <v>21.84</v>
      </c>
      <c r="F331" t="n">
        <v>17.79</v>
      </c>
      <c r="G331" t="n">
        <v>56.17</v>
      </c>
      <c r="H331" t="n">
        <v>0.65</v>
      </c>
      <c r="I331" t="n">
        <v>19</v>
      </c>
      <c r="J331" t="n">
        <v>319.93</v>
      </c>
      <c r="K331" t="n">
        <v>61.82</v>
      </c>
      <c r="L331" t="n">
        <v>11.75</v>
      </c>
      <c r="M331" t="n">
        <v>17</v>
      </c>
      <c r="N331" t="n">
        <v>96.36</v>
      </c>
      <c r="O331" t="n">
        <v>39692.13</v>
      </c>
      <c r="P331" t="n">
        <v>289.43</v>
      </c>
      <c r="Q331" t="n">
        <v>1319.09</v>
      </c>
      <c r="R331" t="n">
        <v>77.17</v>
      </c>
      <c r="S331" t="n">
        <v>59.92</v>
      </c>
      <c r="T331" t="n">
        <v>8492.959999999999</v>
      </c>
      <c r="U331" t="n">
        <v>0.78</v>
      </c>
      <c r="V331" t="n">
        <v>0.96</v>
      </c>
      <c r="W331" t="n">
        <v>0.2</v>
      </c>
      <c r="X331" t="n">
        <v>0.51</v>
      </c>
      <c r="Y331" t="n">
        <v>1</v>
      </c>
      <c r="Z331" t="n">
        <v>10</v>
      </c>
    </row>
    <row r="332">
      <c r="A332" t="n">
        <v>44</v>
      </c>
      <c r="B332" t="n">
        <v>150</v>
      </c>
      <c r="C332" t="inlineStr">
        <is>
          <t xml:space="preserve">CONCLUIDO	</t>
        </is>
      </c>
      <c r="D332" t="n">
        <v>4.5871</v>
      </c>
      <c r="E332" t="n">
        <v>21.8</v>
      </c>
      <c r="F332" t="n">
        <v>17.75</v>
      </c>
      <c r="G332" t="n">
        <v>56.04</v>
      </c>
      <c r="H332" t="n">
        <v>0.67</v>
      </c>
      <c r="I332" t="n">
        <v>19</v>
      </c>
      <c r="J332" t="n">
        <v>320.49</v>
      </c>
      <c r="K332" t="n">
        <v>61.82</v>
      </c>
      <c r="L332" t="n">
        <v>12</v>
      </c>
      <c r="M332" t="n">
        <v>17</v>
      </c>
      <c r="N332" t="n">
        <v>96.67</v>
      </c>
      <c r="O332" t="n">
        <v>39761.81</v>
      </c>
      <c r="P332" t="n">
        <v>288.51</v>
      </c>
      <c r="Q332" t="n">
        <v>1319.15</v>
      </c>
      <c r="R332" t="n">
        <v>75.54000000000001</v>
      </c>
      <c r="S332" t="n">
        <v>59.92</v>
      </c>
      <c r="T332" t="n">
        <v>7678.43</v>
      </c>
      <c r="U332" t="n">
        <v>0.79</v>
      </c>
      <c r="V332" t="n">
        <v>0.96</v>
      </c>
      <c r="W332" t="n">
        <v>0.2</v>
      </c>
      <c r="X332" t="n">
        <v>0.47</v>
      </c>
      <c r="Y332" t="n">
        <v>1</v>
      </c>
      <c r="Z332" t="n">
        <v>10</v>
      </c>
    </row>
    <row r="333">
      <c r="A333" t="n">
        <v>45</v>
      </c>
      <c r="B333" t="n">
        <v>150</v>
      </c>
      <c r="C333" t="inlineStr">
        <is>
          <t xml:space="preserve">CONCLUIDO	</t>
        </is>
      </c>
      <c r="D333" t="n">
        <v>4.6157</v>
      </c>
      <c r="E333" t="n">
        <v>21.66</v>
      </c>
      <c r="F333" t="n">
        <v>17.67</v>
      </c>
      <c r="G333" t="n">
        <v>58.89</v>
      </c>
      <c r="H333" t="n">
        <v>0.68</v>
      </c>
      <c r="I333" t="n">
        <v>18</v>
      </c>
      <c r="J333" t="n">
        <v>321.06</v>
      </c>
      <c r="K333" t="n">
        <v>61.82</v>
      </c>
      <c r="L333" t="n">
        <v>12.25</v>
      </c>
      <c r="M333" t="n">
        <v>16</v>
      </c>
      <c r="N333" t="n">
        <v>96.98999999999999</v>
      </c>
      <c r="O333" t="n">
        <v>39831.64</v>
      </c>
      <c r="P333" t="n">
        <v>285.88</v>
      </c>
      <c r="Q333" t="n">
        <v>1319.08</v>
      </c>
      <c r="R333" t="n">
        <v>73.45</v>
      </c>
      <c r="S333" t="n">
        <v>59.92</v>
      </c>
      <c r="T333" t="n">
        <v>6639.64</v>
      </c>
      <c r="U333" t="n">
        <v>0.82</v>
      </c>
      <c r="V333" t="n">
        <v>0.96</v>
      </c>
      <c r="W333" t="n">
        <v>0.18</v>
      </c>
      <c r="X333" t="n">
        <v>0.39</v>
      </c>
      <c r="Y333" t="n">
        <v>1</v>
      </c>
      <c r="Z333" t="n">
        <v>10</v>
      </c>
    </row>
    <row r="334">
      <c r="A334" t="n">
        <v>46</v>
      </c>
      <c r="B334" t="n">
        <v>150</v>
      </c>
      <c r="C334" t="inlineStr">
        <is>
          <t xml:space="preserve">CONCLUIDO	</t>
        </is>
      </c>
      <c r="D334" t="n">
        <v>4.5763</v>
      </c>
      <c r="E334" t="n">
        <v>21.85</v>
      </c>
      <c r="F334" t="n">
        <v>17.85</v>
      </c>
      <c r="G334" t="n">
        <v>59.52</v>
      </c>
      <c r="H334" t="n">
        <v>0.6899999999999999</v>
      </c>
      <c r="I334" t="n">
        <v>18</v>
      </c>
      <c r="J334" t="n">
        <v>321.63</v>
      </c>
      <c r="K334" t="n">
        <v>61.82</v>
      </c>
      <c r="L334" t="n">
        <v>12.5</v>
      </c>
      <c r="M334" t="n">
        <v>16</v>
      </c>
      <c r="N334" t="n">
        <v>97.31</v>
      </c>
      <c r="O334" t="n">
        <v>39901.61</v>
      </c>
      <c r="P334" t="n">
        <v>288.46</v>
      </c>
      <c r="Q334" t="n">
        <v>1319.13</v>
      </c>
      <c r="R334" t="n">
        <v>79.81999999999999</v>
      </c>
      <c r="S334" t="n">
        <v>59.92</v>
      </c>
      <c r="T334" t="n">
        <v>9827.08</v>
      </c>
      <c r="U334" t="n">
        <v>0.75</v>
      </c>
      <c r="V334" t="n">
        <v>0.95</v>
      </c>
      <c r="W334" t="n">
        <v>0.19</v>
      </c>
      <c r="X334" t="n">
        <v>0.58</v>
      </c>
      <c r="Y334" t="n">
        <v>1</v>
      </c>
      <c r="Z334" t="n">
        <v>10</v>
      </c>
    </row>
    <row r="335">
      <c r="A335" t="n">
        <v>47</v>
      </c>
      <c r="B335" t="n">
        <v>150</v>
      </c>
      <c r="C335" t="inlineStr">
        <is>
          <t xml:space="preserve">CONCLUIDO	</t>
        </is>
      </c>
      <c r="D335" t="n">
        <v>4.587</v>
      </c>
      <c r="E335" t="n">
        <v>21.8</v>
      </c>
      <c r="F335" t="n">
        <v>17.8</v>
      </c>
      <c r="G335" t="n">
        <v>59.34</v>
      </c>
      <c r="H335" t="n">
        <v>0.71</v>
      </c>
      <c r="I335" t="n">
        <v>18</v>
      </c>
      <c r="J335" t="n">
        <v>322.2</v>
      </c>
      <c r="K335" t="n">
        <v>61.82</v>
      </c>
      <c r="L335" t="n">
        <v>12.75</v>
      </c>
      <c r="M335" t="n">
        <v>16</v>
      </c>
      <c r="N335" t="n">
        <v>97.62</v>
      </c>
      <c r="O335" t="n">
        <v>39971.73</v>
      </c>
      <c r="P335" t="n">
        <v>286.96</v>
      </c>
      <c r="Q335" t="n">
        <v>1319.08</v>
      </c>
      <c r="R335" t="n">
        <v>77.88</v>
      </c>
      <c r="S335" t="n">
        <v>59.92</v>
      </c>
      <c r="T335" t="n">
        <v>8855.799999999999</v>
      </c>
      <c r="U335" t="n">
        <v>0.77</v>
      </c>
      <c r="V335" t="n">
        <v>0.95</v>
      </c>
      <c r="W335" t="n">
        <v>0.19</v>
      </c>
      <c r="X335" t="n">
        <v>0.53</v>
      </c>
      <c r="Y335" t="n">
        <v>1</v>
      </c>
      <c r="Z335" t="n">
        <v>10</v>
      </c>
    </row>
    <row r="336">
      <c r="A336" t="n">
        <v>48</v>
      </c>
      <c r="B336" t="n">
        <v>150</v>
      </c>
      <c r="C336" t="inlineStr">
        <is>
          <t xml:space="preserve">CONCLUIDO	</t>
        </is>
      </c>
      <c r="D336" t="n">
        <v>4.6117</v>
      </c>
      <c r="E336" t="n">
        <v>21.68</v>
      </c>
      <c r="F336" t="n">
        <v>17.74</v>
      </c>
      <c r="G336" t="n">
        <v>62.62</v>
      </c>
      <c r="H336" t="n">
        <v>0.72</v>
      </c>
      <c r="I336" t="n">
        <v>17</v>
      </c>
      <c r="J336" t="n">
        <v>322.77</v>
      </c>
      <c r="K336" t="n">
        <v>61.82</v>
      </c>
      <c r="L336" t="n">
        <v>13</v>
      </c>
      <c r="M336" t="n">
        <v>15</v>
      </c>
      <c r="N336" t="n">
        <v>97.94</v>
      </c>
      <c r="O336" t="n">
        <v>40042</v>
      </c>
      <c r="P336" t="n">
        <v>285.27</v>
      </c>
      <c r="Q336" t="n">
        <v>1319.09</v>
      </c>
      <c r="R336" t="n">
        <v>75.84</v>
      </c>
      <c r="S336" t="n">
        <v>59.92</v>
      </c>
      <c r="T336" t="n">
        <v>7839.44</v>
      </c>
      <c r="U336" t="n">
        <v>0.79</v>
      </c>
      <c r="V336" t="n">
        <v>0.96</v>
      </c>
      <c r="W336" t="n">
        <v>0.19</v>
      </c>
      <c r="X336" t="n">
        <v>0.47</v>
      </c>
      <c r="Y336" t="n">
        <v>1</v>
      </c>
      <c r="Z336" t="n">
        <v>10</v>
      </c>
    </row>
    <row r="337">
      <c r="A337" t="n">
        <v>49</v>
      </c>
      <c r="B337" t="n">
        <v>150</v>
      </c>
      <c r="C337" t="inlineStr">
        <is>
          <t xml:space="preserve">CONCLUIDO	</t>
        </is>
      </c>
      <c r="D337" t="n">
        <v>4.6117</v>
      </c>
      <c r="E337" t="n">
        <v>21.68</v>
      </c>
      <c r="F337" t="n">
        <v>17.74</v>
      </c>
      <c r="G337" t="n">
        <v>62.62</v>
      </c>
      <c r="H337" t="n">
        <v>0.73</v>
      </c>
      <c r="I337" t="n">
        <v>17</v>
      </c>
      <c r="J337" t="n">
        <v>323.34</v>
      </c>
      <c r="K337" t="n">
        <v>61.82</v>
      </c>
      <c r="L337" t="n">
        <v>13.25</v>
      </c>
      <c r="M337" t="n">
        <v>15</v>
      </c>
      <c r="N337" t="n">
        <v>98.27</v>
      </c>
      <c r="O337" t="n">
        <v>40112.54</v>
      </c>
      <c r="P337" t="n">
        <v>284.08</v>
      </c>
      <c r="Q337" t="n">
        <v>1319.15</v>
      </c>
      <c r="R337" t="n">
        <v>75.81</v>
      </c>
      <c r="S337" t="n">
        <v>59.92</v>
      </c>
      <c r="T337" t="n">
        <v>7826.16</v>
      </c>
      <c r="U337" t="n">
        <v>0.79</v>
      </c>
      <c r="V337" t="n">
        <v>0.96</v>
      </c>
      <c r="W337" t="n">
        <v>0.19</v>
      </c>
      <c r="X337" t="n">
        <v>0.47</v>
      </c>
      <c r="Y337" t="n">
        <v>1</v>
      </c>
      <c r="Z337" t="n">
        <v>10</v>
      </c>
    </row>
    <row r="338">
      <c r="A338" t="n">
        <v>50</v>
      </c>
      <c r="B338" t="n">
        <v>150</v>
      </c>
      <c r="C338" t="inlineStr">
        <is>
          <t xml:space="preserve">CONCLUIDO	</t>
        </is>
      </c>
      <c r="D338" t="n">
        <v>4.6314</v>
      </c>
      <c r="E338" t="n">
        <v>21.59</v>
      </c>
      <c r="F338" t="n">
        <v>17.71</v>
      </c>
      <c r="G338" t="n">
        <v>66.40000000000001</v>
      </c>
      <c r="H338" t="n">
        <v>0.74</v>
      </c>
      <c r="I338" t="n">
        <v>16</v>
      </c>
      <c r="J338" t="n">
        <v>323.91</v>
      </c>
      <c r="K338" t="n">
        <v>61.82</v>
      </c>
      <c r="L338" t="n">
        <v>13.5</v>
      </c>
      <c r="M338" t="n">
        <v>14</v>
      </c>
      <c r="N338" t="n">
        <v>98.59</v>
      </c>
      <c r="O338" t="n">
        <v>40183.11</v>
      </c>
      <c r="P338" t="n">
        <v>282.03</v>
      </c>
      <c r="Q338" t="n">
        <v>1319.15</v>
      </c>
      <c r="R338" t="n">
        <v>74.53</v>
      </c>
      <c r="S338" t="n">
        <v>59.92</v>
      </c>
      <c r="T338" t="n">
        <v>7188.56</v>
      </c>
      <c r="U338" t="n">
        <v>0.8</v>
      </c>
      <c r="V338" t="n">
        <v>0.96</v>
      </c>
      <c r="W338" t="n">
        <v>0.19</v>
      </c>
      <c r="X338" t="n">
        <v>0.43</v>
      </c>
      <c r="Y338" t="n">
        <v>1</v>
      </c>
      <c r="Z338" t="n">
        <v>10</v>
      </c>
    </row>
    <row r="339">
      <c r="A339" t="n">
        <v>51</v>
      </c>
      <c r="B339" t="n">
        <v>150</v>
      </c>
      <c r="C339" t="inlineStr">
        <is>
          <t xml:space="preserve">CONCLUIDO	</t>
        </is>
      </c>
      <c r="D339" t="n">
        <v>4.6301</v>
      </c>
      <c r="E339" t="n">
        <v>21.6</v>
      </c>
      <c r="F339" t="n">
        <v>17.71</v>
      </c>
      <c r="G339" t="n">
        <v>66.42</v>
      </c>
      <c r="H339" t="n">
        <v>0.76</v>
      </c>
      <c r="I339" t="n">
        <v>16</v>
      </c>
      <c r="J339" t="n">
        <v>324.48</v>
      </c>
      <c r="K339" t="n">
        <v>61.82</v>
      </c>
      <c r="L339" t="n">
        <v>13.75</v>
      </c>
      <c r="M339" t="n">
        <v>14</v>
      </c>
      <c r="N339" t="n">
        <v>98.91</v>
      </c>
      <c r="O339" t="n">
        <v>40253.84</v>
      </c>
      <c r="P339" t="n">
        <v>282.15</v>
      </c>
      <c r="Q339" t="n">
        <v>1319.14</v>
      </c>
      <c r="R339" t="n">
        <v>74.70999999999999</v>
      </c>
      <c r="S339" t="n">
        <v>59.92</v>
      </c>
      <c r="T339" t="n">
        <v>7281.07</v>
      </c>
      <c r="U339" t="n">
        <v>0.8</v>
      </c>
      <c r="V339" t="n">
        <v>0.96</v>
      </c>
      <c r="W339" t="n">
        <v>0.19</v>
      </c>
      <c r="X339" t="n">
        <v>0.43</v>
      </c>
      <c r="Y339" t="n">
        <v>1</v>
      </c>
      <c r="Z339" t="n">
        <v>10</v>
      </c>
    </row>
    <row r="340">
      <c r="A340" t="n">
        <v>52</v>
      </c>
      <c r="B340" t="n">
        <v>150</v>
      </c>
      <c r="C340" t="inlineStr">
        <is>
          <t xml:space="preserve">CONCLUIDO	</t>
        </is>
      </c>
      <c r="D340" t="n">
        <v>4.6286</v>
      </c>
      <c r="E340" t="n">
        <v>21.6</v>
      </c>
      <c r="F340" t="n">
        <v>17.72</v>
      </c>
      <c r="G340" t="n">
        <v>66.44</v>
      </c>
      <c r="H340" t="n">
        <v>0.77</v>
      </c>
      <c r="I340" t="n">
        <v>16</v>
      </c>
      <c r="J340" t="n">
        <v>325.06</v>
      </c>
      <c r="K340" t="n">
        <v>61.82</v>
      </c>
      <c r="L340" t="n">
        <v>14</v>
      </c>
      <c r="M340" t="n">
        <v>14</v>
      </c>
      <c r="N340" t="n">
        <v>99.23999999999999</v>
      </c>
      <c r="O340" t="n">
        <v>40324.71</v>
      </c>
      <c r="P340" t="n">
        <v>281</v>
      </c>
      <c r="Q340" t="n">
        <v>1319.15</v>
      </c>
      <c r="R340" t="n">
        <v>74.95999999999999</v>
      </c>
      <c r="S340" t="n">
        <v>59.92</v>
      </c>
      <c r="T340" t="n">
        <v>7403.93</v>
      </c>
      <c r="U340" t="n">
        <v>0.8</v>
      </c>
      <c r="V340" t="n">
        <v>0.96</v>
      </c>
      <c r="W340" t="n">
        <v>0.19</v>
      </c>
      <c r="X340" t="n">
        <v>0.44</v>
      </c>
      <c r="Y340" t="n">
        <v>1</v>
      </c>
      <c r="Z340" t="n">
        <v>10</v>
      </c>
    </row>
    <row r="341">
      <c r="A341" t="n">
        <v>53</v>
      </c>
      <c r="B341" t="n">
        <v>150</v>
      </c>
      <c r="C341" t="inlineStr">
        <is>
          <t xml:space="preserve">CONCLUIDO	</t>
        </is>
      </c>
      <c r="D341" t="n">
        <v>4.632</v>
      </c>
      <c r="E341" t="n">
        <v>21.59</v>
      </c>
      <c r="F341" t="n">
        <v>17.7</v>
      </c>
      <c r="G341" t="n">
        <v>66.39</v>
      </c>
      <c r="H341" t="n">
        <v>0.78</v>
      </c>
      <c r="I341" t="n">
        <v>16</v>
      </c>
      <c r="J341" t="n">
        <v>325.63</v>
      </c>
      <c r="K341" t="n">
        <v>61.82</v>
      </c>
      <c r="L341" t="n">
        <v>14.25</v>
      </c>
      <c r="M341" t="n">
        <v>14</v>
      </c>
      <c r="N341" t="n">
        <v>99.56</v>
      </c>
      <c r="O341" t="n">
        <v>40395.74</v>
      </c>
      <c r="P341" t="n">
        <v>279.75</v>
      </c>
      <c r="Q341" t="n">
        <v>1319.08</v>
      </c>
      <c r="R341" t="n">
        <v>74.51000000000001</v>
      </c>
      <c r="S341" t="n">
        <v>59.92</v>
      </c>
      <c r="T341" t="n">
        <v>7178.8</v>
      </c>
      <c r="U341" t="n">
        <v>0.8</v>
      </c>
      <c r="V341" t="n">
        <v>0.96</v>
      </c>
      <c r="W341" t="n">
        <v>0.19</v>
      </c>
      <c r="X341" t="n">
        <v>0.43</v>
      </c>
      <c r="Y341" t="n">
        <v>1</v>
      </c>
      <c r="Z341" t="n">
        <v>10</v>
      </c>
    </row>
    <row r="342">
      <c r="A342" t="n">
        <v>54</v>
      </c>
      <c r="B342" t="n">
        <v>150</v>
      </c>
      <c r="C342" t="inlineStr">
        <is>
          <t xml:space="preserve">CONCLUIDO	</t>
        </is>
      </c>
      <c r="D342" t="n">
        <v>4.6521</v>
      </c>
      <c r="E342" t="n">
        <v>21.5</v>
      </c>
      <c r="F342" t="n">
        <v>17.66</v>
      </c>
      <c r="G342" t="n">
        <v>70.66</v>
      </c>
      <c r="H342" t="n">
        <v>0.79</v>
      </c>
      <c r="I342" t="n">
        <v>15</v>
      </c>
      <c r="J342" t="n">
        <v>326.21</v>
      </c>
      <c r="K342" t="n">
        <v>61.82</v>
      </c>
      <c r="L342" t="n">
        <v>14.5</v>
      </c>
      <c r="M342" t="n">
        <v>13</v>
      </c>
      <c r="N342" t="n">
        <v>99.89</v>
      </c>
      <c r="O342" t="n">
        <v>40466.92</v>
      </c>
      <c r="P342" t="n">
        <v>279.02</v>
      </c>
      <c r="Q342" t="n">
        <v>1319.08</v>
      </c>
      <c r="R342" t="n">
        <v>73.27</v>
      </c>
      <c r="S342" t="n">
        <v>59.92</v>
      </c>
      <c r="T342" t="n">
        <v>6567.35</v>
      </c>
      <c r="U342" t="n">
        <v>0.82</v>
      </c>
      <c r="V342" t="n">
        <v>0.96</v>
      </c>
      <c r="W342" t="n">
        <v>0.19</v>
      </c>
      <c r="X342" t="n">
        <v>0.39</v>
      </c>
      <c r="Y342" t="n">
        <v>1</v>
      </c>
      <c r="Z342" t="n">
        <v>10</v>
      </c>
    </row>
    <row r="343">
      <c r="A343" t="n">
        <v>55</v>
      </c>
      <c r="B343" t="n">
        <v>150</v>
      </c>
      <c r="C343" t="inlineStr">
        <is>
          <t xml:space="preserve">CONCLUIDO	</t>
        </is>
      </c>
      <c r="D343" t="n">
        <v>4.6491</v>
      </c>
      <c r="E343" t="n">
        <v>21.51</v>
      </c>
      <c r="F343" t="n">
        <v>17.68</v>
      </c>
      <c r="G343" t="n">
        <v>70.72</v>
      </c>
      <c r="H343" t="n">
        <v>0.8</v>
      </c>
      <c r="I343" t="n">
        <v>15</v>
      </c>
      <c r="J343" t="n">
        <v>326.79</v>
      </c>
      <c r="K343" t="n">
        <v>61.82</v>
      </c>
      <c r="L343" t="n">
        <v>14.75</v>
      </c>
      <c r="M343" t="n">
        <v>13</v>
      </c>
      <c r="N343" t="n">
        <v>100.22</v>
      </c>
      <c r="O343" t="n">
        <v>40538.25</v>
      </c>
      <c r="P343" t="n">
        <v>278.83</v>
      </c>
      <c r="Q343" t="n">
        <v>1319.08</v>
      </c>
      <c r="R343" t="n">
        <v>73.70999999999999</v>
      </c>
      <c r="S343" t="n">
        <v>59.92</v>
      </c>
      <c r="T343" t="n">
        <v>6783.49</v>
      </c>
      <c r="U343" t="n">
        <v>0.8100000000000001</v>
      </c>
      <c r="V343" t="n">
        <v>0.96</v>
      </c>
      <c r="W343" t="n">
        <v>0.19</v>
      </c>
      <c r="X343" t="n">
        <v>0.4</v>
      </c>
      <c r="Y343" t="n">
        <v>1</v>
      </c>
      <c r="Z343" t="n">
        <v>10</v>
      </c>
    </row>
    <row r="344">
      <c r="A344" t="n">
        <v>56</v>
      </c>
      <c r="B344" t="n">
        <v>150</v>
      </c>
      <c r="C344" t="inlineStr">
        <is>
          <t xml:space="preserve">CONCLUIDO	</t>
        </is>
      </c>
      <c r="D344" t="n">
        <v>4.6485</v>
      </c>
      <c r="E344" t="n">
        <v>21.51</v>
      </c>
      <c r="F344" t="n">
        <v>17.68</v>
      </c>
      <c r="G344" t="n">
        <v>70.73</v>
      </c>
      <c r="H344" t="n">
        <v>0.82</v>
      </c>
      <c r="I344" t="n">
        <v>15</v>
      </c>
      <c r="J344" t="n">
        <v>327.37</v>
      </c>
      <c r="K344" t="n">
        <v>61.82</v>
      </c>
      <c r="L344" t="n">
        <v>15</v>
      </c>
      <c r="M344" t="n">
        <v>13</v>
      </c>
      <c r="N344" t="n">
        <v>100.55</v>
      </c>
      <c r="O344" t="n">
        <v>40609.74</v>
      </c>
      <c r="P344" t="n">
        <v>276.34</v>
      </c>
      <c r="Q344" t="n">
        <v>1319.08</v>
      </c>
      <c r="R344" t="n">
        <v>73.8</v>
      </c>
      <c r="S344" t="n">
        <v>59.92</v>
      </c>
      <c r="T344" t="n">
        <v>6827.89</v>
      </c>
      <c r="U344" t="n">
        <v>0.8100000000000001</v>
      </c>
      <c r="V344" t="n">
        <v>0.96</v>
      </c>
      <c r="W344" t="n">
        <v>0.19</v>
      </c>
      <c r="X344" t="n">
        <v>0.41</v>
      </c>
      <c r="Y344" t="n">
        <v>1</v>
      </c>
      <c r="Z344" t="n">
        <v>10</v>
      </c>
    </row>
    <row r="345">
      <c r="A345" t="n">
        <v>57</v>
      </c>
      <c r="B345" t="n">
        <v>150</v>
      </c>
      <c r="C345" t="inlineStr">
        <is>
          <t xml:space="preserve">CONCLUIDO	</t>
        </is>
      </c>
      <c r="D345" t="n">
        <v>4.6748</v>
      </c>
      <c r="E345" t="n">
        <v>21.39</v>
      </c>
      <c r="F345" t="n">
        <v>17.62</v>
      </c>
      <c r="G345" t="n">
        <v>75.5</v>
      </c>
      <c r="H345" t="n">
        <v>0.83</v>
      </c>
      <c r="I345" t="n">
        <v>14</v>
      </c>
      <c r="J345" t="n">
        <v>327.95</v>
      </c>
      <c r="K345" t="n">
        <v>61.82</v>
      </c>
      <c r="L345" t="n">
        <v>15.25</v>
      </c>
      <c r="M345" t="n">
        <v>12</v>
      </c>
      <c r="N345" t="n">
        <v>100.88</v>
      </c>
      <c r="O345" t="n">
        <v>40681.39</v>
      </c>
      <c r="P345" t="n">
        <v>274.62</v>
      </c>
      <c r="Q345" t="n">
        <v>1319.08</v>
      </c>
      <c r="R345" t="n">
        <v>71.54000000000001</v>
      </c>
      <c r="S345" t="n">
        <v>59.92</v>
      </c>
      <c r="T345" t="n">
        <v>5703.85</v>
      </c>
      <c r="U345" t="n">
        <v>0.84</v>
      </c>
      <c r="V345" t="n">
        <v>0.96</v>
      </c>
      <c r="W345" t="n">
        <v>0.19</v>
      </c>
      <c r="X345" t="n">
        <v>0.34</v>
      </c>
      <c r="Y345" t="n">
        <v>1</v>
      </c>
      <c r="Z345" t="n">
        <v>10</v>
      </c>
    </row>
    <row r="346">
      <c r="A346" t="n">
        <v>58</v>
      </c>
      <c r="B346" t="n">
        <v>150</v>
      </c>
      <c r="C346" t="inlineStr">
        <is>
          <t xml:space="preserve">CONCLUIDO	</t>
        </is>
      </c>
      <c r="D346" t="n">
        <v>4.6863</v>
      </c>
      <c r="E346" t="n">
        <v>21.34</v>
      </c>
      <c r="F346" t="n">
        <v>17.56</v>
      </c>
      <c r="G346" t="n">
        <v>75.27</v>
      </c>
      <c r="H346" t="n">
        <v>0.84</v>
      </c>
      <c r="I346" t="n">
        <v>14</v>
      </c>
      <c r="J346" t="n">
        <v>328.53</v>
      </c>
      <c r="K346" t="n">
        <v>61.82</v>
      </c>
      <c r="L346" t="n">
        <v>15.5</v>
      </c>
      <c r="M346" t="n">
        <v>12</v>
      </c>
      <c r="N346" t="n">
        <v>101.21</v>
      </c>
      <c r="O346" t="n">
        <v>40753.2</v>
      </c>
      <c r="P346" t="n">
        <v>273.23</v>
      </c>
      <c r="Q346" t="n">
        <v>1319.09</v>
      </c>
      <c r="R346" t="n">
        <v>69.88</v>
      </c>
      <c r="S346" t="n">
        <v>59.92</v>
      </c>
      <c r="T346" t="n">
        <v>4874.42</v>
      </c>
      <c r="U346" t="n">
        <v>0.86</v>
      </c>
      <c r="V346" t="n">
        <v>0.97</v>
      </c>
      <c r="W346" t="n">
        <v>0.18</v>
      </c>
      <c r="X346" t="n">
        <v>0.29</v>
      </c>
      <c r="Y346" t="n">
        <v>1</v>
      </c>
      <c r="Z346" t="n">
        <v>10</v>
      </c>
    </row>
    <row r="347">
      <c r="A347" t="n">
        <v>59</v>
      </c>
      <c r="B347" t="n">
        <v>150</v>
      </c>
      <c r="C347" t="inlineStr">
        <is>
          <t xml:space="preserve">CONCLUIDO	</t>
        </is>
      </c>
      <c r="D347" t="n">
        <v>4.6593</v>
      </c>
      <c r="E347" t="n">
        <v>21.46</v>
      </c>
      <c r="F347" t="n">
        <v>17.69</v>
      </c>
      <c r="G347" t="n">
        <v>75.8</v>
      </c>
      <c r="H347" t="n">
        <v>0.85</v>
      </c>
      <c r="I347" t="n">
        <v>14</v>
      </c>
      <c r="J347" t="n">
        <v>329.12</v>
      </c>
      <c r="K347" t="n">
        <v>61.82</v>
      </c>
      <c r="L347" t="n">
        <v>15.75</v>
      </c>
      <c r="M347" t="n">
        <v>12</v>
      </c>
      <c r="N347" t="n">
        <v>101.54</v>
      </c>
      <c r="O347" t="n">
        <v>40825.16</v>
      </c>
      <c r="P347" t="n">
        <v>274.88</v>
      </c>
      <c r="Q347" t="n">
        <v>1319.12</v>
      </c>
      <c r="R347" t="n">
        <v>74.41</v>
      </c>
      <c r="S347" t="n">
        <v>59.92</v>
      </c>
      <c r="T347" t="n">
        <v>7138.34</v>
      </c>
      <c r="U347" t="n">
        <v>0.8100000000000001</v>
      </c>
      <c r="V347" t="n">
        <v>0.96</v>
      </c>
      <c r="W347" t="n">
        <v>0.18</v>
      </c>
      <c r="X347" t="n">
        <v>0.41</v>
      </c>
      <c r="Y347" t="n">
        <v>1</v>
      </c>
      <c r="Z347" t="n">
        <v>10</v>
      </c>
    </row>
    <row r="348">
      <c r="A348" t="n">
        <v>60</v>
      </c>
      <c r="B348" t="n">
        <v>150</v>
      </c>
      <c r="C348" t="inlineStr">
        <is>
          <t xml:space="preserve">CONCLUIDO	</t>
        </is>
      </c>
      <c r="D348" t="n">
        <v>4.6659</v>
      </c>
      <c r="E348" t="n">
        <v>21.43</v>
      </c>
      <c r="F348" t="n">
        <v>17.66</v>
      </c>
      <c r="G348" t="n">
        <v>75.67</v>
      </c>
      <c r="H348" t="n">
        <v>0.86</v>
      </c>
      <c r="I348" t="n">
        <v>14</v>
      </c>
      <c r="J348" t="n">
        <v>329.7</v>
      </c>
      <c r="K348" t="n">
        <v>61.82</v>
      </c>
      <c r="L348" t="n">
        <v>16</v>
      </c>
      <c r="M348" t="n">
        <v>12</v>
      </c>
      <c r="N348" t="n">
        <v>101.88</v>
      </c>
      <c r="O348" t="n">
        <v>40897.29</v>
      </c>
      <c r="P348" t="n">
        <v>272.51</v>
      </c>
      <c r="Q348" t="n">
        <v>1319.08</v>
      </c>
      <c r="R348" t="n">
        <v>73.11</v>
      </c>
      <c r="S348" t="n">
        <v>59.92</v>
      </c>
      <c r="T348" t="n">
        <v>6492.12</v>
      </c>
      <c r="U348" t="n">
        <v>0.82</v>
      </c>
      <c r="V348" t="n">
        <v>0.96</v>
      </c>
      <c r="W348" t="n">
        <v>0.18</v>
      </c>
      <c r="X348" t="n">
        <v>0.38</v>
      </c>
      <c r="Y348" t="n">
        <v>1</v>
      </c>
      <c r="Z348" t="n">
        <v>10</v>
      </c>
    </row>
    <row r="349">
      <c r="A349" t="n">
        <v>61</v>
      </c>
      <c r="B349" t="n">
        <v>150</v>
      </c>
      <c r="C349" t="inlineStr">
        <is>
          <t xml:space="preserve">CONCLUIDO	</t>
        </is>
      </c>
      <c r="D349" t="n">
        <v>4.685</v>
      </c>
      <c r="E349" t="n">
        <v>21.34</v>
      </c>
      <c r="F349" t="n">
        <v>17.63</v>
      </c>
      <c r="G349" t="n">
        <v>81.34999999999999</v>
      </c>
      <c r="H349" t="n">
        <v>0.88</v>
      </c>
      <c r="I349" t="n">
        <v>13</v>
      </c>
      <c r="J349" t="n">
        <v>330.29</v>
      </c>
      <c r="K349" t="n">
        <v>61.82</v>
      </c>
      <c r="L349" t="n">
        <v>16.25</v>
      </c>
      <c r="M349" t="n">
        <v>11</v>
      </c>
      <c r="N349" t="n">
        <v>102.21</v>
      </c>
      <c r="O349" t="n">
        <v>40969.57</v>
      </c>
      <c r="P349" t="n">
        <v>271.33</v>
      </c>
      <c r="Q349" t="n">
        <v>1319.14</v>
      </c>
      <c r="R349" t="n">
        <v>71.98</v>
      </c>
      <c r="S349" t="n">
        <v>59.92</v>
      </c>
      <c r="T349" t="n">
        <v>5931.48</v>
      </c>
      <c r="U349" t="n">
        <v>0.83</v>
      </c>
      <c r="V349" t="n">
        <v>0.96</v>
      </c>
      <c r="W349" t="n">
        <v>0.18</v>
      </c>
      <c r="X349" t="n">
        <v>0.35</v>
      </c>
      <c r="Y349" t="n">
        <v>1</v>
      </c>
      <c r="Z349" t="n">
        <v>10</v>
      </c>
    </row>
    <row r="350">
      <c r="A350" t="n">
        <v>62</v>
      </c>
      <c r="B350" t="n">
        <v>150</v>
      </c>
      <c r="C350" t="inlineStr">
        <is>
          <t xml:space="preserve">CONCLUIDO	</t>
        </is>
      </c>
      <c r="D350" t="n">
        <v>4.6852</v>
      </c>
      <c r="E350" t="n">
        <v>21.34</v>
      </c>
      <c r="F350" t="n">
        <v>17.62</v>
      </c>
      <c r="G350" t="n">
        <v>81.34</v>
      </c>
      <c r="H350" t="n">
        <v>0.89</v>
      </c>
      <c r="I350" t="n">
        <v>13</v>
      </c>
      <c r="J350" t="n">
        <v>330.87</v>
      </c>
      <c r="K350" t="n">
        <v>61.82</v>
      </c>
      <c r="L350" t="n">
        <v>16.5</v>
      </c>
      <c r="M350" t="n">
        <v>11</v>
      </c>
      <c r="N350" t="n">
        <v>102.55</v>
      </c>
      <c r="O350" t="n">
        <v>41042.02</v>
      </c>
      <c r="P350" t="n">
        <v>271.88</v>
      </c>
      <c r="Q350" t="n">
        <v>1319.08</v>
      </c>
      <c r="R350" t="n">
        <v>71.97</v>
      </c>
      <c r="S350" t="n">
        <v>59.92</v>
      </c>
      <c r="T350" t="n">
        <v>5926.59</v>
      </c>
      <c r="U350" t="n">
        <v>0.83</v>
      </c>
      <c r="V350" t="n">
        <v>0.96</v>
      </c>
      <c r="W350" t="n">
        <v>0.19</v>
      </c>
      <c r="X350" t="n">
        <v>0.35</v>
      </c>
      <c r="Y350" t="n">
        <v>1</v>
      </c>
      <c r="Z350" t="n">
        <v>10</v>
      </c>
    </row>
    <row r="351">
      <c r="A351" t="n">
        <v>63</v>
      </c>
      <c r="B351" t="n">
        <v>150</v>
      </c>
      <c r="C351" t="inlineStr">
        <is>
          <t xml:space="preserve">CONCLUIDO	</t>
        </is>
      </c>
      <c r="D351" t="n">
        <v>4.6839</v>
      </c>
      <c r="E351" t="n">
        <v>21.35</v>
      </c>
      <c r="F351" t="n">
        <v>17.63</v>
      </c>
      <c r="G351" t="n">
        <v>81.37</v>
      </c>
      <c r="H351" t="n">
        <v>0.9</v>
      </c>
      <c r="I351" t="n">
        <v>13</v>
      </c>
      <c r="J351" t="n">
        <v>331.46</v>
      </c>
      <c r="K351" t="n">
        <v>61.82</v>
      </c>
      <c r="L351" t="n">
        <v>16.75</v>
      </c>
      <c r="M351" t="n">
        <v>11</v>
      </c>
      <c r="N351" t="n">
        <v>102.89</v>
      </c>
      <c r="O351" t="n">
        <v>41114.63</v>
      </c>
      <c r="P351" t="n">
        <v>271.16</v>
      </c>
      <c r="Q351" t="n">
        <v>1319.2</v>
      </c>
      <c r="R351" t="n">
        <v>72.15000000000001</v>
      </c>
      <c r="S351" t="n">
        <v>59.92</v>
      </c>
      <c r="T351" t="n">
        <v>6012.59</v>
      </c>
      <c r="U351" t="n">
        <v>0.83</v>
      </c>
      <c r="V351" t="n">
        <v>0.96</v>
      </c>
      <c r="W351" t="n">
        <v>0.18</v>
      </c>
      <c r="X351" t="n">
        <v>0.35</v>
      </c>
      <c r="Y351" t="n">
        <v>1</v>
      </c>
      <c r="Z351" t="n">
        <v>10</v>
      </c>
    </row>
    <row r="352">
      <c r="A352" t="n">
        <v>64</v>
      </c>
      <c r="B352" t="n">
        <v>150</v>
      </c>
      <c r="C352" t="inlineStr">
        <is>
          <t xml:space="preserve">CONCLUIDO	</t>
        </is>
      </c>
      <c r="D352" t="n">
        <v>4.685</v>
      </c>
      <c r="E352" t="n">
        <v>21.34</v>
      </c>
      <c r="F352" t="n">
        <v>17.63</v>
      </c>
      <c r="G352" t="n">
        <v>81.34999999999999</v>
      </c>
      <c r="H352" t="n">
        <v>0.91</v>
      </c>
      <c r="I352" t="n">
        <v>13</v>
      </c>
      <c r="J352" t="n">
        <v>332.05</v>
      </c>
      <c r="K352" t="n">
        <v>61.82</v>
      </c>
      <c r="L352" t="n">
        <v>17</v>
      </c>
      <c r="M352" t="n">
        <v>11</v>
      </c>
      <c r="N352" t="n">
        <v>103.23</v>
      </c>
      <c r="O352" t="n">
        <v>41187.41</v>
      </c>
      <c r="P352" t="n">
        <v>270.22</v>
      </c>
      <c r="Q352" t="n">
        <v>1319.13</v>
      </c>
      <c r="R352" t="n">
        <v>71.95</v>
      </c>
      <c r="S352" t="n">
        <v>59.92</v>
      </c>
      <c r="T352" t="n">
        <v>5916.49</v>
      </c>
      <c r="U352" t="n">
        <v>0.83</v>
      </c>
      <c r="V352" t="n">
        <v>0.96</v>
      </c>
      <c r="W352" t="n">
        <v>0.19</v>
      </c>
      <c r="X352" t="n">
        <v>0.35</v>
      </c>
      <c r="Y352" t="n">
        <v>1</v>
      </c>
      <c r="Z352" t="n">
        <v>10</v>
      </c>
    </row>
    <row r="353">
      <c r="A353" t="n">
        <v>65</v>
      </c>
      <c r="B353" t="n">
        <v>150</v>
      </c>
      <c r="C353" t="inlineStr">
        <is>
          <t xml:space="preserve">CONCLUIDO	</t>
        </is>
      </c>
      <c r="D353" t="n">
        <v>4.6865</v>
      </c>
      <c r="E353" t="n">
        <v>21.34</v>
      </c>
      <c r="F353" t="n">
        <v>17.62</v>
      </c>
      <c r="G353" t="n">
        <v>81.31999999999999</v>
      </c>
      <c r="H353" t="n">
        <v>0.92</v>
      </c>
      <c r="I353" t="n">
        <v>13</v>
      </c>
      <c r="J353" t="n">
        <v>332.64</v>
      </c>
      <c r="K353" t="n">
        <v>61.82</v>
      </c>
      <c r="L353" t="n">
        <v>17.25</v>
      </c>
      <c r="M353" t="n">
        <v>11</v>
      </c>
      <c r="N353" t="n">
        <v>103.57</v>
      </c>
      <c r="O353" t="n">
        <v>41260.35</v>
      </c>
      <c r="P353" t="n">
        <v>268.04</v>
      </c>
      <c r="Q353" t="n">
        <v>1319.1</v>
      </c>
      <c r="R353" t="n">
        <v>71.73</v>
      </c>
      <c r="S353" t="n">
        <v>59.92</v>
      </c>
      <c r="T353" t="n">
        <v>5804.61</v>
      </c>
      <c r="U353" t="n">
        <v>0.84</v>
      </c>
      <c r="V353" t="n">
        <v>0.96</v>
      </c>
      <c r="W353" t="n">
        <v>0.19</v>
      </c>
      <c r="X353" t="n">
        <v>0.34</v>
      </c>
      <c r="Y353" t="n">
        <v>1</v>
      </c>
      <c r="Z353" t="n">
        <v>10</v>
      </c>
    </row>
    <row r="354">
      <c r="A354" t="n">
        <v>66</v>
      </c>
      <c r="B354" t="n">
        <v>150</v>
      </c>
      <c r="C354" t="inlineStr">
        <is>
          <t xml:space="preserve">CONCLUIDO	</t>
        </is>
      </c>
      <c r="D354" t="n">
        <v>4.7074</v>
      </c>
      <c r="E354" t="n">
        <v>21.24</v>
      </c>
      <c r="F354" t="n">
        <v>17.58</v>
      </c>
      <c r="G354" t="n">
        <v>87.90000000000001</v>
      </c>
      <c r="H354" t="n">
        <v>0.9399999999999999</v>
      </c>
      <c r="I354" t="n">
        <v>12</v>
      </c>
      <c r="J354" t="n">
        <v>333.24</v>
      </c>
      <c r="K354" t="n">
        <v>61.82</v>
      </c>
      <c r="L354" t="n">
        <v>17.5</v>
      </c>
      <c r="M354" t="n">
        <v>10</v>
      </c>
      <c r="N354" t="n">
        <v>103.92</v>
      </c>
      <c r="O354" t="n">
        <v>41333.46</v>
      </c>
      <c r="P354" t="n">
        <v>266.74</v>
      </c>
      <c r="Q354" t="n">
        <v>1319.09</v>
      </c>
      <c r="R354" t="n">
        <v>70.5</v>
      </c>
      <c r="S354" t="n">
        <v>59.92</v>
      </c>
      <c r="T354" t="n">
        <v>5197.49</v>
      </c>
      <c r="U354" t="n">
        <v>0.85</v>
      </c>
      <c r="V354" t="n">
        <v>0.97</v>
      </c>
      <c r="W354" t="n">
        <v>0.18</v>
      </c>
      <c r="X354" t="n">
        <v>0.3</v>
      </c>
      <c r="Y354" t="n">
        <v>1</v>
      </c>
      <c r="Z354" t="n">
        <v>10</v>
      </c>
    </row>
    <row r="355">
      <c r="A355" t="n">
        <v>67</v>
      </c>
      <c r="B355" t="n">
        <v>150</v>
      </c>
      <c r="C355" t="inlineStr">
        <is>
          <t xml:space="preserve">CONCLUIDO	</t>
        </is>
      </c>
      <c r="D355" t="n">
        <v>4.7064</v>
      </c>
      <c r="E355" t="n">
        <v>21.25</v>
      </c>
      <c r="F355" t="n">
        <v>17.58</v>
      </c>
      <c r="G355" t="n">
        <v>87.92</v>
      </c>
      <c r="H355" t="n">
        <v>0.95</v>
      </c>
      <c r="I355" t="n">
        <v>12</v>
      </c>
      <c r="J355" t="n">
        <v>333.83</v>
      </c>
      <c r="K355" t="n">
        <v>61.82</v>
      </c>
      <c r="L355" t="n">
        <v>17.75</v>
      </c>
      <c r="M355" t="n">
        <v>10</v>
      </c>
      <c r="N355" t="n">
        <v>104.26</v>
      </c>
      <c r="O355" t="n">
        <v>41406.86</v>
      </c>
      <c r="P355" t="n">
        <v>266.57</v>
      </c>
      <c r="Q355" t="n">
        <v>1319.11</v>
      </c>
      <c r="R355" t="n">
        <v>70.56</v>
      </c>
      <c r="S355" t="n">
        <v>59.92</v>
      </c>
      <c r="T355" t="n">
        <v>5224.36</v>
      </c>
      <c r="U355" t="n">
        <v>0.85</v>
      </c>
      <c r="V355" t="n">
        <v>0.97</v>
      </c>
      <c r="W355" t="n">
        <v>0.18</v>
      </c>
      <c r="X355" t="n">
        <v>0.31</v>
      </c>
      <c r="Y355" t="n">
        <v>1</v>
      </c>
      <c r="Z355" t="n">
        <v>10</v>
      </c>
    </row>
    <row r="356">
      <c r="A356" t="n">
        <v>68</v>
      </c>
      <c r="B356" t="n">
        <v>150</v>
      </c>
      <c r="C356" t="inlineStr">
        <is>
          <t xml:space="preserve">CONCLUIDO	</t>
        </is>
      </c>
      <c r="D356" t="n">
        <v>4.7066</v>
      </c>
      <c r="E356" t="n">
        <v>21.25</v>
      </c>
      <c r="F356" t="n">
        <v>17.58</v>
      </c>
      <c r="G356" t="n">
        <v>87.92</v>
      </c>
      <c r="H356" t="n">
        <v>0.96</v>
      </c>
      <c r="I356" t="n">
        <v>12</v>
      </c>
      <c r="J356" t="n">
        <v>334.43</v>
      </c>
      <c r="K356" t="n">
        <v>61.82</v>
      </c>
      <c r="L356" t="n">
        <v>18</v>
      </c>
      <c r="M356" t="n">
        <v>10</v>
      </c>
      <c r="N356" t="n">
        <v>104.61</v>
      </c>
      <c r="O356" t="n">
        <v>41480.31</v>
      </c>
      <c r="P356" t="n">
        <v>266.1</v>
      </c>
      <c r="Q356" t="n">
        <v>1319.11</v>
      </c>
      <c r="R356" t="n">
        <v>70.53</v>
      </c>
      <c r="S356" t="n">
        <v>59.92</v>
      </c>
      <c r="T356" t="n">
        <v>5207.77</v>
      </c>
      <c r="U356" t="n">
        <v>0.85</v>
      </c>
      <c r="V356" t="n">
        <v>0.97</v>
      </c>
      <c r="W356" t="n">
        <v>0.18</v>
      </c>
      <c r="X356" t="n">
        <v>0.31</v>
      </c>
      <c r="Y356" t="n">
        <v>1</v>
      </c>
      <c r="Z356" t="n">
        <v>10</v>
      </c>
    </row>
    <row r="357">
      <c r="A357" t="n">
        <v>69</v>
      </c>
      <c r="B357" t="n">
        <v>150</v>
      </c>
      <c r="C357" t="inlineStr">
        <is>
          <t xml:space="preserve">CONCLUIDO	</t>
        </is>
      </c>
      <c r="D357" t="n">
        <v>4.7051</v>
      </c>
      <c r="E357" t="n">
        <v>21.25</v>
      </c>
      <c r="F357" t="n">
        <v>17.59</v>
      </c>
      <c r="G357" t="n">
        <v>87.95</v>
      </c>
      <c r="H357" t="n">
        <v>0.97</v>
      </c>
      <c r="I357" t="n">
        <v>12</v>
      </c>
      <c r="J357" t="n">
        <v>335.02</v>
      </c>
      <c r="K357" t="n">
        <v>61.82</v>
      </c>
      <c r="L357" t="n">
        <v>18.25</v>
      </c>
      <c r="M357" t="n">
        <v>10</v>
      </c>
      <c r="N357" t="n">
        <v>104.95</v>
      </c>
      <c r="O357" t="n">
        <v>41553.93</v>
      </c>
      <c r="P357" t="n">
        <v>264.59</v>
      </c>
      <c r="Q357" t="n">
        <v>1319.1</v>
      </c>
      <c r="R357" t="n">
        <v>70.81</v>
      </c>
      <c r="S357" t="n">
        <v>59.92</v>
      </c>
      <c r="T357" t="n">
        <v>5348.14</v>
      </c>
      <c r="U357" t="n">
        <v>0.85</v>
      </c>
      <c r="V357" t="n">
        <v>0.97</v>
      </c>
      <c r="W357" t="n">
        <v>0.18</v>
      </c>
      <c r="X357" t="n">
        <v>0.31</v>
      </c>
      <c r="Y357" t="n">
        <v>1</v>
      </c>
      <c r="Z357" t="n">
        <v>10</v>
      </c>
    </row>
    <row r="358">
      <c r="A358" t="n">
        <v>70</v>
      </c>
      <c r="B358" t="n">
        <v>150</v>
      </c>
      <c r="C358" t="inlineStr">
        <is>
          <t xml:space="preserve">CONCLUIDO	</t>
        </is>
      </c>
      <c r="D358" t="n">
        <v>4.7182</v>
      </c>
      <c r="E358" t="n">
        <v>21.19</v>
      </c>
      <c r="F358" t="n">
        <v>17.53</v>
      </c>
      <c r="G358" t="n">
        <v>87.65000000000001</v>
      </c>
      <c r="H358" t="n">
        <v>0.98</v>
      </c>
      <c r="I358" t="n">
        <v>12</v>
      </c>
      <c r="J358" t="n">
        <v>335.62</v>
      </c>
      <c r="K358" t="n">
        <v>61.82</v>
      </c>
      <c r="L358" t="n">
        <v>18.5</v>
      </c>
      <c r="M358" t="n">
        <v>10</v>
      </c>
      <c r="N358" t="n">
        <v>105.3</v>
      </c>
      <c r="O358" t="n">
        <v>41627.72</v>
      </c>
      <c r="P358" t="n">
        <v>261.85</v>
      </c>
      <c r="Q358" t="n">
        <v>1319.08</v>
      </c>
      <c r="R358" t="n">
        <v>68.56</v>
      </c>
      <c r="S358" t="n">
        <v>59.92</v>
      </c>
      <c r="T358" t="n">
        <v>4227.18</v>
      </c>
      <c r="U358" t="n">
        <v>0.87</v>
      </c>
      <c r="V358" t="n">
        <v>0.97</v>
      </c>
      <c r="W358" t="n">
        <v>0.19</v>
      </c>
      <c r="X358" t="n">
        <v>0.25</v>
      </c>
      <c r="Y358" t="n">
        <v>1</v>
      </c>
      <c r="Z358" t="n">
        <v>10</v>
      </c>
    </row>
    <row r="359">
      <c r="A359" t="n">
        <v>71</v>
      </c>
      <c r="B359" t="n">
        <v>150</v>
      </c>
      <c r="C359" t="inlineStr">
        <is>
          <t xml:space="preserve">CONCLUIDO	</t>
        </is>
      </c>
      <c r="D359" t="n">
        <v>4.7301</v>
      </c>
      <c r="E359" t="n">
        <v>21.14</v>
      </c>
      <c r="F359" t="n">
        <v>17.53</v>
      </c>
      <c r="G359" t="n">
        <v>95.63</v>
      </c>
      <c r="H359" t="n">
        <v>0.99</v>
      </c>
      <c r="I359" t="n">
        <v>11</v>
      </c>
      <c r="J359" t="n">
        <v>336.22</v>
      </c>
      <c r="K359" t="n">
        <v>61.82</v>
      </c>
      <c r="L359" t="n">
        <v>18.75</v>
      </c>
      <c r="M359" t="n">
        <v>9</v>
      </c>
      <c r="N359" t="n">
        <v>105.65</v>
      </c>
      <c r="O359" t="n">
        <v>41701.68</v>
      </c>
      <c r="P359" t="n">
        <v>260.74</v>
      </c>
      <c r="Q359" t="n">
        <v>1319.08</v>
      </c>
      <c r="R359" t="n">
        <v>69.08</v>
      </c>
      <c r="S359" t="n">
        <v>59.92</v>
      </c>
      <c r="T359" t="n">
        <v>4490.56</v>
      </c>
      <c r="U359" t="n">
        <v>0.87</v>
      </c>
      <c r="V359" t="n">
        <v>0.97</v>
      </c>
      <c r="W359" t="n">
        <v>0.18</v>
      </c>
      <c r="X359" t="n">
        <v>0.26</v>
      </c>
      <c r="Y359" t="n">
        <v>1</v>
      </c>
      <c r="Z359" t="n">
        <v>10</v>
      </c>
    </row>
    <row r="360">
      <c r="A360" t="n">
        <v>72</v>
      </c>
      <c r="B360" t="n">
        <v>150</v>
      </c>
      <c r="C360" t="inlineStr">
        <is>
          <t xml:space="preserve">CONCLUIDO	</t>
        </is>
      </c>
      <c r="D360" t="n">
        <v>4.7229</v>
      </c>
      <c r="E360" t="n">
        <v>21.17</v>
      </c>
      <c r="F360" t="n">
        <v>17.57</v>
      </c>
      <c r="G360" t="n">
        <v>95.81</v>
      </c>
      <c r="H360" t="n">
        <v>1.01</v>
      </c>
      <c r="I360" t="n">
        <v>11</v>
      </c>
      <c r="J360" t="n">
        <v>336.82</v>
      </c>
      <c r="K360" t="n">
        <v>61.82</v>
      </c>
      <c r="L360" t="n">
        <v>19</v>
      </c>
      <c r="M360" t="n">
        <v>9</v>
      </c>
      <c r="N360" t="n">
        <v>106</v>
      </c>
      <c r="O360" t="n">
        <v>41775.82</v>
      </c>
      <c r="P360" t="n">
        <v>261.61</v>
      </c>
      <c r="Q360" t="n">
        <v>1319.08</v>
      </c>
      <c r="R360" t="n">
        <v>70</v>
      </c>
      <c r="S360" t="n">
        <v>59.92</v>
      </c>
      <c r="T360" t="n">
        <v>4949.82</v>
      </c>
      <c r="U360" t="n">
        <v>0.86</v>
      </c>
      <c r="V360" t="n">
        <v>0.97</v>
      </c>
      <c r="W360" t="n">
        <v>0.18</v>
      </c>
      <c r="X360" t="n">
        <v>0.29</v>
      </c>
      <c r="Y360" t="n">
        <v>1</v>
      </c>
      <c r="Z360" t="n">
        <v>10</v>
      </c>
    </row>
    <row r="361">
      <c r="A361" t="n">
        <v>73</v>
      </c>
      <c r="B361" t="n">
        <v>150</v>
      </c>
      <c r="C361" t="inlineStr">
        <is>
          <t xml:space="preserve">CONCLUIDO	</t>
        </is>
      </c>
      <c r="D361" t="n">
        <v>4.7197</v>
      </c>
      <c r="E361" t="n">
        <v>21.19</v>
      </c>
      <c r="F361" t="n">
        <v>17.58</v>
      </c>
      <c r="G361" t="n">
        <v>95.89</v>
      </c>
      <c r="H361" t="n">
        <v>1.02</v>
      </c>
      <c r="I361" t="n">
        <v>11</v>
      </c>
      <c r="J361" t="n">
        <v>337.43</v>
      </c>
      <c r="K361" t="n">
        <v>61.82</v>
      </c>
      <c r="L361" t="n">
        <v>19.25</v>
      </c>
      <c r="M361" t="n">
        <v>9</v>
      </c>
      <c r="N361" t="n">
        <v>106.35</v>
      </c>
      <c r="O361" t="n">
        <v>41850.13</v>
      </c>
      <c r="P361" t="n">
        <v>261.23</v>
      </c>
      <c r="Q361" t="n">
        <v>1319.08</v>
      </c>
      <c r="R361" t="n">
        <v>70.58</v>
      </c>
      <c r="S361" t="n">
        <v>59.92</v>
      </c>
      <c r="T361" t="n">
        <v>5242.42</v>
      </c>
      <c r="U361" t="n">
        <v>0.85</v>
      </c>
      <c r="V361" t="n">
        <v>0.97</v>
      </c>
      <c r="W361" t="n">
        <v>0.18</v>
      </c>
      <c r="X361" t="n">
        <v>0.3</v>
      </c>
      <c r="Y361" t="n">
        <v>1</v>
      </c>
      <c r="Z361" t="n">
        <v>10</v>
      </c>
    </row>
    <row r="362">
      <c r="A362" t="n">
        <v>74</v>
      </c>
      <c r="B362" t="n">
        <v>150</v>
      </c>
      <c r="C362" t="inlineStr">
        <is>
          <t xml:space="preserve">CONCLUIDO	</t>
        </is>
      </c>
      <c r="D362" t="n">
        <v>4.7221</v>
      </c>
      <c r="E362" t="n">
        <v>21.18</v>
      </c>
      <c r="F362" t="n">
        <v>17.57</v>
      </c>
      <c r="G362" t="n">
        <v>95.83</v>
      </c>
      <c r="H362" t="n">
        <v>1.03</v>
      </c>
      <c r="I362" t="n">
        <v>11</v>
      </c>
      <c r="J362" t="n">
        <v>338.03</v>
      </c>
      <c r="K362" t="n">
        <v>61.82</v>
      </c>
      <c r="L362" t="n">
        <v>19.5</v>
      </c>
      <c r="M362" t="n">
        <v>9</v>
      </c>
      <c r="N362" t="n">
        <v>106.71</v>
      </c>
      <c r="O362" t="n">
        <v>41924.62</v>
      </c>
      <c r="P362" t="n">
        <v>260.94</v>
      </c>
      <c r="Q362" t="n">
        <v>1319.09</v>
      </c>
      <c r="R362" t="n">
        <v>70.12</v>
      </c>
      <c r="S362" t="n">
        <v>59.92</v>
      </c>
      <c r="T362" t="n">
        <v>5010.16</v>
      </c>
      <c r="U362" t="n">
        <v>0.85</v>
      </c>
      <c r="V362" t="n">
        <v>0.97</v>
      </c>
      <c r="W362" t="n">
        <v>0.18</v>
      </c>
      <c r="X362" t="n">
        <v>0.29</v>
      </c>
      <c r="Y362" t="n">
        <v>1</v>
      </c>
      <c r="Z362" t="n">
        <v>10</v>
      </c>
    </row>
    <row r="363">
      <c r="A363" t="n">
        <v>75</v>
      </c>
      <c r="B363" t="n">
        <v>150</v>
      </c>
      <c r="C363" t="inlineStr">
        <is>
          <t xml:space="preserve">CONCLUIDO	</t>
        </is>
      </c>
      <c r="D363" t="n">
        <v>4.7227</v>
      </c>
      <c r="E363" t="n">
        <v>21.17</v>
      </c>
      <c r="F363" t="n">
        <v>17.57</v>
      </c>
      <c r="G363" t="n">
        <v>95.81</v>
      </c>
      <c r="H363" t="n">
        <v>1.04</v>
      </c>
      <c r="I363" t="n">
        <v>11</v>
      </c>
      <c r="J363" t="n">
        <v>338.63</v>
      </c>
      <c r="K363" t="n">
        <v>61.82</v>
      </c>
      <c r="L363" t="n">
        <v>19.75</v>
      </c>
      <c r="M363" t="n">
        <v>8</v>
      </c>
      <c r="N363" t="n">
        <v>107.06</v>
      </c>
      <c r="O363" t="n">
        <v>41999.28</v>
      </c>
      <c r="P363" t="n">
        <v>259.05</v>
      </c>
      <c r="Q363" t="n">
        <v>1319.08</v>
      </c>
      <c r="R363" t="n">
        <v>70.02</v>
      </c>
      <c r="S363" t="n">
        <v>59.92</v>
      </c>
      <c r="T363" t="n">
        <v>4960.47</v>
      </c>
      <c r="U363" t="n">
        <v>0.86</v>
      </c>
      <c r="V363" t="n">
        <v>0.97</v>
      </c>
      <c r="W363" t="n">
        <v>0.18</v>
      </c>
      <c r="X363" t="n">
        <v>0.29</v>
      </c>
      <c r="Y363" t="n">
        <v>1</v>
      </c>
      <c r="Z363" t="n">
        <v>10</v>
      </c>
    </row>
    <row r="364">
      <c r="A364" t="n">
        <v>76</v>
      </c>
      <c r="B364" t="n">
        <v>150</v>
      </c>
      <c r="C364" t="inlineStr">
        <is>
          <t xml:space="preserve">CONCLUIDO	</t>
        </is>
      </c>
      <c r="D364" t="n">
        <v>4.7212</v>
      </c>
      <c r="E364" t="n">
        <v>21.18</v>
      </c>
      <c r="F364" t="n">
        <v>17.57</v>
      </c>
      <c r="G364" t="n">
        <v>95.84999999999999</v>
      </c>
      <c r="H364" t="n">
        <v>1.05</v>
      </c>
      <c r="I364" t="n">
        <v>11</v>
      </c>
      <c r="J364" t="n">
        <v>339.24</v>
      </c>
      <c r="K364" t="n">
        <v>61.82</v>
      </c>
      <c r="L364" t="n">
        <v>20</v>
      </c>
      <c r="M364" t="n">
        <v>7</v>
      </c>
      <c r="N364" t="n">
        <v>107.42</v>
      </c>
      <c r="O364" t="n">
        <v>42074.12</v>
      </c>
      <c r="P364" t="n">
        <v>257.68</v>
      </c>
      <c r="Q364" t="n">
        <v>1319.09</v>
      </c>
      <c r="R364" t="n">
        <v>70.16</v>
      </c>
      <c r="S364" t="n">
        <v>59.92</v>
      </c>
      <c r="T364" t="n">
        <v>5030.31</v>
      </c>
      <c r="U364" t="n">
        <v>0.85</v>
      </c>
      <c r="V364" t="n">
        <v>0.97</v>
      </c>
      <c r="W364" t="n">
        <v>0.18</v>
      </c>
      <c r="X364" t="n">
        <v>0.3</v>
      </c>
      <c r="Y364" t="n">
        <v>1</v>
      </c>
      <c r="Z364" t="n">
        <v>10</v>
      </c>
    </row>
    <row r="365">
      <c r="A365" t="n">
        <v>77</v>
      </c>
      <c r="B365" t="n">
        <v>150</v>
      </c>
      <c r="C365" t="inlineStr">
        <is>
          <t xml:space="preserve">CONCLUIDO	</t>
        </is>
      </c>
      <c r="D365" t="n">
        <v>4.7228</v>
      </c>
      <c r="E365" t="n">
        <v>21.17</v>
      </c>
      <c r="F365" t="n">
        <v>17.57</v>
      </c>
      <c r="G365" t="n">
        <v>95.81</v>
      </c>
      <c r="H365" t="n">
        <v>1.06</v>
      </c>
      <c r="I365" t="n">
        <v>11</v>
      </c>
      <c r="J365" t="n">
        <v>339.85</v>
      </c>
      <c r="K365" t="n">
        <v>61.82</v>
      </c>
      <c r="L365" t="n">
        <v>20.25</v>
      </c>
      <c r="M365" t="n">
        <v>7</v>
      </c>
      <c r="N365" t="n">
        <v>107.78</v>
      </c>
      <c r="O365" t="n">
        <v>42149.15</v>
      </c>
      <c r="P365" t="n">
        <v>255.06</v>
      </c>
      <c r="Q365" t="n">
        <v>1319.08</v>
      </c>
      <c r="R365" t="n">
        <v>69.87</v>
      </c>
      <c r="S365" t="n">
        <v>59.92</v>
      </c>
      <c r="T365" t="n">
        <v>4883.5</v>
      </c>
      <c r="U365" t="n">
        <v>0.86</v>
      </c>
      <c r="V365" t="n">
        <v>0.97</v>
      </c>
      <c r="W365" t="n">
        <v>0.19</v>
      </c>
      <c r="X365" t="n">
        <v>0.29</v>
      </c>
      <c r="Y365" t="n">
        <v>1</v>
      </c>
      <c r="Z365" t="n">
        <v>10</v>
      </c>
    </row>
    <row r="366">
      <c r="A366" t="n">
        <v>78</v>
      </c>
      <c r="B366" t="n">
        <v>150</v>
      </c>
      <c r="C366" t="inlineStr">
        <is>
          <t xml:space="preserve">CONCLUIDO	</t>
        </is>
      </c>
      <c r="D366" t="n">
        <v>4.7432</v>
      </c>
      <c r="E366" t="n">
        <v>21.08</v>
      </c>
      <c r="F366" t="n">
        <v>17.53</v>
      </c>
      <c r="G366" t="n">
        <v>105.18</v>
      </c>
      <c r="H366" t="n">
        <v>1.07</v>
      </c>
      <c r="I366" t="n">
        <v>10</v>
      </c>
      <c r="J366" t="n">
        <v>340.46</v>
      </c>
      <c r="K366" t="n">
        <v>61.82</v>
      </c>
      <c r="L366" t="n">
        <v>20.5</v>
      </c>
      <c r="M366" t="n">
        <v>6</v>
      </c>
      <c r="N366" t="n">
        <v>108.14</v>
      </c>
      <c r="O366" t="n">
        <v>42224.35</v>
      </c>
      <c r="P366" t="n">
        <v>254.91</v>
      </c>
      <c r="Q366" t="n">
        <v>1319.08</v>
      </c>
      <c r="R366" t="n">
        <v>68.78</v>
      </c>
      <c r="S366" t="n">
        <v>59.92</v>
      </c>
      <c r="T366" t="n">
        <v>4343.91</v>
      </c>
      <c r="U366" t="n">
        <v>0.87</v>
      </c>
      <c r="V366" t="n">
        <v>0.97</v>
      </c>
      <c r="W366" t="n">
        <v>0.18</v>
      </c>
      <c r="X366" t="n">
        <v>0.25</v>
      </c>
      <c r="Y366" t="n">
        <v>1</v>
      </c>
      <c r="Z366" t="n">
        <v>10</v>
      </c>
    </row>
    <row r="367">
      <c r="A367" t="n">
        <v>79</v>
      </c>
      <c r="B367" t="n">
        <v>150</v>
      </c>
      <c r="C367" t="inlineStr">
        <is>
          <t xml:space="preserve">CONCLUIDO	</t>
        </is>
      </c>
      <c r="D367" t="n">
        <v>4.7412</v>
      </c>
      <c r="E367" t="n">
        <v>21.09</v>
      </c>
      <c r="F367" t="n">
        <v>17.54</v>
      </c>
      <c r="G367" t="n">
        <v>105.23</v>
      </c>
      <c r="H367" t="n">
        <v>1.08</v>
      </c>
      <c r="I367" t="n">
        <v>10</v>
      </c>
      <c r="J367" t="n">
        <v>341.07</v>
      </c>
      <c r="K367" t="n">
        <v>61.82</v>
      </c>
      <c r="L367" t="n">
        <v>20.75</v>
      </c>
      <c r="M367" t="n">
        <v>4</v>
      </c>
      <c r="N367" t="n">
        <v>108.5</v>
      </c>
      <c r="O367" t="n">
        <v>42299.74</v>
      </c>
      <c r="P367" t="n">
        <v>254.98</v>
      </c>
      <c r="Q367" t="n">
        <v>1319.08</v>
      </c>
      <c r="R367" t="n">
        <v>68.97</v>
      </c>
      <c r="S367" t="n">
        <v>59.92</v>
      </c>
      <c r="T367" t="n">
        <v>4439.77</v>
      </c>
      <c r="U367" t="n">
        <v>0.87</v>
      </c>
      <c r="V367" t="n">
        <v>0.97</v>
      </c>
      <c r="W367" t="n">
        <v>0.19</v>
      </c>
      <c r="X367" t="n">
        <v>0.26</v>
      </c>
      <c r="Y367" t="n">
        <v>1</v>
      </c>
      <c r="Z367" t="n">
        <v>10</v>
      </c>
    </row>
    <row r="368">
      <c r="A368" t="n">
        <v>80</v>
      </c>
      <c r="B368" t="n">
        <v>150</v>
      </c>
      <c r="C368" t="inlineStr">
        <is>
          <t xml:space="preserve">CONCLUIDO	</t>
        </is>
      </c>
      <c r="D368" t="n">
        <v>4.742</v>
      </c>
      <c r="E368" t="n">
        <v>21.09</v>
      </c>
      <c r="F368" t="n">
        <v>17.54</v>
      </c>
      <c r="G368" t="n">
        <v>105.21</v>
      </c>
      <c r="H368" t="n">
        <v>1.1</v>
      </c>
      <c r="I368" t="n">
        <v>10</v>
      </c>
      <c r="J368" t="n">
        <v>341.68</v>
      </c>
      <c r="K368" t="n">
        <v>61.82</v>
      </c>
      <c r="L368" t="n">
        <v>21</v>
      </c>
      <c r="M368" t="n">
        <v>2</v>
      </c>
      <c r="N368" t="n">
        <v>108.86</v>
      </c>
      <c r="O368" t="n">
        <v>42375.31</v>
      </c>
      <c r="P368" t="n">
        <v>255.42</v>
      </c>
      <c r="Q368" t="n">
        <v>1319.16</v>
      </c>
      <c r="R368" t="n">
        <v>68.75</v>
      </c>
      <c r="S368" t="n">
        <v>59.92</v>
      </c>
      <c r="T368" t="n">
        <v>4331.97</v>
      </c>
      <c r="U368" t="n">
        <v>0.87</v>
      </c>
      <c r="V368" t="n">
        <v>0.97</v>
      </c>
      <c r="W368" t="n">
        <v>0.19</v>
      </c>
      <c r="X368" t="n">
        <v>0.26</v>
      </c>
      <c r="Y368" t="n">
        <v>1</v>
      </c>
      <c r="Z368" t="n">
        <v>10</v>
      </c>
    </row>
    <row r="369">
      <c r="A369" t="n">
        <v>81</v>
      </c>
      <c r="B369" t="n">
        <v>150</v>
      </c>
      <c r="C369" t="inlineStr">
        <is>
          <t xml:space="preserve">CONCLUIDO	</t>
        </is>
      </c>
      <c r="D369" t="n">
        <v>4.7424</v>
      </c>
      <c r="E369" t="n">
        <v>21.09</v>
      </c>
      <c r="F369" t="n">
        <v>17.53</v>
      </c>
      <c r="G369" t="n">
        <v>105.2</v>
      </c>
      <c r="H369" t="n">
        <v>1.11</v>
      </c>
      <c r="I369" t="n">
        <v>10</v>
      </c>
      <c r="J369" t="n">
        <v>342.3</v>
      </c>
      <c r="K369" t="n">
        <v>61.82</v>
      </c>
      <c r="L369" t="n">
        <v>21.25</v>
      </c>
      <c r="M369" t="n">
        <v>0</v>
      </c>
      <c r="N369" t="n">
        <v>109.23</v>
      </c>
      <c r="O369" t="n">
        <v>42451.07</v>
      </c>
      <c r="P369" t="n">
        <v>255.97</v>
      </c>
      <c r="Q369" t="n">
        <v>1319.08</v>
      </c>
      <c r="R369" t="n">
        <v>68.59</v>
      </c>
      <c r="S369" t="n">
        <v>59.92</v>
      </c>
      <c r="T369" t="n">
        <v>4248.61</v>
      </c>
      <c r="U369" t="n">
        <v>0.87</v>
      </c>
      <c r="V369" t="n">
        <v>0.97</v>
      </c>
      <c r="W369" t="n">
        <v>0.19</v>
      </c>
      <c r="X369" t="n">
        <v>0.26</v>
      </c>
      <c r="Y369" t="n">
        <v>1</v>
      </c>
      <c r="Z369" t="n">
        <v>10</v>
      </c>
    </row>
    <row r="370">
      <c r="A370" t="n">
        <v>0</v>
      </c>
      <c r="B370" t="n">
        <v>10</v>
      </c>
      <c r="C370" t="inlineStr">
        <is>
          <t xml:space="preserve">CONCLUIDO	</t>
        </is>
      </c>
      <c r="D370" t="n">
        <v>4.1066</v>
      </c>
      <c r="E370" t="n">
        <v>24.35</v>
      </c>
      <c r="F370" t="n">
        <v>21.23</v>
      </c>
      <c r="G370" t="n">
        <v>9.58</v>
      </c>
      <c r="H370" t="n">
        <v>0.64</v>
      </c>
      <c r="I370" t="n">
        <v>133</v>
      </c>
      <c r="J370" t="n">
        <v>26.11</v>
      </c>
      <c r="K370" t="n">
        <v>12.1</v>
      </c>
      <c r="L370" t="n">
        <v>1</v>
      </c>
      <c r="M370" t="n">
        <v>0</v>
      </c>
      <c r="N370" t="n">
        <v>3.01</v>
      </c>
      <c r="O370" t="n">
        <v>3454.41</v>
      </c>
      <c r="P370" t="n">
        <v>61.8</v>
      </c>
      <c r="Q370" t="n">
        <v>1319.28</v>
      </c>
      <c r="R370" t="n">
        <v>183.48</v>
      </c>
      <c r="S370" t="n">
        <v>59.92</v>
      </c>
      <c r="T370" t="n">
        <v>61080.59</v>
      </c>
      <c r="U370" t="n">
        <v>0.33</v>
      </c>
      <c r="V370" t="n">
        <v>0.8</v>
      </c>
      <c r="W370" t="n">
        <v>0.55</v>
      </c>
      <c r="X370" t="n">
        <v>3.95</v>
      </c>
      <c r="Y370" t="n">
        <v>1</v>
      </c>
      <c r="Z370" t="n">
        <v>10</v>
      </c>
    </row>
    <row r="371">
      <c r="A371" t="n">
        <v>0</v>
      </c>
      <c r="B371" t="n">
        <v>45</v>
      </c>
      <c r="C371" t="inlineStr">
        <is>
          <t xml:space="preserve">CONCLUIDO	</t>
        </is>
      </c>
      <c r="D371" t="n">
        <v>3.8933</v>
      </c>
      <c r="E371" t="n">
        <v>25.68</v>
      </c>
      <c r="F371" t="n">
        <v>21.02</v>
      </c>
      <c r="G371" t="n">
        <v>9.699999999999999</v>
      </c>
      <c r="H371" t="n">
        <v>0.18</v>
      </c>
      <c r="I371" t="n">
        <v>130</v>
      </c>
      <c r="J371" t="n">
        <v>98.70999999999999</v>
      </c>
      <c r="K371" t="n">
        <v>39.72</v>
      </c>
      <c r="L371" t="n">
        <v>1</v>
      </c>
      <c r="M371" t="n">
        <v>128</v>
      </c>
      <c r="N371" t="n">
        <v>12.99</v>
      </c>
      <c r="O371" t="n">
        <v>12407.75</v>
      </c>
      <c r="P371" t="n">
        <v>178.44</v>
      </c>
      <c r="Q371" t="n">
        <v>1319.27</v>
      </c>
      <c r="R371" t="n">
        <v>183.02</v>
      </c>
      <c r="S371" t="n">
        <v>59.92</v>
      </c>
      <c r="T371" t="n">
        <v>60863.89</v>
      </c>
      <c r="U371" t="n">
        <v>0.33</v>
      </c>
      <c r="V371" t="n">
        <v>0.8100000000000001</v>
      </c>
      <c r="W371" t="n">
        <v>0.37</v>
      </c>
      <c r="X371" t="n">
        <v>3.75</v>
      </c>
      <c r="Y371" t="n">
        <v>1</v>
      </c>
      <c r="Z371" t="n">
        <v>10</v>
      </c>
    </row>
    <row r="372">
      <c r="A372" t="n">
        <v>1</v>
      </c>
      <c r="B372" t="n">
        <v>45</v>
      </c>
      <c r="C372" t="inlineStr">
        <is>
          <t xml:space="preserve">CONCLUIDO	</t>
        </is>
      </c>
      <c r="D372" t="n">
        <v>4.1671</v>
      </c>
      <c r="E372" t="n">
        <v>24</v>
      </c>
      <c r="F372" t="n">
        <v>20.02</v>
      </c>
      <c r="G372" t="n">
        <v>12.38</v>
      </c>
      <c r="H372" t="n">
        <v>0.22</v>
      </c>
      <c r="I372" t="n">
        <v>97</v>
      </c>
      <c r="J372" t="n">
        <v>99.02</v>
      </c>
      <c r="K372" t="n">
        <v>39.72</v>
      </c>
      <c r="L372" t="n">
        <v>1.25</v>
      </c>
      <c r="M372" t="n">
        <v>95</v>
      </c>
      <c r="N372" t="n">
        <v>13.05</v>
      </c>
      <c r="O372" t="n">
        <v>12446.14</v>
      </c>
      <c r="P372" t="n">
        <v>166.54</v>
      </c>
      <c r="Q372" t="n">
        <v>1319.25</v>
      </c>
      <c r="R372" t="n">
        <v>149.66</v>
      </c>
      <c r="S372" t="n">
        <v>59.92</v>
      </c>
      <c r="T372" t="n">
        <v>44347.89</v>
      </c>
      <c r="U372" t="n">
        <v>0.4</v>
      </c>
      <c r="V372" t="n">
        <v>0.85</v>
      </c>
      <c r="W372" t="n">
        <v>0.32</v>
      </c>
      <c r="X372" t="n">
        <v>2.74</v>
      </c>
      <c r="Y372" t="n">
        <v>1</v>
      </c>
      <c r="Z372" t="n">
        <v>10</v>
      </c>
    </row>
    <row r="373">
      <c r="A373" t="n">
        <v>2</v>
      </c>
      <c r="B373" t="n">
        <v>45</v>
      </c>
      <c r="C373" t="inlineStr">
        <is>
          <t xml:space="preserve">CONCLUIDO	</t>
        </is>
      </c>
      <c r="D373" t="n">
        <v>4.3418</v>
      </c>
      <c r="E373" t="n">
        <v>23.03</v>
      </c>
      <c r="F373" t="n">
        <v>19.46</v>
      </c>
      <c r="G373" t="n">
        <v>15.16</v>
      </c>
      <c r="H373" t="n">
        <v>0.27</v>
      </c>
      <c r="I373" t="n">
        <v>77</v>
      </c>
      <c r="J373" t="n">
        <v>99.33</v>
      </c>
      <c r="K373" t="n">
        <v>39.72</v>
      </c>
      <c r="L373" t="n">
        <v>1.5</v>
      </c>
      <c r="M373" t="n">
        <v>75</v>
      </c>
      <c r="N373" t="n">
        <v>13.11</v>
      </c>
      <c r="O373" t="n">
        <v>12484.55</v>
      </c>
      <c r="P373" t="n">
        <v>158.68</v>
      </c>
      <c r="Q373" t="n">
        <v>1319.2</v>
      </c>
      <c r="R373" t="n">
        <v>131.65</v>
      </c>
      <c r="S373" t="n">
        <v>59.92</v>
      </c>
      <c r="T373" t="n">
        <v>35443.88</v>
      </c>
      <c r="U373" t="n">
        <v>0.46</v>
      </c>
      <c r="V373" t="n">
        <v>0.87</v>
      </c>
      <c r="W373" t="n">
        <v>0.29</v>
      </c>
      <c r="X373" t="n">
        <v>2.18</v>
      </c>
      <c r="Y373" t="n">
        <v>1</v>
      </c>
      <c r="Z373" t="n">
        <v>10</v>
      </c>
    </row>
    <row r="374">
      <c r="A374" t="n">
        <v>3</v>
      </c>
      <c r="B374" t="n">
        <v>45</v>
      </c>
      <c r="C374" t="inlineStr">
        <is>
          <t xml:space="preserve">CONCLUIDO	</t>
        </is>
      </c>
      <c r="D374" t="n">
        <v>4.4758</v>
      </c>
      <c r="E374" t="n">
        <v>22.34</v>
      </c>
      <c r="F374" t="n">
        <v>19.04</v>
      </c>
      <c r="G374" t="n">
        <v>17.85</v>
      </c>
      <c r="H374" t="n">
        <v>0.31</v>
      </c>
      <c r="I374" t="n">
        <v>64</v>
      </c>
      <c r="J374" t="n">
        <v>99.64</v>
      </c>
      <c r="K374" t="n">
        <v>39.72</v>
      </c>
      <c r="L374" t="n">
        <v>1.75</v>
      </c>
      <c r="M374" t="n">
        <v>62</v>
      </c>
      <c r="N374" t="n">
        <v>13.18</v>
      </c>
      <c r="O374" t="n">
        <v>12522.99</v>
      </c>
      <c r="P374" t="n">
        <v>151.86</v>
      </c>
      <c r="Q374" t="n">
        <v>1319.28</v>
      </c>
      <c r="R374" t="n">
        <v>117.83</v>
      </c>
      <c r="S374" t="n">
        <v>59.92</v>
      </c>
      <c r="T374" t="n">
        <v>28601.46</v>
      </c>
      <c r="U374" t="n">
        <v>0.51</v>
      </c>
      <c r="V374" t="n">
        <v>0.89</v>
      </c>
      <c r="W374" t="n">
        <v>0.27</v>
      </c>
      <c r="X374" t="n">
        <v>1.76</v>
      </c>
      <c r="Y374" t="n">
        <v>1</v>
      </c>
      <c r="Z374" t="n">
        <v>10</v>
      </c>
    </row>
    <row r="375">
      <c r="A375" t="n">
        <v>4</v>
      </c>
      <c r="B375" t="n">
        <v>45</v>
      </c>
      <c r="C375" t="inlineStr">
        <is>
          <t xml:space="preserve">CONCLUIDO	</t>
        </is>
      </c>
      <c r="D375" t="n">
        <v>4.6272</v>
      </c>
      <c r="E375" t="n">
        <v>21.61</v>
      </c>
      <c r="F375" t="n">
        <v>18.53</v>
      </c>
      <c r="G375" t="n">
        <v>20.98</v>
      </c>
      <c r="H375" t="n">
        <v>0.35</v>
      </c>
      <c r="I375" t="n">
        <v>53</v>
      </c>
      <c r="J375" t="n">
        <v>99.95</v>
      </c>
      <c r="K375" t="n">
        <v>39.72</v>
      </c>
      <c r="L375" t="n">
        <v>2</v>
      </c>
      <c r="M375" t="n">
        <v>51</v>
      </c>
      <c r="N375" t="n">
        <v>13.24</v>
      </c>
      <c r="O375" t="n">
        <v>12561.45</v>
      </c>
      <c r="P375" t="n">
        <v>144.14</v>
      </c>
      <c r="Q375" t="n">
        <v>1319.24</v>
      </c>
      <c r="R375" t="n">
        <v>101.21</v>
      </c>
      <c r="S375" t="n">
        <v>59.92</v>
      </c>
      <c r="T375" t="n">
        <v>20344.37</v>
      </c>
      <c r="U375" t="n">
        <v>0.59</v>
      </c>
      <c r="V375" t="n">
        <v>0.92</v>
      </c>
      <c r="W375" t="n">
        <v>0.23</v>
      </c>
      <c r="X375" t="n">
        <v>1.25</v>
      </c>
      <c r="Y375" t="n">
        <v>1</v>
      </c>
      <c r="Z375" t="n">
        <v>10</v>
      </c>
    </row>
    <row r="376">
      <c r="A376" t="n">
        <v>5</v>
      </c>
      <c r="B376" t="n">
        <v>45</v>
      </c>
      <c r="C376" t="inlineStr">
        <is>
          <t xml:space="preserve">CONCLUIDO	</t>
        </is>
      </c>
      <c r="D376" t="n">
        <v>4.6217</v>
      </c>
      <c r="E376" t="n">
        <v>21.64</v>
      </c>
      <c r="F376" t="n">
        <v>18.68</v>
      </c>
      <c r="G376" t="n">
        <v>23.85</v>
      </c>
      <c r="H376" t="n">
        <v>0.39</v>
      </c>
      <c r="I376" t="n">
        <v>47</v>
      </c>
      <c r="J376" t="n">
        <v>100.27</v>
      </c>
      <c r="K376" t="n">
        <v>39.72</v>
      </c>
      <c r="L376" t="n">
        <v>2.25</v>
      </c>
      <c r="M376" t="n">
        <v>45</v>
      </c>
      <c r="N376" t="n">
        <v>13.3</v>
      </c>
      <c r="O376" t="n">
        <v>12599.94</v>
      </c>
      <c r="P376" t="n">
        <v>142.24</v>
      </c>
      <c r="Q376" t="n">
        <v>1319.1</v>
      </c>
      <c r="R376" t="n">
        <v>106.78</v>
      </c>
      <c r="S376" t="n">
        <v>59.92</v>
      </c>
      <c r="T376" t="n">
        <v>23158.57</v>
      </c>
      <c r="U376" t="n">
        <v>0.5600000000000001</v>
      </c>
      <c r="V376" t="n">
        <v>0.91</v>
      </c>
      <c r="W376" t="n">
        <v>0.24</v>
      </c>
      <c r="X376" t="n">
        <v>1.41</v>
      </c>
      <c r="Y376" t="n">
        <v>1</v>
      </c>
      <c r="Z376" t="n">
        <v>10</v>
      </c>
    </row>
    <row r="377">
      <c r="A377" t="n">
        <v>6</v>
      </c>
      <c r="B377" t="n">
        <v>45</v>
      </c>
      <c r="C377" t="inlineStr">
        <is>
          <t xml:space="preserve">CONCLUIDO	</t>
        </is>
      </c>
      <c r="D377" t="n">
        <v>4.6978</v>
      </c>
      <c r="E377" t="n">
        <v>21.29</v>
      </c>
      <c r="F377" t="n">
        <v>18.46</v>
      </c>
      <c r="G377" t="n">
        <v>27.01</v>
      </c>
      <c r="H377" t="n">
        <v>0.44</v>
      </c>
      <c r="I377" t="n">
        <v>41</v>
      </c>
      <c r="J377" t="n">
        <v>100.58</v>
      </c>
      <c r="K377" t="n">
        <v>39.72</v>
      </c>
      <c r="L377" t="n">
        <v>2.5</v>
      </c>
      <c r="M377" t="n">
        <v>39</v>
      </c>
      <c r="N377" t="n">
        <v>13.36</v>
      </c>
      <c r="O377" t="n">
        <v>12638.45</v>
      </c>
      <c r="P377" t="n">
        <v>136.65</v>
      </c>
      <c r="Q377" t="n">
        <v>1319.26</v>
      </c>
      <c r="R377" t="n">
        <v>99.06999999999999</v>
      </c>
      <c r="S377" t="n">
        <v>59.92</v>
      </c>
      <c r="T377" t="n">
        <v>19336.32</v>
      </c>
      <c r="U377" t="n">
        <v>0.6</v>
      </c>
      <c r="V377" t="n">
        <v>0.92</v>
      </c>
      <c r="W377" t="n">
        <v>0.23</v>
      </c>
      <c r="X377" t="n">
        <v>1.18</v>
      </c>
      <c r="Y377" t="n">
        <v>1</v>
      </c>
      <c r="Z377" t="n">
        <v>10</v>
      </c>
    </row>
    <row r="378">
      <c r="A378" t="n">
        <v>7</v>
      </c>
      <c r="B378" t="n">
        <v>45</v>
      </c>
      <c r="C378" t="inlineStr">
        <is>
          <t xml:space="preserve">CONCLUIDO	</t>
        </is>
      </c>
      <c r="D378" t="n">
        <v>4.7579</v>
      </c>
      <c r="E378" t="n">
        <v>21.02</v>
      </c>
      <c r="F378" t="n">
        <v>18.29</v>
      </c>
      <c r="G378" t="n">
        <v>30.48</v>
      </c>
      <c r="H378" t="n">
        <v>0.48</v>
      </c>
      <c r="I378" t="n">
        <v>36</v>
      </c>
      <c r="J378" t="n">
        <v>100.89</v>
      </c>
      <c r="K378" t="n">
        <v>39.72</v>
      </c>
      <c r="L378" t="n">
        <v>2.75</v>
      </c>
      <c r="M378" t="n">
        <v>33</v>
      </c>
      <c r="N378" t="n">
        <v>13.42</v>
      </c>
      <c r="O378" t="n">
        <v>12676.98</v>
      </c>
      <c r="P378" t="n">
        <v>131.58</v>
      </c>
      <c r="Q378" t="n">
        <v>1319.12</v>
      </c>
      <c r="R378" t="n">
        <v>93.48</v>
      </c>
      <c r="S378" t="n">
        <v>59.92</v>
      </c>
      <c r="T378" t="n">
        <v>16566.22</v>
      </c>
      <c r="U378" t="n">
        <v>0.64</v>
      </c>
      <c r="V378" t="n">
        <v>0.93</v>
      </c>
      <c r="W378" t="n">
        <v>0.23</v>
      </c>
      <c r="X378" t="n">
        <v>1.01</v>
      </c>
      <c r="Y378" t="n">
        <v>1</v>
      </c>
      <c r="Z378" t="n">
        <v>10</v>
      </c>
    </row>
    <row r="379">
      <c r="A379" t="n">
        <v>8</v>
      </c>
      <c r="B379" t="n">
        <v>45</v>
      </c>
      <c r="C379" t="inlineStr">
        <is>
          <t xml:space="preserve">CONCLUIDO	</t>
        </is>
      </c>
      <c r="D379" t="n">
        <v>4.8067</v>
      </c>
      <c r="E379" t="n">
        <v>20.8</v>
      </c>
      <c r="F379" t="n">
        <v>18.16</v>
      </c>
      <c r="G379" t="n">
        <v>34.05</v>
      </c>
      <c r="H379" t="n">
        <v>0.52</v>
      </c>
      <c r="I379" t="n">
        <v>32</v>
      </c>
      <c r="J379" t="n">
        <v>101.2</v>
      </c>
      <c r="K379" t="n">
        <v>39.72</v>
      </c>
      <c r="L379" t="n">
        <v>3</v>
      </c>
      <c r="M379" t="n">
        <v>19</v>
      </c>
      <c r="N379" t="n">
        <v>13.49</v>
      </c>
      <c r="O379" t="n">
        <v>12715.54</v>
      </c>
      <c r="P379" t="n">
        <v>126.87</v>
      </c>
      <c r="Q379" t="n">
        <v>1319.09</v>
      </c>
      <c r="R379" t="n">
        <v>88.78</v>
      </c>
      <c r="S379" t="n">
        <v>59.92</v>
      </c>
      <c r="T379" t="n">
        <v>14234.02</v>
      </c>
      <c r="U379" t="n">
        <v>0.67</v>
      </c>
      <c r="V379" t="n">
        <v>0.9399999999999999</v>
      </c>
      <c r="W379" t="n">
        <v>0.23</v>
      </c>
      <c r="X379" t="n">
        <v>0.88</v>
      </c>
      <c r="Y379" t="n">
        <v>1</v>
      </c>
      <c r="Z379" t="n">
        <v>10</v>
      </c>
    </row>
    <row r="380">
      <c r="A380" t="n">
        <v>9</v>
      </c>
      <c r="B380" t="n">
        <v>45</v>
      </c>
      <c r="C380" t="inlineStr">
        <is>
          <t xml:space="preserve">CONCLUIDO	</t>
        </is>
      </c>
      <c r="D380" t="n">
        <v>4.8049</v>
      </c>
      <c r="E380" t="n">
        <v>20.81</v>
      </c>
      <c r="F380" t="n">
        <v>18.19</v>
      </c>
      <c r="G380" t="n">
        <v>35.2</v>
      </c>
      <c r="H380" t="n">
        <v>0.5600000000000001</v>
      </c>
      <c r="I380" t="n">
        <v>31</v>
      </c>
      <c r="J380" t="n">
        <v>101.52</v>
      </c>
      <c r="K380" t="n">
        <v>39.72</v>
      </c>
      <c r="L380" t="n">
        <v>3.25</v>
      </c>
      <c r="M380" t="n">
        <v>2</v>
      </c>
      <c r="N380" t="n">
        <v>13.55</v>
      </c>
      <c r="O380" t="n">
        <v>12754.13</v>
      </c>
      <c r="P380" t="n">
        <v>125.98</v>
      </c>
      <c r="Q380" t="n">
        <v>1319.12</v>
      </c>
      <c r="R380" t="n">
        <v>89.08</v>
      </c>
      <c r="S380" t="n">
        <v>59.92</v>
      </c>
      <c r="T380" t="n">
        <v>14390.78</v>
      </c>
      <c r="U380" t="n">
        <v>0.67</v>
      </c>
      <c r="V380" t="n">
        <v>0.93</v>
      </c>
      <c r="W380" t="n">
        <v>0.25</v>
      </c>
      <c r="X380" t="n">
        <v>0.91</v>
      </c>
      <c r="Y380" t="n">
        <v>1</v>
      </c>
      <c r="Z380" t="n">
        <v>10</v>
      </c>
    </row>
    <row r="381">
      <c r="A381" t="n">
        <v>10</v>
      </c>
      <c r="B381" t="n">
        <v>45</v>
      </c>
      <c r="C381" t="inlineStr">
        <is>
          <t xml:space="preserve">CONCLUIDO	</t>
        </is>
      </c>
      <c r="D381" t="n">
        <v>4.807</v>
      </c>
      <c r="E381" t="n">
        <v>20.8</v>
      </c>
      <c r="F381" t="n">
        <v>18.18</v>
      </c>
      <c r="G381" t="n">
        <v>35.18</v>
      </c>
      <c r="H381" t="n">
        <v>0.6</v>
      </c>
      <c r="I381" t="n">
        <v>31</v>
      </c>
      <c r="J381" t="n">
        <v>101.83</v>
      </c>
      <c r="K381" t="n">
        <v>39.72</v>
      </c>
      <c r="L381" t="n">
        <v>3.5</v>
      </c>
      <c r="M381" t="n">
        <v>0</v>
      </c>
      <c r="N381" t="n">
        <v>13.61</v>
      </c>
      <c r="O381" t="n">
        <v>12792.74</v>
      </c>
      <c r="P381" t="n">
        <v>125.96</v>
      </c>
      <c r="Q381" t="n">
        <v>1319.21</v>
      </c>
      <c r="R381" t="n">
        <v>88.68000000000001</v>
      </c>
      <c r="S381" t="n">
        <v>59.92</v>
      </c>
      <c r="T381" t="n">
        <v>14188.9</v>
      </c>
      <c r="U381" t="n">
        <v>0.68</v>
      </c>
      <c r="V381" t="n">
        <v>0.93</v>
      </c>
      <c r="W381" t="n">
        <v>0.25</v>
      </c>
      <c r="X381" t="n">
        <v>0.9</v>
      </c>
      <c r="Y381" t="n">
        <v>1</v>
      </c>
      <c r="Z381" t="n">
        <v>10</v>
      </c>
    </row>
    <row r="382">
      <c r="A382" t="n">
        <v>0</v>
      </c>
      <c r="B382" t="n">
        <v>105</v>
      </c>
      <c r="C382" t="inlineStr">
        <is>
          <t xml:space="preserve">CONCLUIDO	</t>
        </is>
      </c>
      <c r="D382" t="n">
        <v>2.6373</v>
      </c>
      <c r="E382" t="n">
        <v>37.92</v>
      </c>
      <c r="F382" t="n">
        <v>24.93</v>
      </c>
      <c r="G382" t="n">
        <v>5.82</v>
      </c>
      <c r="H382" t="n">
        <v>0.09</v>
      </c>
      <c r="I382" t="n">
        <v>257</v>
      </c>
      <c r="J382" t="n">
        <v>204</v>
      </c>
      <c r="K382" t="n">
        <v>55.27</v>
      </c>
      <c r="L382" t="n">
        <v>1</v>
      </c>
      <c r="M382" t="n">
        <v>255</v>
      </c>
      <c r="N382" t="n">
        <v>42.72</v>
      </c>
      <c r="O382" t="n">
        <v>25393.6</v>
      </c>
      <c r="P382" t="n">
        <v>353.7</v>
      </c>
      <c r="Q382" t="n">
        <v>1319.61</v>
      </c>
      <c r="R382" t="n">
        <v>310.91</v>
      </c>
      <c r="S382" t="n">
        <v>59.92</v>
      </c>
      <c r="T382" t="n">
        <v>124174.69</v>
      </c>
      <c r="U382" t="n">
        <v>0.19</v>
      </c>
      <c r="V382" t="n">
        <v>0.68</v>
      </c>
      <c r="W382" t="n">
        <v>0.57</v>
      </c>
      <c r="X382" t="n">
        <v>7.64</v>
      </c>
      <c r="Y382" t="n">
        <v>1</v>
      </c>
      <c r="Z382" t="n">
        <v>10</v>
      </c>
    </row>
    <row r="383">
      <c r="A383" t="n">
        <v>1</v>
      </c>
      <c r="B383" t="n">
        <v>105</v>
      </c>
      <c r="C383" t="inlineStr">
        <is>
          <t xml:space="preserve">CONCLUIDO	</t>
        </is>
      </c>
      <c r="D383" t="n">
        <v>3.0389</v>
      </c>
      <c r="E383" t="n">
        <v>32.91</v>
      </c>
      <c r="F383" t="n">
        <v>22.76</v>
      </c>
      <c r="G383" t="n">
        <v>7.3</v>
      </c>
      <c r="H383" t="n">
        <v>0.11</v>
      </c>
      <c r="I383" t="n">
        <v>187</v>
      </c>
      <c r="J383" t="n">
        <v>204.39</v>
      </c>
      <c r="K383" t="n">
        <v>55.27</v>
      </c>
      <c r="L383" t="n">
        <v>1.25</v>
      </c>
      <c r="M383" t="n">
        <v>185</v>
      </c>
      <c r="N383" t="n">
        <v>42.87</v>
      </c>
      <c r="O383" t="n">
        <v>25442.42</v>
      </c>
      <c r="P383" t="n">
        <v>321.23</v>
      </c>
      <c r="Q383" t="n">
        <v>1319.53</v>
      </c>
      <c r="R383" t="n">
        <v>239.62</v>
      </c>
      <c r="S383" t="n">
        <v>59.92</v>
      </c>
      <c r="T383" t="n">
        <v>88882.37</v>
      </c>
      <c r="U383" t="n">
        <v>0.25</v>
      </c>
      <c r="V383" t="n">
        <v>0.75</v>
      </c>
      <c r="W383" t="n">
        <v>0.46</v>
      </c>
      <c r="X383" t="n">
        <v>5.48</v>
      </c>
      <c r="Y383" t="n">
        <v>1</v>
      </c>
      <c r="Z383" t="n">
        <v>10</v>
      </c>
    </row>
    <row r="384">
      <c r="A384" t="n">
        <v>2</v>
      </c>
      <c r="B384" t="n">
        <v>105</v>
      </c>
      <c r="C384" t="inlineStr">
        <is>
          <t xml:space="preserve">CONCLUIDO	</t>
        </is>
      </c>
      <c r="D384" t="n">
        <v>3.3346</v>
      </c>
      <c r="E384" t="n">
        <v>29.99</v>
      </c>
      <c r="F384" t="n">
        <v>21.5</v>
      </c>
      <c r="G384" t="n">
        <v>8.84</v>
      </c>
      <c r="H384" t="n">
        <v>0.13</v>
      </c>
      <c r="I384" t="n">
        <v>146</v>
      </c>
      <c r="J384" t="n">
        <v>204.79</v>
      </c>
      <c r="K384" t="n">
        <v>55.27</v>
      </c>
      <c r="L384" t="n">
        <v>1.5</v>
      </c>
      <c r="M384" t="n">
        <v>144</v>
      </c>
      <c r="N384" t="n">
        <v>43.02</v>
      </c>
      <c r="O384" t="n">
        <v>25491.3</v>
      </c>
      <c r="P384" t="n">
        <v>301.92</v>
      </c>
      <c r="Q384" t="n">
        <v>1319.25</v>
      </c>
      <c r="R384" t="n">
        <v>198.34</v>
      </c>
      <c r="S384" t="n">
        <v>59.92</v>
      </c>
      <c r="T384" t="n">
        <v>68445.3</v>
      </c>
      <c r="U384" t="n">
        <v>0.3</v>
      </c>
      <c r="V384" t="n">
        <v>0.79</v>
      </c>
      <c r="W384" t="n">
        <v>0.4</v>
      </c>
      <c r="X384" t="n">
        <v>4.22</v>
      </c>
      <c r="Y384" t="n">
        <v>1</v>
      </c>
      <c r="Z384" t="n">
        <v>10</v>
      </c>
    </row>
    <row r="385">
      <c r="A385" t="n">
        <v>3</v>
      </c>
      <c r="B385" t="n">
        <v>105</v>
      </c>
      <c r="C385" t="inlineStr">
        <is>
          <t xml:space="preserve">CONCLUIDO	</t>
        </is>
      </c>
      <c r="D385" t="n">
        <v>3.542</v>
      </c>
      <c r="E385" t="n">
        <v>28.23</v>
      </c>
      <c r="F385" t="n">
        <v>20.76</v>
      </c>
      <c r="G385" t="n">
        <v>10.29</v>
      </c>
      <c r="H385" t="n">
        <v>0.15</v>
      </c>
      <c r="I385" t="n">
        <v>121</v>
      </c>
      <c r="J385" t="n">
        <v>205.18</v>
      </c>
      <c r="K385" t="n">
        <v>55.27</v>
      </c>
      <c r="L385" t="n">
        <v>1.75</v>
      </c>
      <c r="M385" t="n">
        <v>119</v>
      </c>
      <c r="N385" t="n">
        <v>43.16</v>
      </c>
      <c r="O385" t="n">
        <v>25540.22</v>
      </c>
      <c r="P385" t="n">
        <v>290.09</v>
      </c>
      <c r="Q385" t="n">
        <v>1319.46</v>
      </c>
      <c r="R385" t="n">
        <v>174.3</v>
      </c>
      <c r="S385" t="n">
        <v>59.92</v>
      </c>
      <c r="T385" t="n">
        <v>56548.16</v>
      </c>
      <c r="U385" t="n">
        <v>0.34</v>
      </c>
      <c r="V385" t="n">
        <v>0.82</v>
      </c>
      <c r="W385" t="n">
        <v>0.36</v>
      </c>
      <c r="X385" t="n">
        <v>3.48</v>
      </c>
      <c r="Y385" t="n">
        <v>1</v>
      </c>
      <c r="Z385" t="n">
        <v>10</v>
      </c>
    </row>
    <row r="386">
      <c r="A386" t="n">
        <v>4</v>
      </c>
      <c r="B386" t="n">
        <v>105</v>
      </c>
      <c r="C386" t="inlineStr">
        <is>
          <t xml:space="preserve">CONCLUIDO	</t>
        </is>
      </c>
      <c r="D386" t="n">
        <v>3.723</v>
      </c>
      <c r="E386" t="n">
        <v>26.86</v>
      </c>
      <c r="F386" t="n">
        <v>20.16</v>
      </c>
      <c r="G386" t="n">
        <v>11.86</v>
      </c>
      <c r="H386" t="n">
        <v>0.17</v>
      </c>
      <c r="I386" t="n">
        <v>102</v>
      </c>
      <c r="J386" t="n">
        <v>205.58</v>
      </c>
      <c r="K386" t="n">
        <v>55.27</v>
      </c>
      <c r="L386" t="n">
        <v>2</v>
      </c>
      <c r="M386" t="n">
        <v>100</v>
      </c>
      <c r="N386" t="n">
        <v>43.31</v>
      </c>
      <c r="O386" t="n">
        <v>25589.2</v>
      </c>
      <c r="P386" t="n">
        <v>280.25</v>
      </c>
      <c r="Q386" t="n">
        <v>1319.17</v>
      </c>
      <c r="R386" t="n">
        <v>154.42</v>
      </c>
      <c r="S386" t="n">
        <v>59.92</v>
      </c>
      <c r="T386" t="n">
        <v>46707.17</v>
      </c>
      <c r="U386" t="n">
        <v>0.39</v>
      </c>
      <c r="V386" t="n">
        <v>0.84</v>
      </c>
      <c r="W386" t="n">
        <v>0.33</v>
      </c>
      <c r="X386" t="n">
        <v>2.88</v>
      </c>
      <c r="Y386" t="n">
        <v>1</v>
      </c>
      <c r="Z386" t="n">
        <v>10</v>
      </c>
    </row>
    <row r="387">
      <c r="A387" t="n">
        <v>5</v>
      </c>
      <c r="B387" t="n">
        <v>105</v>
      </c>
      <c r="C387" t="inlineStr">
        <is>
          <t xml:space="preserve">CONCLUIDO	</t>
        </is>
      </c>
      <c r="D387" t="n">
        <v>3.8509</v>
      </c>
      <c r="E387" t="n">
        <v>25.97</v>
      </c>
      <c r="F387" t="n">
        <v>19.79</v>
      </c>
      <c r="G387" t="n">
        <v>13.34</v>
      </c>
      <c r="H387" t="n">
        <v>0.19</v>
      </c>
      <c r="I387" t="n">
        <v>89</v>
      </c>
      <c r="J387" t="n">
        <v>205.98</v>
      </c>
      <c r="K387" t="n">
        <v>55.27</v>
      </c>
      <c r="L387" t="n">
        <v>2.25</v>
      </c>
      <c r="M387" t="n">
        <v>87</v>
      </c>
      <c r="N387" t="n">
        <v>43.46</v>
      </c>
      <c r="O387" t="n">
        <v>25638.22</v>
      </c>
      <c r="P387" t="n">
        <v>273.88</v>
      </c>
      <c r="Q387" t="n">
        <v>1319.35</v>
      </c>
      <c r="R387" t="n">
        <v>142.69</v>
      </c>
      <c r="S387" t="n">
        <v>59.92</v>
      </c>
      <c r="T387" t="n">
        <v>40907.15</v>
      </c>
      <c r="U387" t="n">
        <v>0.42</v>
      </c>
      <c r="V387" t="n">
        <v>0.86</v>
      </c>
      <c r="W387" t="n">
        <v>0.3</v>
      </c>
      <c r="X387" t="n">
        <v>2.51</v>
      </c>
      <c r="Y387" t="n">
        <v>1</v>
      </c>
      <c r="Z387" t="n">
        <v>10</v>
      </c>
    </row>
    <row r="388">
      <c r="A388" t="n">
        <v>6</v>
      </c>
      <c r="B388" t="n">
        <v>105</v>
      </c>
      <c r="C388" t="inlineStr">
        <is>
          <t xml:space="preserve">CONCLUIDO	</t>
        </is>
      </c>
      <c r="D388" t="n">
        <v>3.9659</v>
      </c>
      <c r="E388" t="n">
        <v>25.21</v>
      </c>
      <c r="F388" t="n">
        <v>19.49</v>
      </c>
      <c r="G388" t="n">
        <v>14.99</v>
      </c>
      <c r="H388" t="n">
        <v>0.22</v>
      </c>
      <c r="I388" t="n">
        <v>78</v>
      </c>
      <c r="J388" t="n">
        <v>206.38</v>
      </c>
      <c r="K388" t="n">
        <v>55.27</v>
      </c>
      <c r="L388" t="n">
        <v>2.5</v>
      </c>
      <c r="M388" t="n">
        <v>76</v>
      </c>
      <c r="N388" t="n">
        <v>43.6</v>
      </c>
      <c r="O388" t="n">
        <v>25687.3</v>
      </c>
      <c r="P388" t="n">
        <v>268.13</v>
      </c>
      <c r="Q388" t="n">
        <v>1319.22</v>
      </c>
      <c r="R388" t="n">
        <v>132.66</v>
      </c>
      <c r="S388" t="n">
        <v>59.92</v>
      </c>
      <c r="T388" t="n">
        <v>35944.33</v>
      </c>
      <c r="U388" t="n">
        <v>0.45</v>
      </c>
      <c r="V388" t="n">
        <v>0.87</v>
      </c>
      <c r="W388" t="n">
        <v>0.29</v>
      </c>
      <c r="X388" t="n">
        <v>2.21</v>
      </c>
      <c r="Y388" t="n">
        <v>1</v>
      </c>
      <c r="Z388" t="n">
        <v>10</v>
      </c>
    </row>
    <row r="389">
      <c r="A389" t="n">
        <v>7</v>
      </c>
      <c r="B389" t="n">
        <v>105</v>
      </c>
      <c r="C389" t="inlineStr">
        <is>
          <t xml:space="preserve">CONCLUIDO	</t>
        </is>
      </c>
      <c r="D389" t="n">
        <v>4.0595</v>
      </c>
      <c r="E389" t="n">
        <v>24.63</v>
      </c>
      <c r="F389" t="n">
        <v>19.23</v>
      </c>
      <c r="G389" t="n">
        <v>16.48</v>
      </c>
      <c r="H389" t="n">
        <v>0.24</v>
      </c>
      <c r="I389" t="n">
        <v>70</v>
      </c>
      <c r="J389" t="n">
        <v>206.78</v>
      </c>
      <c r="K389" t="n">
        <v>55.27</v>
      </c>
      <c r="L389" t="n">
        <v>2.75</v>
      </c>
      <c r="M389" t="n">
        <v>68</v>
      </c>
      <c r="N389" t="n">
        <v>43.75</v>
      </c>
      <c r="O389" t="n">
        <v>25736.42</v>
      </c>
      <c r="P389" t="n">
        <v>263.3</v>
      </c>
      <c r="Q389" t="n">
        <v>1319.28</v>
      </c>
      <c r="R389" t="n">
        <v>124.11</v>
      </c>
      <c r="S389" t="n">
        <v>59.92</v>
      </c>
      <c r="T389" t="n">
        <v>31708.8</v>
      </c>
      <c r="U389" t="n">
        <v>0.48</v>
      </c>
      <c r="V389" t="n">
        <v>0.88</v>
      </c>
      <c r="W389" t="n">
        <v>0.28</v>
      </c>
      <c r="X389" t="n">
        <v>1.95</v>
      </c>
      <c r="Y389" t="n">
        <v>1</v>
      </c>
      <c r="Z389" t="n">
        <v>10</v>
      </c>
    </row>
    <row r="390">
      <c r="A390" t="n">
        <v>8</v>
      </c>
      <c r="B390" t="n">
        <v>105</v>
      </c>
      <c r="C390" t="inlineStr">
        <is>
          <t xml:space="preserve">CONCLUIDO	</t>
        </is>
      </c>
      <c r="D390" t="n">
        <v>4.1433</v>
      </c>
      <c r="E390" t="n">
        <v>24.14</v>
      </c>
      <c r="F390" t="n">
        <v>19.02</v>
      </c>
      <c r="G390" t="n">
        <v>18.11</v>
      </c>
      <c r="H390" t="n">
        <v>0.26</v>
      </c>
      <c r="I390" t="n">
        <v>63</v>
      </c>
      <c r="J390" t="n">
        <v>207.17</v>
      </c>
      <c r="K390" t="n">
        <v>55.27</v>
      </c>
      <c r="L390" t="n">
        <v>3</v>
      </c>
      <c r="M390" t="n">
        <v>61</v>
      </c>
      <c r="N390" t="n">
        <v>43.9</v>
      </c>
      <c r="O390" t="n">
        <v>25785.6</v>
      </c>
      <c r="P390" t="n">
        <v>258.94</v>
      </c>
      <c r="Q390" t="n">
        <v>1319.13</v>
      </c>
      <c r="R390" t="n">
        <v>117.04</v>
      </c>
      <c r="S390" t="n">
        <v>59.92</v>
      </c>
      <c r="T390" t="n">
        <v>28208.44</v>
      </c>
      <c r="U390" t="n">
        <v>0.51</v>
      </c>
      <c r="V390" t="n">
        <v>0.89</v>
      </c>
      <c r="W390" t="n">
        <v>0.27</v>
      </c>
      <c r="X390" t="n">
        <v>1.74</v>
      </c>
      <c r="Y390" t="n">
        <v>1</v>
      </c>
      <c r="Z390" t="n">
        <v>10</v>
      </c>
    </row>
    <row r="391">
      <c r="A391" t="n">
        <v>9</v>
      </c>
      <c r="B391" t="n">
        <v>105</v>
      </c>
      <c r="C391" t="inlineStr">
        <is>
          <t xml:space="preserve">CONCLUIDO	</t>
        </is>
      </c>
      <c r="D391" t="n">
        <v>4.2123</v>
      </c>
      <c r="E391" t="n">
        <v>23.74</v>
      </c>
      <c r="F391" t="n">
        <v>18.82</v>
      </c>
      <c r="G391" t="n">
        <v>19.47</v>
      </c>
      <c r="H391" t="n">
        <v>0.28</v>
      </c>
      <c r="I391" t="n">
        <v>58</v>
      </c>
      <c r="J391" t="n">
        <v>207.57</v>
      </c>
      <c r="K391" t="n">
        <v>55.27</v>
      </c>
      <c r="L391" t="n">
        <v>3.25</v>
      </c>
      <c r="M391" t="n">
        <v>56</v>
      </c>
      <c r="N391" t="n">
        <v>44.05</v>
      </c>
      <c r="O391" t="n">
        <v>25834.83</v>
      </c>
      <c r="P391" t="n">
        <v>255.03</v>
      </c>
      <c r="Q391" t="n">
        <v>1319.1</v>
      </c>
      <c r="R391" t="n">
        <v>110.77</v>
      </c>
      <c r="S391" t="n">
        <v>59.92</v>
      </c>
      <c r="T391" t="n">
        <v>25099.9</v>
      </c>
      <c r="U391" t="n">
        <v>0.54</v>
      </c>
      <c r="V391" t="n">
        <v>0.9</v>
      </c>
      <c r="W391" t="n">
        <v>0.26</v>
      </c>
      <c r="X391" t="n">
        <v>1.55</v>
      </c>
      <c r="Y391" t="n">
        <v>1</v>
      </c>
      <c r="Z391" t="n">
        <v>10</v>
      </c>
    </row>
    <row r="392">
      <c r="A392" t="n">
        <v>10</v>
      </c>
      <c r="B392" t="n">
        <v>105</v>
      </c>
      <c r="C392" t="inlineStr">
        <is>
          <t xml:space="preserve">CONCLUIDO	</t>
        </is>
      </c>
      <c r="D392" t="n">
        <v>4.3137</v>
      </c>
      <c r="E392" t="n">
        <v>23.18</v>
      </c>
      <c r="F392" t="n">
        <v>18.51</v>
      </c>
      <c r="G392" t="n">
        <v>21.36</v>
      </c>
      <c r="H392" t="n">
        <v>0.3</v>
      </c>
      <c r="I392" t="n">
        <v>52</v>
      </c>
      <c r="J392" t="n">
        <v>207.97</v>
      </c>
      <c r="K392" t="n">
        <v>55.27</v>
      </c>
      <c r="L392" t="n">
        <v>3.5</v>
      </c>
      <c r="M392" t="n">
        <v>50</v>
      </c>
      <c r="N392" t="n">
        <v>44.2</v>
      </c>
      <c r="O392" t="n">
        <v>25884.1</v>
      </c>
      <c r="P392" t="n">
        <v>249</v>
      </c>
      <c r="Q392" t="n">
        <v>1319.17</v>
      </c>
      <c r="R392" t="n">
        <v>100.63</v>
      </c>
      <c r="S392" t="n">
        <v>59.92</v>
      </c>
      <c r="T392" t="n">
        <v>20061.14</v>
      </c>
      <c r="U392" t="n">
        <v>0.6</v>
      </c>
      <c r="V392" t="n">
        <v>0.92</v>
      </c>
      <c r="W392" t="n">
        <v>0.23</v>
      </c>
      <c r="X392" t="n">
        <v>1.23</v>
      </c>
      <c r="Y392" t="n">
        <v>1</v>
      </c>
      <c r="Z392" t="n">
        <v>10</v>
      </c>
    </row>
    <row r="393">
      <c r="A393" t="n">
        <v>11</v>
      </c>
      <c r="B393" t="n">
        <v>105</v>
      </c>
      <c r="C393" t="inlineStr">
        <is>
          <t xml:space="preserve">CONCLUIDO	</t>
        </is>
      </c>
      <c r="D393" t="n">
        <v>4.2526</v>
      </c>
      <c r="E393" t="n">
        <v>23.52</v>
      </c>
      <c r="F393" t="n">
        <v>18.92</v>
      </c>
      <c r="G393" t="n">
        <v>22.71</v>
      </c>
      <c r="H393" t="n">
        <v>0.32</v>
      </c>
      <c r="I393" t="n">
        <v>50</v>
      </c>
      <c r="J393" t="n">
        <v>208.37</v>
      </c>
      <c r="K393" t="n">
        <v>55.27</v>
      </c>
      <c r="L393" t="n">
        <v>3.75</v>
      </c>
      <c r="M393" t="n">
        <v>48</v>
      </c>
      <c r="N393" t="n">
        <v>44.35</v>
      </c>
      <c r="O393" t="n">
        <v>25933.43</v>
      </c>
      <c r="P393" t="n">
        <v>254.17</v>
      </c>
      <c r="Q393" t="n">
        <v>1319.23</v>
      </c>
      <c r="R393" t="n">
        <v>115.58</v>
      </c>
      <c r="S393" t="n">
        <v>59.92</v>
      </c>
      <c r="T393" t="n">
        <v>27542.91</v>
      </c>
      <c r="U393" t="n">
        <v>0.52</v>
      </c>
      <c r="V393" t="n">
        <v>0.9</v>
      </c>
      <c r="W393" t="n">
        <v>0.23</v>
      </c>
      <c r="X393" t="n">
        <v>1.64</v>
      </c>
      <c r="Y393" t="n">
        <v>1</v>
      </c>
      <c r="Z393" t="n">
        <v>10</v>
      </c>
    </row>
    <row r="394">
      <c r="A394" t="n">
        <v>12</v>
      </c>
      <c r="B394" t="n">
        <v>105</v>
      </c>
      <c r="C394" t="inlineStr">
        <is>
          <t xml:space="preserve">CONCLUIDO	</t>
        </is>
      </c>
      <c r="D394" t="n">
        <v>4.3375</v>
      </c>
      <c r="E394" t="n">
        <v>23.06</v>
      </c>
      <c r="F394" t="n">
        <v>18.62</v>
      </c>
      <c r="G394" t="n">
        <v>24.29</v>
      </c>
      <c r="H394" t="n">
        <v>0.34</v>
      </c>
      <c r="I394" t="n">
        <v>46</v>
      </c>
      <c r="J394" t="n">
        <v>208.77</v>
      </c>
      <c r="K394" t="n">
        <v>55.27</v>
      </c>
      <c r="L394" t="n">
        <v>4</v>
      </c>
      <c r="M394" t="n">
        <v>44</v>
      </c>
      <c r="N394" t="n">
        <v>44.5</v>
      </c>
      <c r="O394" t="n">
        <v>25982.82</v>
      </c>
      <c r="P394" t="n">
        <v>248.59</v>
      </c>
      <c r="Q394" t="n">
        <v>1319.13</v>
      </c>
      <c r="R394" t="n">
        <v>104.89</v>
      </c>
      <c r="S394" t="n">
        <v>59.92</v>
      </c>
      <c r="T394" t="n">
        <v>22220.73</v>
      </c>
      <c r="U394" t="n">
        <v>0.57</v>
      </c>
      <c r="V394" t="n">
        <v>0.91</v>
      </c>
      <c r="W394" t="n">
        <v>0.23</v>
      </c>
      <c r="X394" t="n">
        <v>1.35</v>
      </c>
      <c r="Y394" t="n">
        <v>1</v>
      </c>
      <c r="Z394" t="n">
        <v>10</v>
      </c>
    </row>
    <row r="395">
      <c r="A395" t="n">
        <v>13</v>
      </c>
      <c r="B395" t="n">
        <v>105</v>
      </c>
      <c r="C395" t="inlineStr">
        <is>
          <t xml:space="preserve">CONCLUIDO	</t>
        </is>
      </c>
      <c r="D395" t="n">
        <v>4.3814</v>
      </c>
      <c r="E395" t="n">
        <v>22.82</v>
      </c>
      <c r="F395" t="n">
        <v>18.52</v>
      </c>
      <c r="G395" t="n">
        <v>25.83</v>
      </c>
      <c r="H395" t="n">
        <v>0.36</v>
      </c>
      <c r="I395" t="n">
        <v>43</v>
      </c>
      <c r="J395" t="n">
        <v>209.17</v>
      </c>
      <c r="K395" t="n">
        <v>55.27</v>
      </c>
      <c r="L395" t="n">
        <v>4.25</v>
      </c>
      <c r="M395" t="n">
        <v>41</v>
      </c>
      <c r="N395" t="n">
        <v>44.65</v>
      </c>
      <c r="O395" t="n">
        <v>26032.25</v>
      </c>
      <c r="P395" t="n">
        <v>245.48</v>
      </c>
      <c r="Q395" t="n">
        <v>1319.2</v>
      </c>
      <c r="R395" t="n">
        <v>101.22</v>
      </c>
      <c r="S395" t="n">
        <v>59.92</v>
      </c>
      <c r="T395" t="n">
        <v>20400.96</v>
      </c>
      <c r="U395" t="n">
        <v>0.59</v>
      </c>
      <c r="V395" t="n">
        <v>0.92</v>
      </c>
      <c r="W395" t="n">
        <v>0.23</v>
      </c>
      <c r="X395" t="n">
        <v>1.24</v>
      </c>
      <c r="Y395" t="n">
        <v>1</v>
      </c>
      <c r="Z395" t="n">
        <v>10</v>
      </c>
    </row>
    <row r="396">
      <c r="A396" t="n">
        <v>14</v>
      </c>
      <c r="B396" t="n">
        <v>105</v>
      </c>
      <c r="C396" t="inlineStr">
        <is>
          <t xml:space="preserve">CONCLUIDO	</t>
        </is>
      </c>
      <c r="D396" t="n">
        <v>4.4277</v>
      </c>
      <c r="E396" t="n">
        <v>22.58</v>
      </c>
      <c r="F396" t="n">
        <v>18.4</v>
      </c>
      <c r="G396" t="n">
        <v>27.6</v>
      </c>
      <c r="H396" t="n">
        <v>0.38</v>
      </c>
      <c r="I396" t="n">
        <v>40</v>
      </c>
      <c r="J396" t="n">
        <v>209.58</v>
      </c>
      <c r="K396" t="n">
        <v>55.27</v>
      </c>
      <c r="L396" t="n">
        <v>4.5</v>
      </c>
      <c r="M396" t="n">
        <v>38</v>
      </c>
      <c r="N396" t="n">
        <v>44.8</v>
      </c>
      <c r="O396" t="n">
        <v>26081.73</v>
      </c>
      <c r="P396" t="n">
        <v>242.72</v>
      </c>
      <c r="Q396" t="n">
        <v>1319.12</v>
      </c>
      <c r="R396" t="n">
        <v>97.20999999999999</v>
      </c>
      <c r="S396" t="n">
        <v>59.92</v>
      </c>
      <c r="T396" t="n">
        <v>18409.81</v>
      </c>
      <c r="U396" t="n">
        <v>0.62</v>
      </c>
      <c r="V396" t="n">
        <v>0.92</v>
      </c>
      <c r="W396" t="n">
        <v>0.23</v>
      </c>
      <c r="X396" t="n">
        <v>1.12</v>
      </c>
      <c r="Y396" t="n">
        <v>1</v>
      </c>
      <c r="Z396" t="n">
        <v>10</v>
      </c>
    </row>
    <row r="397">
      <c r="A397" t="n">
        <v>15</v>
      </c>
      <c r="B397" t="n">
        <v>105</v>
      </c>
      <c r="C397" t="inlineStr">
        <is>
          <t xml:space="preserve">CONCLUIDO	</t>
        </is>
      </c>
      <c r="D397" t="n">
        <v>4.454</v>
      </c>
      <c r="E397" t="n">
        <v>22.45</v>
      </c>
      <c r="F397" t="n">
        <v>18.35</v>
      </c>
      <c r="G397" t="n">
        <v>28.97</v>
      </c>
      <c r="H397" t="n">
        <v>0.4</v>
      </c>
      <c r="I397" t="n">
        <v>38</v>
      </c>
      <c r="J397" t="n">
        <v>209.98</v>
      </c>
      <c r="K397" t="n">
        <v>55.27</v>
      </c>
      <c r="L397" t="n">
        <v>4.75</v>
      </c>
      <c r="M397" t="n">
        <v>36</v>
      </c>
      <c r="N397" t="n">
        <v>44.95</v>
      </c>
      <c r="O397" t="n">
        <v>26131.27</v>
      </c>
      <c r="P397" t="n">
        <v>240.49</v>
      </c>
      <c r="Q397" t="n">
        <v>1319.19</v>
      </c>
      <c r="R397" t="n">
        <v>95.58</v>
      </c>
      <c r="S397" t="n">
        <v>59.92</v>
      </c>
      <c r="T397" t="n">
        <v>17603.73</v>
      </c>
      <c r="U397" t="n">
        <v>0.63</v>
      </c>
      <c r="V397" t="n">
        <v>0.93</v>
      </c>
      <c r="W397" t="n">
        <v>0.22</v>
      </c>
      <c r="X397" t="n">
        <v>1.07</v>
      </c>
      <c r="Y397" t="n">
        <v>1</v>
      </c>
      <c r="Z397" t="n">
        <v>10</v>
      </c>
    </row>
    <row r="398">
      <c r="A398" t="n">
        <v>16</v>
      </c>
      <c r="B398" t="n">
        <v>105</v>
      </c>
      <c r="C398" t="inlineStr">
        <is>
          <t xml:space="preserve">CONCLUIDO	</t>
        </is>
      </c>
      <c r="D398" t="n">
        <v>4.4819</v>
      </c>
      <c r="E398" t="n">
        <v>22.31</v>
      </c>
      <c r="F398" t="n">
        <v>18.29</v>
      </c>
      <c r="G398" t="n">
        <v>30.48</v>
      </c>
      <c r="H398" t="n">
        <v>0.42</v>
      </c>
      <c r="I398" t="n">
        <v>36</v>
      </c>
      <c r="J398" t="n">
        <v>210.38</v>
      </c>
      <c r="K398" t="n">
        <v>55.27</v>
      </c>
      <c r="L398" t="n">
        <v>5</v>
      </c>
      <c r="M398" t="n">
        <v>34</v>
      </c>
      <c r="N398" t="n">
        <v>45.11</v>
      </c>
      <c r="O398" t="n">
        <v>26180.86</v>
      </c>
      <c r="P398" t="n">
        <v>238.55</v>
      </c>
      <c r="Q398" t="n">
        <v>1319.12</v>
      </c>
      <c r="R398" t="n">
        <v>93.48</v>
      </c>
      <c r="S398" t="n">
        <v>59.92</v>
      </c>
      <c r="T398" t="n">
        <v>16562.79</v>
      </c>
      <c r="U398" t="n">
        <v>0.64</v>
      </c>
      <c r="V398" t="n">
        <v>0.93</v>
      </c>
      <c r="W398" t="n">
        <v>0.22</v>
      </c>
      <c r="X398" t="n">
        <v>1.01</v>
      </c>
      <c r="Y398" t="n">
        <v>1</v>
      </c>
      <c r="Z398" t="n">
        <v>10</v>
      </c>
    </row>
    <row r="399">
      <c r="A399" t="n">
        <v>17</v>
      </c>
      <c r="B399" t="n">
        <v>105</v>
      </c>
      <c r="C399" t="inlineStr">
        <is>
          <t xml:space="preserve">CONCLUIDO	</t>
        </is>
      </c>
      <c r="D399" t="n">
        <v>4.512</v>
      </c>
      <c r="E399" t="n">
        <v>22.16</v>
      </c>
      <c r="F399" t="n">
        <v>18.22</v>
      </c>
      <c r="G399" t="n">
        <v>32.15</v>
      </c>
      <c r="H399" t="n">
        <v>0.44</v>
      </c>
      <c r="I399" t="n">
        <v>34</v>
      </c>
      <c r="J399" t="n">
        <v>210.78</v>
      </c>
      <c r="K399" t="n">
        <v>55.27</v>
      </c>
      <c r="L399" t="n">
        <v>5.25</v>
      </c>
      <c r="M399" t="n">
        <v>32</v>
      </c>
      <c r="N399" t="n">
        <v>45.26</v>
      </c>
      <c r="O399" t="n">
        <v>26230.5</v>
      </c>
      <c r="P399" t="n">
        <v>236.01</v>
      </c>
      <c r="Q399" t="n">
        <v>1319.1</v>
      </c>
      <c r="R399" t="n">
        <v>91.29000000000001</v>
      </c>
      <c r="S399" t="n">
        <v>59.92</v>
      </c>
      <c r="T399" t="n">
        <v>15479.57</v>
      </c>
      <c r="U399" t="n">
        <v>0.66</v>
      </c>
      <c r="V399" t="n">
        <v>0.93</v>
      </c>
      <c r="W399" t="n">
        <v>0.22</v>
      </c>
      <c r="X399" t="n">
        <v>0.9399999999999999</v>
      </c>
      <c r="Y399" t="n">
        <v>1</v>
      </c>
      <c r="Z399" t="n">
        <v>10</v>
      </c>
    </row>
    <row r="400">
      <c r="A400" t="n">
        <v>18</v>
      </c>
      <c r="B400" t="n">
        <v>105</v>
      </c>
      <c r="C400" t="inlineStr">
        <is>
          <t xml:space="preserve">CONCLUIDO	</t>
        </is>
      </c>
      <c r="D400" t="n">
        <v>4.5422</v>
      </c>
      <c r="E400" t="n">
        <v>22.02</v>
      </c>
      <c r="F400" t="n">
        <v>18.15</v>
      </c>
      <c r="G400" t="n">
        <v>34.04</v>
      </c>
      <c r="H400" t="n">
        <v>0.46</v>
      </c>
      <c r="I400" t="n">
        <v>32</v>
      </c>
      <c r="J400" t="n">
        <v>211.18</v>
      </c>
      <c r="K400" t="n">
        <v>55.27</v>
      </c>
      <c r="L400" t="n">
        <v>5.5</v>
      </c>
      <c r="M400" t="n">
        <v>30</v>
      </c>
      <c r="N400" t="n">
        <v>45.41</v>
      </c>
      <c r="O400" t="n">
        <v>26280.2</v>
      </c>
      <c r="P400" t="n">
        <v>234.14</v>
      </c>
      <c r="Q400" t="n">
        <v>1319.21</v>
      </c>
      <c r="R400" t="n">
        <v>89.19</v>
      </c>
      <c r="S400" t="n">
        <v>59.92</v>
      </c>
      <c r="T400" t="n">
        <v>14440.55</v>
      </c>
      <c r="U400" t="n">
        <v>0.67</v>
      </c>
      <c r="V400" t="n">
        <v>0.9399999999999999</v>
      </c>
      <c r="W400" t="n">
        <v>0.21</v>
      </c>
      <c r="X400" t="n">
        <v>0.88</v>
      </c>
      <c r="Y400" t="n">
        <v>1</v>
      </c>
      <c r="Z400" t="n">
        <v>10</v>
      </c>
    </row>
    <row r="401">
      <c r="A401" t="n">
        <v>19</v>
      </c>
      <c r="B401" t="n">
        <v>105</v>
      </c>
      <c r="C401" t="inlineStr">
        <is>
          <t xml:space="preserve">CONCLUIDO	</t>
        </is>
      </c>
      <c r="D401" t="n">
        <v>4.574</v>
      </c>
      <c r="E401" t="n">
        <v>21.86</v>
      </c>
      <c r="F401" t="n">
        <v>18.08</v>
      </c>
      <c r="G401" t="n">
        <v>36.16</v>
      </c>
      <c r="H401" t="n">
        <v>0.48</v>
      </c>
      <c r="I401" t="n">
        <v>30</v>
      </c>
      <c r="J401" t="n">
        <v>211.59</v>
      </c>
      <c r="K401" t="n">
        <v>55.27</v>
      </c>
      <c r="L401" t="n">
        <v>5.75</v>
      </c>
      <c r="M401" t="n">
        <v>28</v>
      </c>
      <c r="N401" t="n">
        <v>45.57</v>
      </c>
      <c r="O401" t="n">
        <v>26329.94</v>
      </c>
      <c r="P401" t="n">
        <v>231.28</v>
      </c>
      <c r="Q401" t="n">
        <v>1319.08</v>
      </c>
      <c r="R401" t="n">
        <v>86.81</v>
      </c>
      <c r="S401" t="n">
        <v>59.92</v>
      </c>
      <c r="T401" t="n">
        <v>13259.44</v>
      </c>
      <c r="U401" t="n">
        <v>0.6899999999999999</v>
      </c>
      <c r="V401" t="n">
        <v>0.9399999999999999</v>
      </c>
      <c r="W401" t="n">
        <v>0.21</v>
      </c>
      <c r="X401" t="n">
        <v>0.8</v>
      </c>
      <c r="Y401" t="n">
        <v>1</v>
      </c>
      <c r="Z401" t="n">
        <v>10</v>
      </c>
    </row>
    <row r="402">
      <c r="A402" t="n">
        <v>20</v>
      </c>
      <c r="B402" t="n">
        <v>105</v>
      </c>
      <c r="C402" t="inlineStr">
        <is>
          <t xml:space="preserve">CONCLUIDO	</t>
        </is>
      </c>
      <c r="D402" t="n">
        <v>4.5873</v>
      </c>
      <c r="E402" t="n">
        <v>21.8</v>
      </c>
      <c r="F402" t="n">
        <v>18.06</v>
      </c>
      <c r="G402" t="n">
        <v>37.36</v>
      </c>
      <c r="H402" t="n">
        <v>0.5</v>
      </c>
      <c r="I402" t="n">
        <v>29</v>
      </c>
      <c r="J402" t="n">
        <v>211.99</v>
      </c>
      <c r="K402" t="n">
        <v>55.27</v>
      </c>
      <c r="L402" t="n">
        <v>6</v>
      </c>
      <c r="M402" t="n">
        <v>27</v>
      </c>
      <c r="N402" t="n">
        <v>45.72</v>
      </c>
      <c r="O402" t="n">
        <v>26379.74</v>
      </c>
      <c r="P402" t="n">
        <v>229.8</v>
      </c>
      <c r="Q402" t="n">
        <v>1319.14</v>
      </c>
      <c r="R402" t="n">
        <v>86</v>
      </c>
      <c r="S402" t="n">
        <v>59.92</v>
      </c>
      <c r="T402" t="n">
        <v>12858.28</v>
      </c>
      <c r="U402" t="n">
        <v>0.7</v>
      </c>
      <c r="V402" t="n">
        <v>0.9399999999999999</v>
      </c>
      <c r="W402" t="n">
        <v>0.21</v>
      </c>
      <c r="X402" t="n">
        <v>0.78</v>
      </c>
      <c r="Y402" t="n">
        <v>1</v>
      </c>
      <c r="Z402" t="n">
        <v>10</v>
      </c>
    </row>
    <row r="403">
      <c r="A403" t="n">
        <v>21</v>
      </c>
      <c r="B403" t="n">
        <v>105</v>
      </c>
      <c r="C403" t="inlineStr">
        <is>
          <t xml:space="preserve">CONCLUIDO	</t>
        </is>
      </c>
      <c r="D403" t="n">
        <v>4.6354</v>
      </c>
      <c r="E403" t="n">
        <v>21.57</v>
      </c>
      <c r="F403" t="n">
        <v>17.91</v>
      </c>
      <c r="G403" t="n">
        <v>39.81</v>
      </c>
      <c r="H403" t="n">
        <v>0.52</v>
      </c>
      <c r="I403" t="n">
        <v>27</v>
      </c>
      <c r="J403" t="n">
        <v>212.4</v>
      </c>
      <c r="K403" t="n">
        <v>55.27</v>
      </c>
      <c r="L403" t="n">
        <v>6.25</v>
      </c>
      <c r="M403" t="n">
        <v>25</v>
      </c>
      <c r="N403" t="n">
        <v>45.87</v>
      </c>
      <c r="O403" t="n">
        <v>26429.59</v>
      </c>
      <c r="P403" t="n">
        <v>226</v>
      </c>
      <c r="Q403" t="n">
        <v>1319.09</v>
      </c>
      <c r="R403" t="n">
        <v>80.79000000000001</v>
      </c>
      <c r="S403" t="n">
        <v>59.92</v>
      </c>
      <c r="T403" t="n">
        <v>10266.26</v>
      </c>
      <c r="U403" t="n">
        <v>0.74</v>
      </c>
      <c r="V403" t="n">
        <v>0.95</v>
      </c>
      <c r="W403" t="n">
        <v>0.21</v>
      </c>
      <c r="X403" t="n">
        <v>0.64</v>
      </c>
      <c r="Y403" t="n">
        <v>1</v>
      </c>
      <c r="Z403" t="n">
        <v>10</v>
      </c>
    </row>
    <row r="404">
      <c r="A404" t="n">
        <v>22</v>
      </c>
      <c r="B404" t="n">
        <v>105</v>
      </c>
      <c r="C404" t="inlineStr">
        <is>
          <t xml:space="preserve">CONCLUIDO	</t>
        </is>
      </c>
      <c r="D404" t="n">
        <v>4.6245</v>
      </c>
      <c r="E404" t="n">
        <v>21.62</v>
      </c>
      <c r="F404" t="n">
        <v>18</v>
      </c>
      <c r="G404" t="n">
        <v>41.55</v>
      </c>
      <c r="H404" t="n">
        <v>0.54</v>
      </c>
      <c r="I404" t="n">
        <v>26</v>
      </c>
      <c r="J404" t="n">
        <v>212.8</v>
      </c>
      <c r="K404" t="n">
        <v>55.27</v>
      </c>
      <c r="L404" t="n">
        <v>6.5</v>
      </c>
      <c r="M404" t="n">
        <v>24</v>
      </c>
      <c r="N404" t="n">
        <v>46.03</v>
      </c>
      <c r="O404" t="n">
        <v>26479.5</v>
      </c>
      <c r="P404" t="n">
        <v>226.2</v>
      </c>
      <c r="Q404" t="n">
        <v>1319.24</v>
      </c>
      <c r="R404" t="n">
        <v>84.86</v>
      </c>
      <c r="S404" t="n">
        <v>59.92</v>
      </c>
      <c r="T404" t="n">
        <v>12302.97</v>
      </c>
      <c r="U404" t="n">
        <v>0.71</v>
      </c>
      <c r="V404" t="n">
        <v>0.9399999999999999</v>
      </c>
      <c r="W404" t="n">
        <v>0.19</v>
      </c>
      <c r="X404" t="n">
        <v>0.73</v>
      </c>
      <c r="Y404" t="n">
        <v>1</v>
      </c>
      <c r="Z404" t="n">
        <v>10</v>
      </c>
    </row>
    <row r="405">
      <c r="A405" t="n">
        <v>23</v>
      </c>
      <c r="B405" t="n">
        <v>105</v>
      </c>
      <c r="C405" t="inlineStr">
        <is>
          <t xml:space="preserve">CONCLUIDO	</t>
        </is>
      </c>
      <c r="D405" t="n">
        <v>4.6374</v>
      </c>
      <c r="E405" t="n">
        <v>21.56</v>
      </c>
      <c r="F405" t="n">
        <v>17.98</v>
      </c>
      <c r="G405" t="n">
        <v>43.16</v>
      </c>
      <c r="H405" t="n">
        <v>0.5600000000000001</v>
      </c>
      <c r="I405" t="n">
        <v>25</v>
      </c>
      <c r="J405" t="n">
        <v>213.21</v>
      </c>
      <c r="K405" t="n">
        <v>55.27</v>
      </c>
      <c r="L405" t="n">
        <v>6.75</v>
      </c>
      <c r="M405" t="n">
        <v>23</v>
      </c>
      <c r="N405" t="n">
        <v>46.18</v>
      </c>
      <c r="O405" t="n">
        <v>26529.46</v>
      </c>
      <c r="P405" t="n">
        <v>224.78</v>
      </c>
      <c r="Q405" t="n">
        <v>1319.22</v>
      </c>
      <c r="R405" t="n">
        <v>83.8</v>
      </c>
      <c r="S405" t="n">
        <v>59.92</v>
      </c>
      <c r="T405" t="n">
        <v>11779.39</v>
      </c>
      <c r="U405" t="n">
        <v>0.72</v>
      </c>
      <c r="V405" t="n">
        <v>0.9399999999999999</v>
      </c>
      <c r="W405" t="n">
        <v>0.2</v>
      </c>
      <c r="X405" t="n">
        <v>0.71</v>
      </c>
      <c r="Y405" t="n">
        <v>1</v>
      </c>
      <c r="Z405" t="n">
        <v>10</v>
      </c>
    </row>
    <row r="406">
      <c r="A406" t="n">
        <v>24</v>
      </c>
      <c r="B406" t="n">
        <v>105</v>
      </c>
      <c r="C406" t="inlineStr">
        <is>
          <t xml:space="preserve">CONCLUIDO	</t>
        </is>
      </c>
      <c r="D406" t="n">
        <v>4.6531</v>
      </c>
      <c r="E406" t="n">
        <v>21.49</v>
      </c>
      <c r="F406" t="n">
        <v>17.95</v>
      </c>
      <c r="G406" t="n">
        <v>44.88</v>
      </c>
      <c r="H406" t="n">
        <v>0.58</v>
      </c>
      <c r="I406" t="n">
        <v>24</v>
      </c>
      <c r="J406" t="n">
        <v>213.61</v>
      </c>
      <c r="K406" t="n">
        <v>55.27</v>
      </c>
      <c r="L406" t="n">
        <v>7</v>
      </c>
      <c r="M406" t="n">
        <v>22</v>
      </c>
      <c r="N406" t="n">
        <v>46.34</v>
      </c>
      <c r="O406" t="n">
        <v>26579.47</v>
      </c>
      <c r="P406" t="n">
        <v>222.17</v>
      </c>
      <c r="Q406" t="n">
        <v>1319.11</v>
      </c>
      <c r="R406" t="n">
        <v>82.73999999999999</v>
      </c>
      <c r="S406" t="n">
        <v>59.92</v>
      </c>
      <c r="T406" t="n">
        <v>11255.67</v>
      </c>
      <c r="U406" t="n">
        <v>0.72</v>
      </c>
      <c r="V406" t="n">
        <v>0.95</v>
      </c>
      <c r="W406" t="n">
        <v>0.2</v>
      </c>
      <c r="X406" t="n">
        <v>0.68</v>
      </c>
      <c r="Y406" t="n">
        <v>1</v>
      </c>
      <c r="Z406" t="n">
        <v>10</v>
      </c>
    </row>
    <row r="407">
      <c r="A407" t="n">
        <v>25</v>
      </c>
      <c r="B407" t="n">
        <v>105</v>
      </c>
      <c r="C407" t="inlineStr">
        <is>
          <t xml:space="preserve">CONCLUIDO	</t>
        </is>
      </c>
      <c r="D407" t="n">
        <v>4.6705</v>
      </c>
      <c r="E407" t="n">
        <v>21.41</v>
      </c>
      <c r="F407" t="n">
        <v>17.91</v>
      </c>
      <c r="G407" t="n">
        <v>46.73</v>
      </c>
      <c r="H407" t="n">
        <v>0.6</v>
      </c>
      <c r="I407" t="n">
        <v>23</v>
      </c>
      <c r="J407" t="n">
        <v>214.02</v>
      </c>
      <c r="K407" t="n">
        <v>55.27</v>
      </c>
      <c r="L407" t="n">
        <v>7.25</v>
      </c>
      <c r="M407" t="n">
        <v>21</v>
      </c>
      <c r="N407" t="n">
        <v>46.49</v>
      </c>
      <c r="O407" t="n">
        <v>26629.54</v>
      </c>
      <c r="P407" t="n">
        <v>220.11</v>
      </c>
      <c r="Q407" t="n">
        <v>1319.1</v>
      </c>
      <c r="R407" t="n">
        <v>81.31999999999999</v>
      </c>
      <c r="S407" t="n">
        <v>59.92</v>
      </c>
      <c r="T407" t="n">
        <v>10551.09</v>
      </c>
      <c r="U407" t="n">
        <v>0.74</v>
      </c>
      <c r="V407" t="n">
        <v>0.95</v>
      </c>
      <c r="W407" t="n">
        <v>0.2</v>
      </c>
      <c r="X407" t="n">
        <v>0.64</v>
      </c>
      <c r="Y407" t="n">
        <v>1</v>
      </c>
      <c r="Z407" t="n">
        <v>10</v>
      </c>
    </row>
    <row r="408">
      <c r="A408" t="n">
        <v>26</v>
      </c>
      <c r="B408" t="n">
        <v>105</v>
      </c>
      <c r="C408" t="inlineStr">
        <is>
          <t xml:space="preserve">CONCLUIDO	</t>
        </is>
      </c>
      <c r="D408" t="n">
        <v>4.6885</v>
      </c>
      <c r="E408" t="n">
        <v>21.33</v>
      </c>
      <c r="F408" t="n">
        <v>17.87</v>
      </c>
      <c r="G408" t="n">
        <v>48.74</v>
      </c>
      <c r="H408" t="n">
        <v>0.62</v>
      </c>
      <c r="I408" t="n">
        <v>22</v>
      </c>
      <c r="J408" t="n">
        <v>214.42</v>
      </c>
      <c r="K408" t="n">
        <v>55.27</v>
      </c>
      <c r="L408" t="n">
        <v>7.5</v>
      </c>
      <c r="M408" t="n">
        <v>20</v>
      </c>
      <c r="N408" t="n">
        <v>46.65</v>
      </c>
      <c r="O408" t="n">
        <v>26679.66</v>
      </c>
      <c r="P408" t="n">
        <v>218.49</v>
      </c>
      <c r="Q408" t="n">
        <v>1319.08</v>
      </c>
      <c r="R408" t="n">
        <v>79.94</v>
      </c>
      <c r="S408" t="n">
        <v>59.92</v>
      </c>
      <c r="T408" t="n">
        <v>9866.790000000001</v>
      </c>
      <c r="U408" t="n">
        <v>0.75</v>
      </c>
      <c r="V408" t="n">
        <v>0.95</v>
      </c>
      <c r="W408" t="n">
        <v>0.2</v>
      </c>
      <c r="X408" t="n">
        <v>0.59</v>
      </c>
      <c r="Y408" t="n">
        <v>1</v>
      </c>
      <c r="Z408" t="n">
        <v>10</v>
      </c>
    </row>
    <row r="409">
      <c r="A409" t="n">
        <v>27</v>
      </c>
      <c r="B409" t="n">
        <v>105</v>
      </c>
      <c r="C409" t="inlineStr">
        <is>
          <t xml:space="preserve">CONCLUIDO	</t>
        </is>
      </c>
      <c r="D409" t="n">
        <v>4.6864</v>
      </c>
      <c r="E409" t="n">
        <v>21.34</v>
      </c>
      <c r="F409" t="n">
        <v>17.88</v>
      </c>
      <c r="G409" t="n">
        <v>48.77</v>
      </c>
      <c r="H409" t="n">
        <v>0.64</v>
      </c>
      <c r="I409" t="n">
        <v>22</v>
      </c>
      <c r="J409" t="n">
        <v>214.83</v>
      </c>
      <c r="K409" t="n">
        <v>55.27</v>
      </c>
      <c r="L409" t="n">
        <v>7.75</v>
      </c>
      <c r="M409" t="n">
        <v>20</v>
      </c>
      <c r="N409" t="n">
        <v>46.81</v>
      </c>
      <c r="O409" t="n">
        <v>26729.83</v>
      </c>
      <c r="P409" t="n">
        <v>217.32</v>
      </c>
      <c r="Q409" t="n">
        <v>1319.09</v>
      </c>
      <c r="R409" t="n">
        <v>80.33</v>
      </c>
      <c r="S409" t="n">
        <v>59.92</v>
      </c>
      <c r="T409" t="n">
        <v>10061.5</v>
      </c>
      <c r="U409" t="n">
        <v>0.75</v>
      </c>
      <c r="V409" t="n">
        <v>0.95</v>
      </c>
      <c r="W409" t="n">
        <v>0.2</v>
      </c>
      <c r="X409" t="n">
        <v>0.6</v>
      </c>
      <c r="Y409" t="n">
        <v>1</v>
      </c>
      <c r="Z409" t="n">
        <v>10</v>
      </c>
    </row>
    <row r="410">
      <c r="A410" t="n">
        <v>28</v>
      </c>
      <c r="B410" t="n">
        <v>105</v>
      </c>
      <c r="C410" t="inlineStr">
        <is>
          <t xml:space="preserve">CONCLUIDO	</t>
        </is>
      </c>
      <c r="D410" t="n">
        <v>4.7023</v>
      </c>
      <c r="E410" t="n">
        <v>21.27</v>
      </c>
      <c r="F410" t="n">
        <v>17.85</v>
      </c>
      <c r="G410" t="n">
        <v>51</v>
      </c>
      <c r="H410" t="n">
        <v>0.66</v>
      </c>
      <c r="I410" t="n">
        <v>21</v>
      </c>
      <c r="J410" t="n">
        <v>215.24</v>
      </c>
      <c r="K410" t="n">
        <v>55.27</v>
      </c>
      <c r="L410" t="n">
        <v>8</v>
      </c>
      <c r="M410" t="n">
        <v>19</v>
      </c>
      <c r="N410" t="n">
        <v>46.97</v>
      </c>
      <c r="O410" t="n">
        <v>26780.06</v>
      </c>
      <c r="P410" t="n">
        <v>215.21</v>
      </c>
      <c r="Q410" t="n">
        <v>1319.12</v>
      </c>
      <c r="R410" t="n">
        <v>79.20999999999999</v>
      </c>
      <c r="S410" t="n">
        <v>59.92</v>
      </c>
      <c r="T410" t="n">
        <v>9506.780000000001</v>
      </c>
      <c r="U410" t="n">
        <v>0.76</v>
      </c>
      <c r="V410" t="n">
        <v>0.95</v>
      </c>
      <c r="W410" t="n">
        <v>0.2</v>
      </c>
      <c r="X410" t="n">
        <v>0.57</v>
      </c>
      <c r="Y410" t="n">
        <v>1</v>
      </c>
      <c r="Z410" t="n">
        <v>10</v>
      </c>
    </row>
    <row r="411">
      <c r="A411" t="n">
        <v>29</v>
      </c>
      <c r="B411" t="n">
        <v>105</v>
      </c>
      <c r="C411" t="inlineStr">
        <is>
          <t xml:space="preserve">CONCLUIDO	</t>
        </is>
      </c>
      <c r="D411" t="n">
        <v>4.7204</v>
      </c>
      <c r="E411" t="n">
        <v>21.18</v>
      </c>
      <c r="F411" t="n">
        <v>17.81</v>
      </c>
      <c r="G411" t="n">
        <v>53.43</v>
      </c>
      <c r="H411" t="n">
        <v>0.68</v>
      </c>
      <c r="I411" t="n">
        <v>20</v>
      </c>
      <c r="J411" t="n">
        <v>215.65</v>
      </c>
      <c r="K411" t="n">
        <v>55.27</v>
      </c>
      <c r="L411" t="n">
        <v>8.25</v>
      </c>
      <c r="M411" t="n">
        <v>18</v>
      </c>
      <c r="N411" t="n">
        <v>47.12</v>
      </c>
      <c r="O411" t="n">
        <v>26830.34</v>
      </c>
      <c r="P411" t="n">
        <v>212.27</v>
      </c>
      <c r="Q411" t="n">
        <v>1319.1</v>
      </c>
      <c r="R411" t="n">
        <v>77.93000000000001</v>
      </c>
      <c r="S411" t="n">
        <v>59.92</v>
      </c>
      <c r="T411" t="n">
        <v>8869.35</v>
      </c>
      <c r="U411" t="n">
        <v>0.77</v>
      </c>
      <c r="V411" t="n">
        <v>0.95</v>
      </c>
      <c r="W411" t="n">
        <v>0.2</v>
      </c>
      <c r="X411" t="n">
        <v>0.53</v>
      </c>
      <c r="Y411" t="n">
        <v>1</v>
      </c>
      <c r="Z411" t="n">
        <v>10</v>
      </c>
    </row>
    <row r="412">
      <c r="A412" t="n">
        <v>30</v>
      </c>
      <c r="B412" t="n">
        <v>105</v>
      </c>
      <c r="C412" t="inlineStr">
        <is>
          <t xml:space="preserve">CONCLUIDO	</t>
        </is>
      </c>
      <c r="D412" t="n">
        <v>4.737</v>
      </c>
      <c r="E412" t="n">
        <v>21.11</v>
      </c>
      <c r="F412" t="n">
        <v>17.78</v>
      </c>
      <c r="G412" t="n">
        <v>56.13</v>
      </c>
      <c r="H412" t="n">
        <v>0.7</v>
      </c>
      <c r="I412" t="n">
        <v>19</v>
      </c>
      <c r="J412" t="n">
        <v>216.05</v>
      </c>
      <c r="K412" t="n">
        <v>55.27</v>
      </c>
      <c r="L412" t="n">
        <v>8.5</v>
      </c>
      <c r="M412" t="n">
        <v>17</v>
      </c>
      <c r="N412" t="n">
        <v>47.28</v>
      </c>
      <c r="O412" t="n">
        <v>26880.68</v>
      </c>
      <c r="P412" t="n">
        <v>210.27</v>
      </c>
      <c r="Q412" t="n">
        <v>1319.08</v>
      </c>
      <c r="R412" t="n">
        <v>76.88</v>
      </c>
      <c r="S412" t="n">
        <v>59.92</v>
      </c>
      <c r="T412" t="n">
        <v>8347.959999999999</v>
      </c>
      <c r="U412" t="n">
        <v>0.78</v>
      </c>
      <c r="V412" t="n">
        <v>0.96</v>
      </c>
      <c r="W412" t="n">
        <v>0.19</v>
      </c>
      <c r="X412" t="n">
        <v>0.5</v>
      </c>
      <c r="Y412" t="n">
        <v>1</v>
      </c>
      <c r="Z412" t="n">
        <v>10</v>
      </c>
    </row>
    <row r="413">
      <c r="A413" t="n">
        <v>31</v>
      </c>
      <c r="B413" t="n">
        <v>105</v>
      </c>
      <c r="C413" t="inlineStr">
        <is>
          <t xml:space="preserve">CONCLUIDO	</t>
        </is>
      </c>
      <c r="D413" t="n">
        <v>4.7714</v>
      </c>
      <c r="E413" t="n">
        <v>20.96</v>
      </c>
      <c r="F413" t="n">
        <v>17.66</v>
      </c>
      <c r="G413" t="n">
        <v>58.88</v>
      </c>
      <c r="H413" t="n">
        <v>0.72</v>
      </c>
      <c r="I413" t="n">
        <v>18</v>
      </c>
      <c r="J413" t="n">
        <v>216.46</v>
      </c>
      <c r="K413" t="n">
        <v>55.27</v>
      </c>
      <c r="L413" t="n">
        <v>8.75</v>
      </c>
      <c r="M413" t="n">
        <v>16</v>
      </c>
      <c r="N413" t="n">
        <v>47.44</v>
      </c>
      <c r="O413" t="n">
        <v>26931.07</v>
      </c>
      <c r="P413" t="n">
        <v>206.98</v>
      </c>
      <c r="Q413" t="n">
        <v>1319.12</v>
      </c>
      <c r="R413" t="n">
        <v>72.72</v>
      </c>
      <c r="S413" t="n">
        <v>59.92</v>
      </c>
      <c r="T413" t="n">
        <v>6275.56</v>
      </c>
      <c r="U413" t="n">
        <v>0.82</v>
      </c>
      <c r="V413" t="n">
        <v>0.96</v>
      </c>
      <c r="W413" t="n">
        <v>0.2</v>
      </c>
      <c r="X413" t="n">
        <v>0.39</v>
      </c>
      <c r="Y413" t="n">
        <v>1</v>
      </c>
      <c r="Z413" t="n">
        <v>10</v>
      </c>
    </row>
    <row r="414">
      <c r="A414" t="n">
        <v>32</v>
      </c>
      <c r="B414" t="n">
        <v>105</v>
      </c>
      <c r="C414" t="inlineStr">
        <is>
          <t xml:space="preserve">CONCLUIDO	</t>
        </is>
      </c>
      <c r="D414" t="n">
        <v>4.7288</v>
      </c>
      <c r="E414" t="n">
        <v>21.15</v>
      </c>
      <c r="F414" t="n">
        <v>17.85</v>
      </c>
      <c r="G414" t="n">
        <v>59.51</v>
      </c>
      <c r="H414" t="n">
        <v>0.74</v>
      </c>
      <c r="I414" t="n">
        <v>18</v>
      </c>
      <c r="J414" t="n">
        <v>216.87</v>
      </c>
      <c r="K414" t="n">
        <v>55.27</v>
      </c>
      <c r="L414" t="n">
        <v>9</v>
      </c>
      <c r="M414" t="n">
        <v>16</v>
      </c>
      <c r="N414" t="n">
        <v>47.6</v>
      </c>
      <c r="O414" t="n">
        <v>26981.51</v>
      </c>
      <c r="P414" t="n">
        <v>208.31</v>
      </c>
      <c r="Q414" t="n">
        <v>1319.1</v>
      </c>
      <c r="R414" t="n">
        <v>79.81999999999999</v>
      </c>
      <c r="S414" t="n">
        <v>59.92</v>
      </c>
      <c r="T414" t="n">
        <v>9827.17</v>
      </c>
      <c r="U414" t="n">
        <v>0.75</v>
      </c>
      <c r="V414" t="n">
        <v>0.95</v>
      </c>
      <c r="W414" t="n">
        <v>0.19</v>
      </c>
      <c r="X414" t="n">
        <v>0.58</v>
      </c>
      <c r="Y414" t="n">
        <v>1</v>
      </c>
      <c r="Z414" t="n">
        <v>10</v>
      </c>
    </row>
    <row r="415">
      <c r="A415" t="n">
        <v>33</v>
      </c>
      <c r="B415" t="n">
        <v>105</v>
      </c>
      <c r="C415" t="inlineStr">
        <is>
          <t xml:space="preserve">CONCLUIDO	</t>
        </is>
      </c>
      <c r="D415" t="n">
        <v>4.7628</v>
      </c>
      <c r="E415" t="n">
        <v>21</v>
      </c>
      <c r="F415" t="n">
        <v>17.74</v>
      </c>
      <c r="G415" t="n">
        <v>62.62</v>
      </c>
      <c r="H415" t="n">
        <v>0.76</v>
      </c>
      <c r="I415" t="n">
        <v>17</v>
      </c>
      <c r="J415" t="n">
        <v>217.28</v>
      </c>
      <c r="K415" t="n">
        <v>55.27</v>
      </c>
      <c r="L415" t="n">
        <v>9.25</v>
      </c>
      <c r="M415" t="n">
        <v>15</v>
      </c>
      <c r="N415" t="n">
        <v>47.76</v>
      </c>
      <c r="O415" t="n">
        <v>27032.02</v>
      </c>
      <c r="P415" t="n">
        <v>205.61</v>
      </c>
      <c r="Q415" t="n">
        <v>1319.14</v>
      </c>
      <c r="R415" t="n">
        <v>75.81999999999999</v>
      </c>
      <c r="S415" t="n">
        <v>59.92</v>
      </c>
      <c r="T415" t="n">
        <v>7831.35</v>
      </c>
      <c r="U415" t="n">
        <v>0.79</v>
      </c>
      <c r="V415" t="n">
        <v>0.96</v>
      </c>
      <c r="W415" t="n">
        <v>0.19</v>
      </c>
      <c r="X415" t="n">
        <v>0.46</v>
      </c>
      <c r="Y415" t="n">
        <v>1</v>
      </c>
      <c r="Z415" t="n">
        <v>10</v>
      </c>
    </row>
    <row r="416">
      <c r="A416" t="n">
        <v>34</v>
      </c>
      <c r="B416" t="n">
        <v>105</v>
      </c>
      <c r="C416" t="inlineStr">
        <is>
          <t xml:space="preserve">CONCLUIDO	</t>
        </is>
      </c>
      <c r="D416" t="n">
        <v>4.7619</v>
      </c>
      <c r="E416" t="n">
        <v>21</v>
      </c>
      <c r="F416" t="n">
        <v>17.75</v>
      </c>
      <c r="G416" t="n">
        <v>62.63</v>
      </c>
      <c r="H416" t="n">
        <v>0.78</v>
      </c>
      <c r="I416" t="n">
        <v>17</v>
      </c>
      <c r="J416" t="n">
        <v>217.69</v>
      </c>
      <c r="K416" t="n">
        <v>55.27</v>
      </c>
      <c r="L416" t="n">
        <v>9.5</v>
      </c>
      <c r="M416" t="n">
        <v>15</v>
      </c>
      <c r="N416" t="n">
        <v>47.92</v>
      </c>
      <c r="O416" t="n">
        <v>27082.57</v>
      </c>
      <c r="P416" t="n">
        <v>203.31</v>
      </c>
      <c r="Q416" t="n">
        <v>1319.13</v>
      </c>
      <c r="R416" t="n">
        <v>75.95</v>
      </c>
      <c r="S416" t="n">
        <v>59.92</v>
      </c>
      <c r="T416" t="n">
        <v>7894.86</v>
      </c>
      <c r="U416" t="n">
        <v>0.79</v>
      </c>
      <c r="V416" t="n">
        <v>0.96</v>
      </c>
      <c r="W416" t="n">
        <v>0.19</v>
      </c>
      <c r="X416" t="n">
        <v>0.47</v>
      </c>
      <c r="Y416" t="n">
        <v>1</v>
      </c>
      <c r="Z416" t="n">
        <v>10</v>
      </c>
    </row>
    <row r="417">
      <c r="A417" t="n">
        <v>35</v>
      </c>
      <c r="B417" t="n">
        <v>105</v>
      </c>
      <c r="C417" t="inlineStr">
        <is>
          <t xml:space="preserve">CONCLUIDO	</t>
        </is>
      </c>
      <c r="D417" t="n">
        <v>4.7785</v>
      </c>
      <c r="E417" t="n">
        <v>20.93</v>
      </c>
      <c r="F417" t="n">
        <v>17.71</v>
      </c>
      <c r="G417" t="n">
        <v>66.43000000000001</v>
      </c>
      <c r="H417" t="n">
        <v>0.79</v>
      </c>
      <c r="I417" t="n">
        <v>16</v>
      </c>
      <c r="J417" t="n">
        <v>218.1</v>
      </c>
      <c r="K417" t="n">
        <v>55.27</v>
      </c>
      <c r="L417" t="n">
        <v>9.75</v>
      </c>
      <c r="M417" t="n">
        <v>14</v>
      </c>
      <c r="N417" t="n">
        <v>48.08</v>
      </c>
      <c r="O417" t="n">
        <v>27133.18</v>
      </c>
      <c r="P417" t="n">
        <v>201.78</v>
      </c>
      <c r="Q417" t="n">
        <v>1319.1</v>
      </c>
      <c r="R417" t="n">
        <v>74.89</v>
      </c>
      <c r="S417" t="n">
        <v>59.92</v>
      </c>
      <c r="T417" t="n">
        <v>7368.5</v>
      </c>
      <c r="U417" t="n">
        <v>0.8</v>
      </c>
      <c r="V417" t="n">
        <v>0.96</v>
      </c>
      <c r="W417" t="n">
        <v>0.19</v>
      </c>
      <c r="X417" t="n">
        <v>0.44</v>
      </c>
      <c r="Y417" t="n">
        <v>1</v>
      </c>
      <c r="Z417" t="n">
        <v>10</v>
      </c>
    </row>
    <row r="418">
      <c r="A418" t="n">
        <v>36</v>
      </c>
      <c r="B418" t="n">
        <v>105</v>
      </c>
      <c r="C418" t="inlineStr">
        <is>
          <t xml:space="preserve">CONCLUIDO	</t>
        </is>
      </c>
      <c r="D418" t="n">
        <v>4.7799</v>
      </c>
      <c r="E418" t="n">
        <v>20.92</v>
      </c>
      <c r="F418" t="n">
        <v>17.71</v>
      </c>
      <c r="G418" t="n">
        <v>66.40000000000001</v>
      </c>
      <c r="H418" t="n">
        <v>0.8100000000000001</v>
      </c>
      <c r="I418" t="n">
        <v>16</v>
      </c>
      <c r="J418" t="n">
        <v>218.51</v>
      </c>
      <c r="K418" t="n">
        <v>55.27</v>
      </c>
      <c r="L418" t="n">
        <v>10</v>
      </c>
      <c r="M418" t="n">
        <v>14</v>
      </c>
      <c r="N418" t="n">
        <v>48.24</v>
      </c>
      <c r="O418" t="n">
        <v>27183.85</v>
      </c>
      <c r="P418" t="n">
        <v>199.06</v>
      </c>
      <c r="Q418" t="n">
        <v>1319.09</v>
      </c>
      <c r="R418" t="n">
        <v>74.70999999999999</v>
      </c>
      <c r="S418" t="n">
        <v>59.92</v>
      </c>
      <c r="T418" t="n">
        <v>7277.84</v>
      </c>
      <c r="U418" t="n">
        <v>0.8</v>
      </c>
      <c r="V418" t="n">
        <v>0.96</v>
      </c>
      <c r="W418" t="n">
        <v>0.19</v>
      </c>
      <c r="X418" t="n">
        <v>0.43</v>
      </c>
      <c r="Y418" t="n">
        <v>1</v>
      </c>
      <c r="Z418" t="n">
        <v>10</v>
      </c>
    </row>
    <row r="419">
      <c r="A419" t="n">
        <v>37</v>
      </c>
      <c r="B419" t="n">
        <v>105</v>
      </c>
      <c r="C419" t="inlineStr">
        <is>
          <t xml:space="preserve">CONCLUIDO	</t>
        </is>
      </c>
      <c r="D419" t="n">
        <v>4.7988</v>
      </c>
      <c r="E419" t="n">
        <v>20.84</v>
      </c>
      <c r="F419" t="n">
        <v>17.67</v>
      </c>
      <c r="G419" t="n">
        <v>70.66</v>
      </c>
      <c r="H419" t="n">
        <v>0.83</v>
      </c>
      <c r="I419" t="n">
        <v>15</v>
      </c>
      <c r="J419" t="n">
        <v>218.92</v>
      </c>
      <c r="K419" t="n">
        <v>55.27</v>
      </c>
      <c r="L419" t="n">
        <v>10.25</v>
      </c>
      <c r="M419" t="n">
        <v>13</v>
      </c>
      <c r="N419" t="n">
        <v>48.4</v>
      </c>
      <c r="O419" t="n">
        <v>27234.57</v>
      </c>
      <c r="P419" t="n">
        <v>197.49</v>
      </c>
      <c r="Q419" t="n">
        <v>1319.11</v>
      </c>
      <c r="R419" t="n">
        <v>73.33</v>
      </c>
      <c r="S419" t="n">
        <v>59.92</v>
      </c>
      <c r="T419" t="n">
        <v>6597.32</v>
      </c>
      <c r="U419" t="n">
        <v>0.82</v>
      </c>
      <c r="V419" t="n">
        <v>0.96</v>
      </c>
      <c r="W419" t="n">
        <v>0.19</v>
      </c>
      <c r="X419" t="n">
        <v>0.39</v>
      </c>
      <c r="Y419" t="n">
        <v>1</v>
      </c>
      <c r="Z419" t="n">
        <v>10</v>
      </c>
    </row>
    <row r="420">
      <c r="A420" t="n">
        <v>38</v>
      </c>
      <c r="B420" t="n">
        <v>105</v>
      </c>
      <c r="C420" t="inlineStr">
        <is>
          <t xml:space="preserve">CONCLUIDO	</t>
        </is>
      </c>
      <c r="D420" t="n">
        <v>4.7944</v>
      </c>
      <c r="E420" t="n">
        <v>20.86</v>
      </c>
      <c r="F420" t="n">
        <v>17.68</v>
      </c>
      <c r="G420" t="n">
        <v>70.73999999999999</v>
      </c>
      <c r="H420" t="n">
        <v>0.85</v>
      </c>
      <c r="I420" t="n">
        <v>15</v>
      </c>
      <c r="J420" t="n">
        <v>219.33</v>
      </c>
      <c r="K420" t="n">
        <v>55.27</v>
      </c>
      <c r="L420" t="n">
        <v>10.5</v>
      </c>
      <c r="M420" t="n">
        <v>11</v>
      </c>
      <c r="N420" t="n">
        <v>48.56</v>
      </c>
      <c r="O420" t="n">
        <v>27285.35</v>
      </c>
      <c r="P420" t="n">
        <v>195.47</v>
      </c>
      <c r="Q420" t="n">
        <v>1319.08</v>
      </c>
      <c r="R420" t="n">
        <v>73.83</v>
      </c>
      <c r="S420" t="n">
        <v>59.92</v>
      </c>
      <c r="T420" t="n">
        <v>6843.03</v>
      </c>
      <c r="U420" t="n">
        <v>0.8100000000000001</v>
      </c>
      <c r="V420" t="n">
        <v>0.96</v>
      </c>
      <c r="W420" t="n">
        <v>0.19</v>
      </c>
      <c r="X420" t="n">
        <v>0.41</v>
      </c>
      <c r="Y420" t="n">
        <v>1</v>
      </c>
      <c r="Z420" t="n">
        <v>10</v>
      </c>
    </row>
    <row r="421">
      <c r="A421" t="n">
        <v>39</v>
      </c>
      <c r="B421" t="n">
        <v>105</v>
      </c>
      <c r="C421" t="inlineStr">
        <is>
          <t xml:space="preserve">CONCLUIDO	</t>
        </is>
      </c>
      <c r="D421" t="n">
        <v>4.8229</v>
      </c>
      <c r="E421" t="n">
        <v>20.73</v>
      </c>
      <c r="F421" t="n">
        <v>17.6</v>
      </c>
      <c r="G421" t="n">
        <v>75.44</v>
      </c>
      <c r="H421" t="n">
        <v>0.87</v>
      </c>
      <c r="I421" t="n">
        <v>14</v>
      </c>
      <c r="J421" t="n">
        <v>219.75</v>
      </c>
      <c r="K421" t="n">
        <v>55.27</v>
      </c>
      <c r="L421" t="n">
        <v>10.75</v>
      </c>
      <c r="M421" t="n">
        <v>7</v>
      </c>
      <c r="N421" t="n">
        <v>48.72</v>
      </c>
      <c r="O421" t="n">
        <v>27336.19</v>
      </c>
      <c r="P421" t="n">
        <v>191.97</v>
      </c>
      <c r="Q421" t="n">
        <v>1319.12</v>
      </c>
      <c r="R421" t="n">
        <v>70.75</v>
      </c>
      <c r="S421" t="n">
        <v>59.92</v>
      </c>
      <c r="T421" t="n">
        <v>5310.67</v>
      </c>
      <c r="U421" t="n">
        <v>0.85</v>
      </c>
      <c r="V421" t="n">
        <v>0.97</v>
      </c>
      <c r="W421" t="n">
        <v>0.2</v>
      </c>
      <c r="X421" t="n">
        <v>0.32</v>
      </c>
      <c r="Y421" t="n">
        <v>1</v>
      </c>
      <c r="Z421" t="n">
        <v>10</v>
      </c>
    </row>
    <row r="422">
      <c r="A422" t="n">
        <v>40</v>
      </c>
      <c r="B422" t="n">
        <v>105</v>
      </c>
      <c r="C422" t="inlineStr">
        <is>
          <t xml:space="preserve">CONCLUIDO	</t>
        </is>
      </c>
      <c r="D422" t="n">
        <v>4.8219</v>
      </c>
      <c r="E422" t="n">
        <v>20.74</v>
      </c>
      <c r="F422" t="n">
        <v>17.61</v>
      </c>
      <c r="G422" t="n">
        <v>75.45</v>
      </c>
      <c r="H422" t="n">
        <v>0.89</v>
      </c>
      <c r="I422" t="n">
        <v>14</v>
      </c>
      <c r="J422" t="n">
        <v>220.16</v>
      </c>
      <c r="K422" t="n">
        <v>55.27</v>
      </c>
      <c r="L422" t="n">
        <v>11</v>
      </c>
      <c r="M422" t="n">
        <v>5</v>
      </c>
      <c r="N422" t="n">
        <v>48.89</v>
      </c>
      <c r="O422" t="n">
        <v>27387.08</v>
      </c>
      <c r="P422" t="n">
        <v>192.1</v>
      </c>
      <c r="Q422" t="n">
        <v>1319.1</v>
      </c>
      <c r="R422" t="n">
        <v>70.79000000000001</v>
      </c>
      <c r="S422" t="n">
        <v>59.92</v>
      </c>
      <c r="T422" t="n">
        <v>5331.54</v>
      </c>
      <c r="U422" t="n">
        <v>0.85</v>
      </c>
      <c r="V422" t="n">
        <v>0.97</v>
      </c>
      <c r="W422" t="n">
        <v>0.2</v>
      </c>
      <c r="X422" t="n">
        <v>0.33</v>
      </c>
      <c r="Y422" t="n">
        <v>1</v>
      </c>
      <c r="Z422" t="n">
        <v>10</v>
      </c>
    </row>
    <row r="423">
      <c r="A423" t="n">
        <v>41</v>
      </c>
      <c r="B423" t="n">
        <v>105</v>
      </c>
      <c r="C423" t="inlineStr">
        <is>
          <t xml:space="preserve">CONCLUIDO	</t>
        </is>
      </c>
      <c r="D423" t="n">
        <v>4.8248</v>
      </c>
      <c r="E423" t="n">
        <v>20.73</v>
      </c>
      <c r="F423" t="n">
        <v>17.59</v>
      </c>
      <c r="G423" t="n">
        <v>75.40000000000001</v>
      </c>
      <c r="H423" t="n">
        <v>0.91</v>
      </c>
      <c r="I423" t="n">
        <v>14</v>
      </c>
      <c r="J423" t="n">
        <v>220.57</v>
      </c>
      <c r="K423" t="n">
        <v>55.27</v>
      </c>
      <c r="L423" t="n">
        <v>11.25</v>
      </c>
      <c r="M423" t="n">
        <v>0</v>
      </c>
      <c r="N423" t="n">
        <v>49.05</v>
      </c>
      <c r="O423" t="n">
        <v>27438.03</v>
      </c>
      <c r="P423" t="n">
        <v>192.37</v>
      </c>
      <c r="Q423" t="n">
        <v>1319.12</v>
      </c>
      <c r="R423" t="n">
        <v>70.16</v>
      </c>
      <c r="S423" t="n">
        <v>59.92</v>
      </c>
      <c r="T423" t="n">
        <v>5013.09</v>
      </c>
      <c r="U423" t="n">
        <v>0.85</v>
      </c>
      <c r="V423" t="n">
        <v>0.97</v>
      </c>
      <c r="W423" t="n">
        <v>0.2</v>
      </c>
      <c r="X423" t="n">
        <v>0.32</v>
      </c>
      <c r="Y423" t="n">
        <v>1</v>
      </c>
      <c r="Z423" t="n">
        <v>10</v>
      </c>
    </row>
    <row r="424">
      <c r="A424" t="n">
        <v>0</v>
      </c>
      <c r="B424" t="n">
        <v>60</v>
      </c>
      <c r="C424" t="inlineStr">
        <is>
          <t xml:space="preserve">CONCLUIDO	</t>
        </is>
      </c>
      <c r="D424" t="n">
        <v>3.5347</v>
      </c>
      <c r="E424" t="n">
        <v>28.29</v>
      </c>
      <c r="F424" t="n">
        <v>22.02</v>
      </c>
      <c r="G424" t="n">
        <v>8.16</v>
      </c>
      <c r="H424" t="n">
        <v>0.14</v>
      </c>
      <c r="I424" t="n">
        <v>162</v>
      </c>
      <c r="J424" t="n">
        <v>124.63</v>
      </c>
      <c r="K424" t="n">
        <v>45</v>
      </c>
      <c r="L424" t="n">
        <v>1</v>
      </c>
      <c r="M424" t="n">
        <v>160</v>
      </c>
      <c r="N424" t="n">
        <v>18.64</v>
      </c>
      <c r="O424" t="n">
        <v>15605.44</v>
      </c>
      <c r="P424" t="n">
        <v>222.56</v>
      </c>
      <c r="Q424" t="n">
        <v>1319.32</v>
      </c>
      <c r="R424" t="n">
        <v>215.82</v>
      </c>
      <c r="S424" t="n">
        <v>59.92</v>
      </c>
      <c r="T424" t="n">
        <v>77107.47</v>
      </c>
      <c r="U424" t="n">
        <v>0.28</v>
      </c>
      <c r="V424" t="n">
        <v>0.77</v>
      </c>
      <c r="W424" t="n">
        <v>0.42</v>
      </c>
      <c r="X424" t="n">
        <v>4.74</v>
      </c>
      <c r="Y424" t="n">
        <v>1</v>
      </c>
      <c r="Z424" t="n">
        <v>10</v>
      </c>
    </row>
    <row r="425">
      <c r="A425" t="n">
        <v>1</v>
      </c>
      <c r="B425" t="n">
        <v>60</v>
      </c>
      <c r="C425" t="inlineStr">
        <is>
          <t xml:space="preserve">CONCLUIDO	</t>
        </is>
      </c>
      <c r="D425" t="n">
        <v>3.8488</v>
      </c>
      <c r="E425" t="n">
        <v>25.98</v>
      </c>
      <c r="F425" t="n">
        <v>20.76</v>
      </c>
      <c r="G425" t="n">
        <v>10.29</v>
      </c>
      <c r="H425" t="n">
        <v>0.18</v>
      </c>
      <c r="I425" t="n">
        <v>121</v>
      </c>
      <c r="J425" t="n">
        <v>124.96</v>
      </c>
      <c r="K425" t="n">
        <v>45</v>
      </c>
      <c r="L425" t="n">
        <v>1.25</v>
      </c>
      <c r="M425" t="n">
        <v>119</v>
      </c>
      <c r="N425" t="n">
        <v>18.71</v>
      </c>
      <c r="O425" t="n">
        <v>15645.96</v>
      </c>
      <c r="P425" t="n">
        <v>207.21</v>
      </c>
      <c r="Q425" t="n">
        <v>1319.37</v>
      </c>
      <c r="R425" t="n">
        <v>174.29</v>
      </c>
      <c r="S425" t="n">
        <v>59.92</v>
      </c>
      <c r="T425" t="n">
        <v>56546.1</v>
      </c>
      <c r="U425" t="n">
        <v>0.34</v>
      </c>
      <c r="V425" t="n">
        <v>0.82</v>
      </c>
      <c r="W425" t="n">
        <v>0.35</v>
      </c>
      <c r="X425" t="n">
        <v>3.48</v>
      </c>
      <c r="Y425" t="n">
        <v>1</v>
      </c>
      <c r="Z425" t="n">
        <v>10</v>
      </c>
    </row>
    <row r="426">
      <c r="A426" t="n">
        <v>2</v>
      </c>
      <c r="B426" t="n">
        <v>60</v>
      </c>
      <c r="C426" t="inlineStr">
        <is>
          <t xml:space="preserve">CONCLUIDO	</t>
        </is>
      </c>
      <c r="D426" t="n">
        <v>4.0657</v>
      </c>
      <c r="E426" t="n">
        <v>24.6</v>
      </c>
      <c r="F426" t="n">
        <v>20.01</v>
      </c>
      <c r="G426" t="n">
        <v>12.51</v>
      </c>
      <c r="H426" t="n">
        <v>0.21</v>
      </c>
      <c r="I426" t="n">
        <v>96</v>
      </c>
      <c r="J426" t="n">
        <v>125.29</v>
      </c>
      <c r="K426" t="n">
        <v>45</v>
      </c>
      <c r="L426" t="n">
        <v>1.5</v>
      </c>
      <c r="M426" t="n">
        <v>94</v>
      </c>
      <c r="N426" t="n">
        <v>18.79</v>
      </c>
      <c r="O426" t="n">
        <v>15686.51</v>
      </c>
      <c r="P426" t="n">
        <v>197.2</v>
      </c>
      <c r="Q426" t="n">
        <v>1319.3</v>
      </c>
      <c r="R426" t="n">
        <v>149.63</v>
      </c>
      <c r="S426" t="n">
        <v>59.92</v>
      </c>
      <c r="T426" t="n">
        <v>44341.44</v>
      </c>
      <c r="U426" t="n">
        <v>0.4</v>
      </c>
      <c r="V426" t="n">
        <v>0.85</v>
      </c>
      <c r="W426" t="n">
        <v>0.32</v>
      </c>
      <c r="X426" t="n">
        <v>2.73</v>
      </c>
      <c r="Y426" t="n">
        <v>1</v>
      </c>
      <c r="Z426" t="n">
        <v>10</v>
      </c>
    </row>
    <row r="427">
      <c r="A427" t="n">
        <v>3</v>
      </c>
      <c r="B427" t="n">
        <v>60</v>
      </c>
      <c r="C427" t="inlineStr">
        <is>
          <t xml:space="preserve">CONCLUIDO	</t>
        </is>
      </c>
      <c r="D427" t="n">
        <v>4.2283</v>
      </c>
      <c r="E427" t="n">
        <v>23.65</v>
      </c>
      <c r="F427" t="n">
        <v>19.5</v>
      </c>
      <c r="G427" t="n">
        <v>14.81</v>
      </c>
      <c r="H427" t="n">
        <v>0.25</v>
      </c>
      <c r="I427" t="n">
        <v>79</v>
      </c>
      <c r="J427" t="n">
        <v>125.62</v>
      </c>
      <c r="K427" t="n">
        <v>45</v>
      </c>
      <c r="L427" t="n">
        <v>1.75</v>
      </c>
      <c r="M427" t="n">
        <v>77</v>
      </c>
      <c r="N427" t="n">
        <v>18.87</v>
      </c>
      <c r="O427" t="n">
        <v>15727.09</v>
      </c>
      <c r="P427" t="n">
        <v>189.65</v>
      </c>
      <c r="Q427" t="n">
        <v>1319.24</v>
      </c>
      <c r="R427" t="n">
        <v>132.97</v>
      </c>
      <c r="S427" t="n">
        <v>59.92</v>
      </c>
      <c r="T427" t="n">
        <v>36093.53</v>
      </c>
      <c r="U427" t="n">
        <v>0.45</v>
      </c>
      <c r="V427" t="n">
        <v>0.87</v>
      </c>
      <c r="W427" t="n">
        <v>0.29</v>
      </c>
      <c r="X427" t="n">
        <v>2.22</v>
      </c>
      <c r="Y427" t="n">
        <v>1</v>
      </c>
      <c r="Z427" t="n">
        <v>10</v>
      </c>
    </row>
    <row r="428">
      <c r="A428" t="n">
        <v>4</v>
      </c>
      <c r="B428" t="n">
        <v>60</v>
      </c>
      <c r="C428" t="inlineStr">
        <is>
          <t xml:space="preserve">CONCLUIDO	</t>
        </is>
      </c>
      <c r="D428" t="n">
        <v>4.351</v>
      </c>
      <c r="E428" t="n">
        <v>22.98</v>
      </c>
      <c r="F428" t="n">
        <v>19.14</v>
      </c>
      <c r="G428" t="n">
        <v>17.14</v>
      </c>
      <c r="H428" t="n">
        <v>0.28</v>
      </c>
      <c r="I428" t="n">
        <v>67</v>
      </c>
      <c r="J428" t="n">
        <v>125.95</v>
      </c>
      <c r="K428" t="n">
        <v>45</v>
      </c>
      <c r="L428" t="n">
        <v>2</v>
      </c>
      <c r="M428" t="n">
        <v>65</v>
      </c>
      <c r="N428" t="n">
        <v>18.95</v>
      </c>
      <c r="O428" t="n">
        <v>15767.7</v>
      </c>
      <c r="P428" t="n">
        <v>183.58</v>
      </c>
      <c r="Q428" t="n">
        <v>1319.24</v>
      </c>
      <c r="R428" t="n">
        <v>121.12</v>
      </c>
      <c r="S428" t="n">
        <v>59.92</v>
      </c>
      <c r="T428" t="n">
        <v>30230.92</v>
      </c>
      <c r="U428" t="n">
        <v>0.49</v>
      </c>
      <c r="V428" t="n">
        <v>0.89</v>
      </c>
      <c r="W428" t="n">
        <v>0.27</v>
      </c>
      <c r="X428" t="n">
        <v>1.86</v>
      </c>
      <c r="Y428" t="n">
        <v>1</v>
      </c>
      <c r="Z428" t="n">
        <v>10</v>
      </c>
    </row>
    <row r="429">
      <c r="A429" t="n">
        <v>5</v>
      </c>
      <c r="B429" t="n">
        <v>60</v>
      </c>
      <c r="C429" t="inlineStr">
        <is>
          <t xml:space="preserve">CONCLUIDO	</t>
        </is>
      </c>
      <c r="D429" t="n">
        <v>4.4551</v>
      </c>
      <c r="E429" t="n">
        <v>22.45</v>
      </c>
      <c r="F429" t="n">
        <v>18.83</v>
      </c>
      <c r="G429" t="n">
        <v>19.48</v>
      </c>
      <c r="H429" t="n">
        <v>0.31</v>
      </c>
      <c r="I429" t="n">
        <v>58</v>
      </c>
      <c r="J429" t="n">
        <v>126.28</v>
      </c>
      <c r="K429" t="n">
        <v>45</v>
      </c>
      <c r="L429" t="n">
        <v>2.25</v>
      </c>
      <c r="M429" t="n">
        <v>56</v>
      </c>
      <c r="N429" t="n">
        <v>19.03</v>
      </c>
      <c r="O429" t="n">
        <v>15808.34</v>
      </c>
      <c r="P429" t="n">
        <v>178.05</v>
      </c>
      <c r="Q429" t="n">
        <v>1319.19</v>
      </c>
      <c r="R429" t="n">
        <v>110.85</v>
      </c>
      <c r="S429" t="n">
        <v>59.92</v>
      </c>
      <c r="T429" t="n">
        <v>25139.2</v>
      </c>
      <c r="U429" t="n">
        <v>0.54</v>
      </c>
      <c r="V429" t="n">
        <v>0.9</v>
      </c>
      <c r="W429" t="n">
        <v>0.26</v>
      </c>
      <c r="X429" t="n">
        <v>1.55</v>
      </c>
      <c r="Y429" t="n">
        <v>1</v>
      </c>
      <c r="Z429" t="n">
        <v>10</v>
      </c>
    </row>
    <row r="430">
      <c r="A430" t="n">
        <v>6</v>
      </c>
      <c r="B430" t="n">
        <v>60</v>
      </c>
      <c r="C430" t="inlineStr">
        <is>
          <t xml:space="preserve">CONCLUIDO	</t>
        </is>
      </c>
      <c r="D430" t="n">
        <v>4.5064</v>
      </c>
      <c r="E430" t="n">
        <v>22.19</v>
      </c>
      <c r="F430" t="n">
        <v>18.73</v>
      </c>
      <c r="G430" t="n">
        <v>21.61</v>
      </c>
      <c r="H430" t="n">
        <v>0.35</v>
      </c>
      <c r="I430" t="n">
        <v>52</v>
      </c>
      <c r="J430" t="n">
        <v>126.61</v>
      </c>
      <c r="K430" t="n">
        <v>45</v>
      </c>
      <c r="L430" t="n">
        <v>2.5</v>
      </c>
      <c r="M430" t="n">
        <v>50</v>
      </c>
      <c r="N430" t="n">
        <v>19.11</v>
      </c>
      <c r="O430" t="n">
        <v>15849</v>
      </c>
      <c r="P430" t="n">
        <v>174.69</v>
      </c>
      <c r="Q430" t="n">
        <v>1319.13</v>
      </c>
      <c r="R430" t="n">
        <v>108.97</v>
      </c>
      <c r="S430" t="n">
        <v>59.92</v>
      </c>
      <c r="T430" t="n">
        <v>24228.18</v>
      </c>
      <c r="U430" t="n">
        <v>0.55</v>
      </c>
      <c r="V430" t="n">
        <v>0.91</v>
      </c>
      <c r="W430" t="n">
        <v>0.22</v>
      </c>
      <c r="X430" t="n">
        <v>1.45</v>
      </c>
      <c r="Y430" t="n">
        <v>1</v>
      </c>
      <c r="Z430" t="n">
        <v>10</v>
      </c>
    </row>
    <row r="431">
      <c r="A431" t="n">
        <v>7</v>
      </c>
      <c r="B431" t="n">
        <v>60</v>
      </c>
      <c r="C431" t="inlineStr">
        <is>
          <t xml:space="preserve">CONCLUIDO	</t>
        </is>
      </c>
      <c r="D431" t="n">
        <v>4.561</v>
      </c>
      <c r="E431" t="n">
        <v>21.92</v>
      </c>
      <c r="F431" t="n">
        <v>18.62</v>
      </c>
      <c r="G431" t="n">
        <v>24.28</v>
      </c>
      <c r="H431" t="n">
        <v>0.38</v>
      </c>
      <c r="I431" t="n">
        <v>46</v>
      </c>
      <c r="J431" t="n">
        <v>126.94</v>
      </c>
      <c r="K431" t="n">
        <v>45</v>
      </c>
      <c r="L431" t="n">
        <v>2.75</v>
      </c>
      <c r="M431" t="n">
        <v>44</v>
      </c>
      <c r="N431" t="n">
        <v>19.19</v>
      </c>
      <c r="O431" t="n">
        <v>15889.69</v>
      </c>
      <c r="P431" t="n">
        <v>171.47</v>
      </c>
      <c r="Q431" t="n">
        <v>1319.22</v>
      </c>
      <c r="R431" t="n">
        <v>104.43</v>
      </c>
      <c r="S431" t="n">
        <v>59.92</v>
      </c>
      <c r="T431" t="n">
        <v>21992.07</v>
      </c>
      <c r="U431" t="n">
        <v>0.57</v>
      </c>
      <c r="V431" t="n">
        <v>0.91</v>
      </c>
      <c r="W431" t="n">
        <v>0.24</v>
      </c>
      <c r="X431" t="n">
        <v>1.34</v>
      </c>
      <c r="Y431" t="n">
        <v>1</v>
      </c>
      <c r="Z431" t="n">
        <v>10</v>
      </c>
    </row>
    <row r="432">
      <c r="A432" t="n">
        <v>8</v>
      </c>
      <c r="B432" t="n">
        <v>60</v>
      </c>
      <c r="C432" t="inlineStr">
        <is>
          <t xml:space="preserve">CONCLUIDO	</t>
        </is>
      </c>
      <c r="D432" t="n">
        <v>4.625</v>
      </c>
      <c r="E432" t="n">
        <v>21.62</v>
      </c>
      <c r="F432" t="n">
        <v>18.44</v>
      </c>
      <c r="G432" t="n">
        <v>26.99</v>
      </c>
      <c r="H432" t="n">
        <v>0.42</v>
      </c>
      <c r="I432" t="n">
        <v>41</v>
      </c>
      <c r="J432" t="n">
        <v>127.27</v>
      </c>
      <c r="K432" t="n">
        <v>45</v>
      </c>
      <c r="L432" t="n">
        <v>3</v>
      </c>
      <c r="M432" t="n">
        <v>39</v>
      </c>
      <c r="N432" t="n">
        <v>19.27</v>
      </c>
      <c r="O432" t="n">
        <v>15930.42</v>
      </c>
      <c r="P432" t="n">
        <v>167.01</v>
      </c>
      <c r="Q432" t="n">
        <v>1319.26</v>
      </c>
      <c r="R432" t="n">
        <v>98.59</v>
      </c>
      <c r="S432" t="n">
        <v>59.92</v>
      </c>
      <c r="T432" t="n">
        <v>19092.65</v>
      </c>
      <c r="U432" t="n">
        <v>0.61</v>
      </c>
      <c r="V432" t="n">
        <v>0.92</v>
      </c>
      <c r="W432" t="n">
        <v>0.23</v>
      </c>
      <c r="X432" t="n">
        <v>1.16</v>
      </c>
      <c r="Y432" t="n">
        <v>1</v>
      </c>
      <c r="Z432" t="n">
        <v>10</v>
      </c>
    </row>
    <row r="433">
      <c r="A433" t="n">
        <v>9</v>
      </c>
      <c r="B433" t="n">
        <v>60</v>
      </c>
      <c r="C433" t="inlineStr">
        <is>
          <t xml:space="preserve">CONCLUIDO	</t>
        </is>
      </c>
      <c r="D433" t="n">
        <v>4.6752</v>
      </c>
      <c r="E433" t="n">
        <v>21.39</v>
      </c>
      <c r="F433" t="n">
        <v>18.31</v>
      </c>
      <c r="G433" t="n">
        <v>29.69</v>
      </c>
      <c r="H433" t="n">
        <v>0.45</v>
      </c>
      <c r="I433" t="n">
        <v>37</v>
      </c>
      <c r="J433" t="n">
        <v>127.6</v>
      </c>
      <c r="K433" t="n">
        <v>45</v>
      </c>
      <c r="L433" t="n">
        <v>3.25</v>
      </c>
      <c r="M433" t="n">
        <v>35</v>
      </c>
      <c r="N433" t="n">
        <v>19.35</v>
      </c>
      <c r="O433" t="n">
        <v>15971.17</v>
      </c>
      <c r="P433" t="n">
        <v>162.64</v>
      </c>
      <c r="Q433" t="n">
        <v>1319.12</v>
      </c>
      <c r="R433" t="n">
        <v>94.27</v>
      </c>
      <c r="S433" t="n">
        <v>59.92</v>
      </c>
      <c r="T433" t="n">
        <v>16956.17</v>
      </c>
      <c r="U433" t="n">
        <v>0.64</v>
      </c>
      <c r="V433" t="n">
        <v>0.93</v>
      </c>
      <c r="W433" t="n">
        <v>0.23</v>
      </c>
      <c r="X433" t="n">
        <v>1.03</v>
      </c>
      <c r="Y433" t="n">
        <v>1</v>
      </c>
      <c r="Z433" t="n">
        <v>10</v>
      </c>
    </row>
    <row r="434">
      <c r="A434" t="n">
        <v>10</v>
      </c>
      <c r="B434" t="n">
        <v>60</v>
      </c>
      <c r="C434" t="inlineStr">
        <is>
          <t xml:space="preserve">CONCLUIDO	</t>
        </is>
      </c>
      <c r="D434" t="n">
        <v>4.7144</v>
      </c>
      <c r="E434" t="n">
        <v>21.21</v>
      </c>
      <c r="F434" t="n">
        <v>18.21</v>
      </c>
      <c r="G434" t="n">
        <v>32.14</v>
      </c>
      <c r="H434" t="n">
        <v>0.48</v>
      </c>
      <c r="I434" t="n">
        <v>34</v>
      </c>
      <c r="J434" t="n">
        <v>127.93</v>
      </c>
      <c r="K434" t="n">
        <v>45</v>
      </c>
      <c r="L434" t="n">
        <v>3.5</v>
      </c>
      <c r="M434" t="n">
        <v>32</v>
      </c>
      <c r="N434" t="n">
        <v>19.43</v>
      </c>
      <c r="O434" t="n">
        <v>16011.95</v>
      </c>
      <c r="P434" t="n">
        <v>159.18</v>
      </c>
      <c r="Q434" t="n">
        <v>1319.14</v>
      </c>
      <c r="R434" t="n">
        <v>90.97</v>
      </c>
      <c r="S434" t="n">
        <v>59.92</v>
      </c>
      <c r="T434" t="n">
        <v>15321.51</v>
      </c>
      <c r="U434" t="n">
        <v>0.66</v>
      </c>
      <c r="V434" t="n">
        <v>0.93</v>
      </c>
      <c r="W434" t="n">
        <v>0.22</v>
      </c>
      <c r="X434" t="n">
        <v>0.93</v>
      </c>
      <c r="Y434" t="n">
        <v>1</v>
      </c>
      <c r="Z434" t="n">
        <v>10</v>
      </c>
    </row>
    <row r="435">
      <c r="A435" t="n">
        <v>11</v>
      </c>
      <c r="B435" t="n">
        <v>60</v>
      </c>
      <c r="C435" t="inlineStr">
        <is>
          <t xml:space="preserve">CONCLUIDO	</t>
        </is>
      </c>
      <c r="D435" t="n">
        <v>4.7495</v>
      </c>
      <c r="E435" t="n">
        <v>21.06</v>
      </c>
      <c r="F435" t="n">
        <v>18.13</v>
      </c>
      <c r="G435" t="n">
        <v>35.09</v>
      </c>
      <c r="H435" t="n">
        <v>0.52</v>
      </c>
      <c r="I435" t="n">
        <v>31</v>
      </c>
      <c r="J435" t="n">
        <v>128.26</v>
      </c>
      <c r="K435" t="n">
        <v>45</v>
      </c>
      <c r="L435" t="n">
        <v>3.75</v>
      </c>
      <c r="M435" t="n">
        <v>29</v>
      </c>
      <c r="N435" t="n">
        <v>19.51</v>
      </c>
      <c r="O435" t="n">
        <v>16052.76</v>
      </c>
      <c r="P435" t="n">
        <v>154.74</v>
      </c>
      <c r="Q435" t="n">
        <v>1319.13</v>
      </c>
      <c r="R435" t="n">
        <v>88.3</v>
      </c>
      <c r="S435" t="n">
        <v>59.92</v>
      </c>
      <c r="T435" t="n">
        <v>14001.86</v>
      </c>
      <c r="U435" t="n">
        <v>0.68</v>
      </c>
      <c r="V435" t="n">
        <v>0.9399999999999999</v>
      </c>
      <c r="W435" t="n">
        <v>0.22</v>
      </c>
      <c r="X435" t="n">
        <v>0.85</v>
      </c>
      <c r="Y435" t="n">
        <v>1</v>
      </c>
      <c r="Z435" t="n">
        <v>10</v>
      </c>
    </row>
    <row r="436">
      <c r="A436" t="n">
        <v>12</v>
      </c>
      <c r="B436" t="n">
        <v>60</v>
      </c>
      <c r="C436" t="inlineStr">
        <is>
          <t xml:space="preserve">CONCLUIDO	</t>
        </is>
      </c>
      <c r="D436" t="n">
        <v>4.7776</v>
      </c>
      <c r="E436" t="n">
        <v>20.93</v>
      </c>
      <c r="F436" t="n">
        <v>18.06</v>
      </c>
      <c r="G436" t="n">
        <v>37.36</v>
      </c>
      <c r="H436" t="n">
        <v>0.55</v>
      </c>
      <c r="I436" t="n">
        <v>29</v>
      </c>
      <c r="J436" t="n">
        <v>128.59</v>
      </c>
      <c r="K436" t="n">
        <v>45</v>
      </c>
      <c r="L436" t="n">
        <v>4</v>
      </c>
      <c r="M436" t="n">
        <v>27</v>
      </c>
      <c r="N436" t="n">
        <v>19.59</v>
      </c>
      <c r="O436" t="n">
        <v>16093.6</v>
      </c>
      <c r="P436" t="n">
        <v>151.69</v>
      </c>
      <c r="Q436" t="n">
        <v>1319.14</v>
      </c>
      <c r="R436" t="n">
        <v>85.84999999999999</v>
      </c>
      <c r="S436" t="n">
        <v>59.92</v>
      </c>
      <c r="T436" t="n">
        <v>12785.28</v>
      </c>
      <c r="U436" t="n">
        <v>0.7</v>
      </c>
      <c r="V436" t="n">
        <v>0.9399999999999999</v>
      </c>
      <c r="W436" t="n">
        <v>0.21</v>
      </c>
      <c r="X436" t="n">
        <v>0.78</v>
      </c>
      <c r="Y436" t="n">
        <v>1</v>
      </c>
      <c r="Z436" t="n">
        <v>10</v>
      </c>
    </row>
    <row r="437">
      <c r="A437" t="n">
        <v>13</v>
      </c>
      <c r="B437" t="n">
        <v>60</v>
      </c>
      <c r="C437" t="inlineStr">
        <is>
          <t xml:space="preserve">CONCLUIDO	</t>
        </is>
      </c>
      <c r="D437" t="n">
        <v>4.806</v>
      </c>
      <c r="E437" t="n">
        <v>20.81</v>
      </c>
      <c r="F437" t="n">
        <v>18.01</v>
      </c>
      <c r="G437" t="n">
        <v>41.56</v>
      </c>
      <c r="H437" t="n">
        <v>0.58</v>
      </c>
      <c r="I437" t="n">
        <v>26</v>
      </c>
      <c r="J437" t="n">
        <v>128.92</v>
      </c>
      <c r="K437" t="n">
        <v>45</v>
      </c>
      <c r="L437" t="n">
        <v>4.25</v>
      </c>
      <c r="M437" t="n">
        <v>22</v>
      </c>
      <c r="N437" t="n">
        <v>19.68</v>
      </c>
      <c r="O437" t="n">
        <v>16134.46</v>
      </c>
      <c r="P437" t="n">
        <v>147.99</v>
      </c>
      <c r="Q437" t="n">
        <v>1319.13</v>
      </c>
      <c r="R437" t="n">
        <v>85.06</v>
      </c>
      <c r="S437" t="n">
        <v>59.92</v>
      </c>
      <c r="T437" t="n">
        <v>12406.24</v>
      </c>
      <c r="U437" t="n">
        <v>0.7</v>
      </c>
      <c r="V437" t="n">
        <v>0.9399999999999999</v>
      </c>
      <c r="W437" t="n">
        <v>0.19</v>
      </c>
      <c r="X437" t="n">
        <v>0.73</v>
      </c>
      <c r="Y437" t="n">
        <v>1</v>
      </c>
      <c r="Z437" t="n">
        <v>10</v>
      </c>
    </row>
    <row r="438">
      <c r="A438" t="n">
        <v>14</v>
      </c>
      <c r="B438" t="n">
        <v>60</v>
      </c>
      <c r="C438" t="inlineStr">
        <is>
          <t xml:space="preserve">CONCLUIDO	</t>
        </is>
      </c>
      <c r="D438" t="n">
        <v>4.811</v>
      </c>
      <c r="E438" t="n">
        <v>20.79</v>
      </c>
      <c r="F438" t="n">
        <v>18.01</v>
      </c>
      <c r="G438" t="n">
        <v>43.24</v>
      </c>
      <c r="H438" t="n">
        <v>0.62</v>
      </c>
      <c r="I438" t="n">
        <v>25</v>
      </c>
      <c r="J438" t="n">
        <v>129.25</v>
      </c>
      <c r="K438" t="n">
        <v>45</v>
      </c>
      <c r="L438" t="n">
        <v>4.5</v>
      </c>
      <c r="M438" t="n">
        <v>18</v>
      </c>
      <c r="N438" t="n">
        <v>19.76</v>
      </c>
      <c r="O438" t="n">
        <v>16175.36</v>
      </c>
      <c r="P438" t="n">
        <v>145.05</v>
      </c>
      <c r="Q438" t="n">
        <v>1319.2</v>
      </c>
      <c r="R438" t="n">
        <v>84.62</v>
      </c>
      <c r="S438" t="n">
        <v>59.92</v>
      </c>
      <c r="T438" t="n">
        <v>12191.91</v>
      </c>
      <c r="U438" t="n">
        <v>0.71</v>
      </c>
      <c r="V438" t="n">
        <v>0.9399999999999999</v>
      </c>
      <c r="W438" t="n">
        <v>0.21</v>
      </c>
      <c r="X438" t="n">
        <v>0.74</v>
      </c>
      <c r="Y438" t="n">
        <v>1</v>
      </c>
      <c r="Z438" t="n">
        <v>10</v>
      </c>
    </row>
    <row r="439">
      <c r="A439" t="n">
        <v>15</v>
      </c>
      <c r="B439" t="n">
        <v>60</v>
      </c>
      <c r="C439" t="inlineStr">
        <is>
          <t xml:space="preserve">CONCLUIDO	</t>
        </is>
      </c>
      <c r="D439" t="n">
        <v>4.8253</v>
      </c>
      <c r="E439" t="n">
        <v>20.72</v>
      </c>
      <c r="F439" t="n">
        <v>17.98</v>
      </c>
      <c r="G439" t="n">
        <v>44.95</v>
      </c>
      <c r="H439" t="n">
        <v>0.65</v>
      </c>
      <c r="I439" t="n">
        <v>24</v>
      </c>
      <c r="J439" t="n">
        <v>129.59</v>
      </c>
      <c r="K439" t="n">
        <v>45</v>
      </c>
      <c r="L439" t="n">
        <v>4.75</v>
      </c>
      <c r="M439" t="n">
        <v>5</v>
      </c>
      <c r="N439" t="n">
        <v>19.84</v>
      </c>
      <c r="O439" t="n">
        <v>16216.29</v>
      </c>
      <c r="P439" t="n">
        <v>143.3</v>
      </c>
      <c r="Q439" t="n">
        <v>1319.14</v>
      </c>
      <c r="R439" t="n">
        <v>82.8</v>
      </c>
      <c r="S439" t="n">
        <v>59.92</v>
      </c>
      <c r="T439" t="n">
        <v>11286.52</v>
      </c>
      <c r="U439" t="n">
        <v>0.72</v>
      </c>
      <c r="V439" t="n">
        <v>0.95</v>
      </c>
      <c r="W439" t="n">
        <v>0.23</v>
      </c>
      <c r="X439" t="n">
        <v>0.7</v>
      </c>
      <c r="Y439" t="n">
        <v>1</v>
      </c>
      <c r="Z439" t="n">
        <v>10</v>
      </c>
    </row>
    <row r="440">
      <c r="A440" t="n">
        <v>16</v>
      </c>
      <c r="B440" t="n">
        <v>60</v>
      </c>
      <c r="C440" t="inlineStr">
        <is>
          <t xml:space="preserve">CONCLUIDO	</t>
        </is>
      </c>
      <c r="D440" t="n">
        <v>4.8435</v>
      </c>
      <c r="E440" t="n">
        <v>20.65</v>
      </c>
      <c r="F440" t="n">
        <v>17.93</v>
      </c>
      <c r="G440" t="n">
        <v>46.76</v>
      </c>
      <c r="H440" t="n">
        <v>0.68</v>
      </c>
      <c r="I440" t="n">
        <v>23</v>
      </c>
      <c r="J440" t="n">
        <v>129.92</v>
      </c>
      <c r="K440" t="n">
        <v>45</v>
      </c>
      <c r="L440" t="n">
        <v>5</v>
      </c>
      <c r="M440" t="n">
        <v>0</v>
      </c>
      <c r="N440" t="n">
        <v>19.92</v>
      </c>
      <c r="O440" t="n">
        <v>16257.24</v>
      </c>
      <c r="P440" t="n">
        <v>142.67</v>
      </c>
      <c r="Q440" t="n">
        <v>1319.26</v>
      </c>
      <c r="R440" t="n">
        <v>80.8</v>
      </c>
      <c r="S440" t="n">
        <v>59.92</v>
      </c>
      <c r="T440" t="n">
        <v>10289.34</v>
      </c>
      <c r="U440" t="n">
        <v>0.74</v>
      </c>
      <c r="V440" t="n">
        <v>0.95</v>
      </c>
      <c r="W440" t="n">
        <v>0.23</v>
      </c>
      <c r="X440" t="n">
        <v>0.65</v>
      </c>
      <c r="Y440" t="n">
        <v>1</v>
      </c>
      <c r="Z440" t="n">
        <v>10</v>
      </c>
    </row>
    <row r="441">
      <c r="A441" t="n">
        <v>0</v>
      </c>
      <c r="B441" t="n">
        <v>135</v>
      </c>
      <c r="C441" t="inlineStr">
        <is>
          <t xml:space="preserve">CONCLUIDO	</t>
        </is>
      </c>
      <c r="D441" t="n">
        <v>2.1221</v>
      </c>
      <c r="E441" t="n">
        <v>47.12</v>
      </c>
      <c r="F441" t="n">
        <v>27.38</v>
      </c>
      <c r="G441" t="n">
        <v>4.92</v>
      </c>
      <c r="H441" t="n">
        <v>0.07000000000000001</v>
      </c>
      <c r="I441" t="n">
        <v>334</v>
      </c>
      <c r="J441" t="n">
        <v>263.32</v>
      </c>
      <c r="K441" t="n">
        <v>59.89</v>
      </c>
      <c r="L441" t="n">
        <v>1</v>
      </c>
      <c r="M441" t="n">
        <v>332</v>
      </c>
      <c r="N441" t="n">
        <v>67.43000000000001</v>
      </c>
      <c r="O441" t="n">
        <v>32710.1</v>
      </c>
      <c r="P441" t="n">
        <v>458.9</v>
      </c>
      <c r="Q441" t="n">
        <v>1319.82</v>
      </c>
      <c r="R441" t="n">
        <v>391.35</v>
      </c>
      <c r="S441" t="n">
        <v>59.92</v>
      </c>
      <c r="T441" t="n">
        <v>164007.7</v>
      </c>
      <c r="U441" t="n">
        <v>0.15</v>
      </c>
      <c r="V441" t="n">
        <v>0.62</v>
      </c>
      <c r="W441" t="n">
        <v>0.7</v>
      </c>
      <c r="X441" t="n">
        <v>10.1</v>
      </c>
      <c r="Y441" t="n">
        <v>1</v>
      </c>
      <c r="Z441" t="n">
        <v>10</v>
      </c>
    </row>
    <row r="442">
      <c r="A442" t="n">
        <v>1</v>
      </c>
      <c r="B442" t="n">
        <v>135</v>
      </c>
      <c r="C442" t="inlineStr">
        <is>
          <t xml:space="preserve">CONCLUIDO	</t>
        </is>
      </c>
      <c r="D442" t="n">
        <v>2.5607</v>
      </c>
      <c r="E442" t="n">
        <v>39.05</v>
      </c>
      <c r="F442" t="n">
        <v>24.27</v>
      </c>
      <c r="G442" t="n">
        <v>6.17</v>
      </c>
      <c r="H442" t="n">
        <v>0.08</v>
      </c>
      <c r="I442" t="n">
        <v>236</v>
      </c>
      <c r="J442" t="n">
        <v>263.79</v>
      </c>
      <c r="K442" t="n">
        <v>59.89</v>
      </c>
      <c r="L442" t="n">
        <v>1.25</v>
      </c>
      <c r="M442" t="n">
        <v>234</v>
      </c>
      <c r="N442" t="n">
        <v>67.65000000000001</v>
      </c>
      <c r="O442" t="n">
        <v>32767.75</v>
      </c>
      <c r="P442" t="n">
        <v>405.3</v>
      </c>
      <c r="Q442" t="n">
        <v>1319.6</v>
      </c>
      <c r="R442" t="n">
        <v>289.41</v>
      </c>
      <c r="S442" t="n">
        <v>59.92</v>
      </c>
      <c r="T442" t="n">
        <v>113527.54</v>
      </c>
      <c r="U442" t="n">
        <v>0.21</v>
      </c>
      <c r="V442" t="n">
        <v>0.7</v>
      </c>
      <c r="W442" t="n">
        <v>0.54</v>
      </c>
      <c r="X442" t="n">
        <v>6.99</v>
      </c>
      <c r="Y442" t="n">
        <v>1</v>
      </c>
      <c r="Z442" t="n">
        <v>10</v>
      </c>
    </row>
    <row r="443">
      <c r="A443" t="n">
        <v>2</v>
      </c>
      <c r="B443" t="n">
        <v>135</v>
      </c>
      <c r="C443" t="inlineStr">
        <is>
          <t xml:space="preserve">CONCLUIDO	</t>
        </is>
      </c>
      <c r="D443" t="n">
        <v>2.8859</v>
      </c>
      <c r="E443" t="n">
        <v>34.65</v>
      </c>
      <c r="F443" t="n">
        <v>22.6</v>
      </c>
      <c r="G443" t="n">
        <v>7.45</v>
      </c>
      <c r="H443" t="n">
        <v>0.1</v>
      </c>
      <c r="I443" t="n">
        <v>182</v>
      </c>
      <c r="J443" t="n">
        <v>264.25</v>
      </c>
      <c r="K443" t="n">
        <v>59.89</v>
      </c>
      <c r="L443" t="n">
        <v>1.5</v>
      </c>
      <c r="M443" t="n">
        <v>180</v>
      </c>
      <c r="N443" t="n">
        <v>67.87</v>
      </c>
      <c r="O443" t="n">
        <v>32825.49</v>
      </c>
      <c r="P443" t="n">
        <v>376.19</v>
      </c>
      <c r="Q443" t="n">
        <v>1319.45</v>
      </c>
      <c r="R443" t="n">
        <v>234.29</v>
      </c>
      <c r="S443" t="n">
        <v>59.92</v>
      </c>
      <c r="T443" t="n">
        <v>86237.57000000001</v>
      </c>
      <c r="U443" t="n">
        <v>0.26</v>
      </c>
      <c r="V443" t="n">
        <v>0.75</v>
      </c>
      <c r="W443" t="n">
        <v>0.46</v>
      </c>
      <c r="X443" t="n">
        <v>5.31</v>
      </c>
      <c r="Y443" t="n">
        <v>1</v>
      </c>
      <c r="Z443" t="n">
        <v>10</v>
      </c>
    </row>
    <row r="444">
      <c r="A444" t="n">
        <v>3</v>
      </c>
      <c r="B444" t="n">
        <v>135</v>
      </c>
      <c r="C444" t="inlineStr">
        <is>
          <t xml:space="preserve">CONCLUIDO	</t>
        </is>
      </c>
      <c r="D444" t="n">
        <v>3.1247</v>
      </c>
      <c r="E444" t="n">
        <v>32</v>
      </c>
      <c r="F444" t="n">
        <v>21.62</v>
      </c>
      <c r="G444" t="n">
        <v>8.699999999999999</v>
      </c>
      <c r="H444" t="n">
        <v>0.12</v>
      </c>
      <c r="I444" t="n">
        <v>149</v>
      </c>
      <c r="J444" t="n">
        <v>264.72</v>
      </c>
      <c r="K444" t="n">
        <v>59.89</v>
      </c>
      <c r="L444" t="n">
        <v>1.75</v>
      </c>
      <c r="M444" t="n">
        <v>147</v>
      </c>
      <c r="N444" t="n">
        <v>68.09</v>
      </c>
      <c r="O444" t="n">
        <v>32883.31</v>
      </c>
      <c r="P444" t="n">
        <v>358.74</v>
      </c>
      <c r="Q444" t="n">
        <v>1319.43</v>
      </c>
      <c r="R444" t="n">
        <v>202.4</v>
      </c>
      <c r="S444" t="n">
        <v>59.92</v>
      </c>
      <c r="T444" t="n">
        <v>70459.58</v>
      </c>
      <c r="U444" t="n">
        <v>0.3</v>
      </c>
      <c r="V444" t="n">
        <v>0.79</v>
      </c>
      <c r="W444" t="n">
        <v>0.4</v>
      </c>
      <c r="X444" t="n">
        <v>4.34</v>
      </c>
      <c r="Y444" t="n">
        <v>1</v>
      </c>
      <c r="Z444" t="n">
        <v>10</v>
      </c>
    </row>
    <row r="445">
      <c r="A445" t="n">
        <v>4</v>
      </c>
      <c r="B445" t="n">
        <v>135</v>
      </c>
      <c r="C445" t="inlineStr">
        <is>
          <t xml:space="preserve">CONCLUIDO	</t>
        </is>
      </c>
      <c r="D445" t="n">
        <v>3.3183</v>
      </c>
      <c r="E445" t="n">
        <v>30.14</v>
      </c>
      <c r="F445" t="n">
        <v>20.91</v>
      </c>
      <c r="G445" t="n">
        <v>9.960000000000001</v>
      </c>
      <c r="H445" t="n">
        <v>0.13</v>
      </c>
      <c r="I445" t="n">
        <v>126</v>
      </c>
      <c r="J445" t="n">
        <v>265.19</v>
      </c>
      <c r="K445" t="n">
        <v>59.89</v>
      </c>
      <c r="L445" t="n">
        <v>2</v>
      </c>
      <c r="M445" t="n">
        <v>124</v>
      </c>
      <c r="N445" t="n">
        <v>68.31</v>
      </c>
      <c r="O445" t="n">
        <v>32941.21</v>
      </c>
      <c r="P445" t="n">
        <v>345.99</v>
      </c>
      <c r="Q445" t="n">
        <v>1319.32</v>
      </c>
      <c r="R445" t="n">
        <v>179.19</v>
      </c>
      <c r="S445" t="n">
        <v>59.92</v>
      </c>
      <c r="T445" t="n">
        <v>58969.25</v>
      </c>
      <c r="U445" t="n">
        <v>0.33</v>
      </c>
      <c r="V445" t="n">
        <v>0.8100000000000001</v>
      </c>
      <c r="W445" t="n">
        <v>0.37</v>
      </c>
      <c r="X445" t="n">
        <v>3.63</v>
      </c>
      <c r="Y445" t="n">
        <v>1</v>
      </c>
      <c r="Z445" t="n">
        <v>10</v>
      </c>
    </row>
    <row r="446">
      <c r="A446" t="n">
        <v>5</v>
      </c>
      <c r="B446" t="n">
        <v>135</v>
      </c>
      <c r="C446" t="inlineStr">
        <is>
          <t xml:space="preserve">CONCLUIDO	</t>
        </is>
      </c>
      <c r="D446" t="n">
        <v>3.4781</v>
      </c>
      <c r="E446" t="n">
        <v>28.75</v>
      </c>
      <c r="F446" t="n">
        <v>20.39</v>
      </c>
      <c r="G446" t="n">
        <v>11.22</v>
      </c>
      <c r="H446" t="n">
        <v>0.15</v>
      </c>
      <c r="I446" t="n">
        <v>109</v>
      </c>
      <c r="J446" t="n">
        <v>265.66</v>
      </c>
      <c r="K446" t="n">
        <v>59.89</v>
      </c>
      <c r="L446" t="n">
        <v>2.25</v>
      </c>
      <c r="M446" t="n">
        <v>107</v>
      </c>
      <c r="N446" t="n">
        <v>68.53</v>
      </c>
      <c r="O446" t="n">
        <v>32999.19</v>
      </c>
      <c r="P446" t="n">
        <v>336.33</v>
      </c>
      <c r="Q446" t="n">
        <v>1319.22</v>
      </c>
      <c r="R446" t="n">
        <v>162</v>
      </c>
      <c r="S446" t="n">
        <v>59.92</v>
      </c>
      <c r="T446" t="n">
        <v>50459.89</v>
      </c>
      <c r="U446" t="n">
        <v>0.37</v>
      </c>
      <c r="V446" t="n">
        <v>0.83</v>
      </c>
      <c r="W446" t="n">
        <v>0.34</v>
      </c>
      <c r="X446" t="n">
        <v>3.11</v>
      </c>
      <c r="Y446" t="n">
        <v>1</v>
      </c>
      <c r="Z446" t="n">
        <v>10</v>
      </c>
    </row>
    <row r="447">
      <c r="A447" t="n">
        <v>6</v>
      </c>
      <c r="B447" t="n">
        <v>135</v>
      </c>
      <c r="C447" t="inlineStr">
        <is>
          <t xml:space="preserve">CONCLUIDO	</t>
        </is>
      </c>
      <c r="D447" t="n">
        <v>3.6107</v>
      </c>
      <c r="E447" t="n">
        <v>27.7</v>
      </c>
      <c r="F447" t="n">
        <v>19.99</v>
      </c>
      <c r="G447" t="n">
        <v>12.49</v>
      </c>
      <c r="H447" t="n">
        <v>0.17</v>
      </c>
      <c r="I447" t="n">
        <v>96</v>
      </c>
      <c r="J447" t="n">
        <v>266.13</v>
      </c>
      <c r="K447" t="n">
        <v>59.89</v>
      </c>
      <c r="L447" t="n">
        <v>2.5</v>
      </c>
      <c r="M447" t="n">
        <v>94</v>
      </c>
      <c r="N447" t="n">
        <v>68.75</v>
      </c>
      <c r="O447" t="n">
        <v>33057.26</v>
      </c>
      <c r="P447" t="n">
        <v>328.74</v>
      </c>
      <c r="Q447" t="n">
        <v>1319.33</v>
      </c>
      <c r="R447" t="n">
        <v>149.1</v>
      </c>
      <c r="S447" t="n">
        <v>59.92</v>
      </c>
      <c r="T447" t="n">
        <v>44073.73</v>
      </c>
      <c r="U447" t="n">
        <v>0.4</v>
      </c>
      <c r="V447" t="n">
        <v>0.85</v>
      </c>
      <c r="W447" t="n">
        <v>0.31</v>
      </c>
      <c r="X447" t="n">
        <v>2.71</v>
      </c>
      <c r="Y447" t="n">
        <v>1</v>
      </c>
      <c r="Z447" t="n">
        <v>10</v>
      </c>
    </row>
    <row r="448">
      <c r="A448" t="n">
        <v>7</v>
      </c>
      <c r="B448" t="n">
        <v>135</v>
      </c>
      <c r="C448" t="inlineStr">
        <is>
          <t xml:space="preserve">CONCLUIDO	</t>
        </is>
      </c>
      <c r="D448" t="n">
        <v>3.7155</v>
      </c>
      <c r="E448" t="n">
        <v>26.91</v>
      </c>
      <c r="F448" t="n">
        <v>19.71</v>
      </c>
      <c r="G448" t="n">
        <v>13.75</v>
      </c>
      <c r="H448" t="n">
        <v>0.18</v>
      </c>
      <c r="I448" t="n">
        <v>86</v>
      </c>
      <c r="J448" t="n">
        <v>266.6</v>
      </c>
      <c r="K448" t="n">
        <v>59.89</v>
      </c>
      <c r="L448" t="n">
        <v>2.75</v>
      </c>
      <c r="M448" t="n">
        <v>84</v>
      </c>
      <c r="N448" t="n">
        <v>68.97</v>
      </c>
      <c r="O448" t="n">
        <v>33115.41</v>
      </c>
      <c r="P448" t="n">
        <v>323.2</v>
      </c>
      <c r="Q448" t="n">
        <v>1319.49</v>
      </c>
      <c r="R448" t="n">
        <v>139.95</v>
      </c>
      <c r="S448" t="n">
        <v>59.92</v>
      </c>
      <c r="T448" t="n">
        <v>39548.56</v>
      </c>
      <c r="U448" t="n">
        <v>0.43</v>
      </c>
      <c r="V448" t="n">
        <v>0.86</v>
      </c>
      <c r="W448" t="n">
        <v>0.3</v>
      </c>
      <c r="X448" t="n">
        <v>2.43</v>
      </c>
      <c r="Y448" t="n">
        <v>1</v>
      </c>
      <c r="Z448" t="n">
        <v>10</v>
      </c>
    </row>
    <row r="449">
      <c r="A449" t="n">
        <v>8</v>
      </c>
      <c r="B449" t="n">
        <v>135</v>
      </c>
      <c r="C449" t="inlineStr">
        <is>
          <t xml:space="preserve">CONCLUIDO	</t>
        </is>
      </c>
      <c r="D449" t="n">
        <v>3.8202</v>
      </c>
      <c r="E449" t="n">
        <v>26.18</v>
      </c>
      <c r="F449" t="n">
        <v>19.43</v>
      </c>
      <c r="G449" t="n">
        <v>15.14</v>
      </c>
      <c r="H449" t="n">
        <v>0.2</v>
      </c>
      <c r="I449" t="n">
        <v>77</v>
      </c>
      <c r="J449" t="n">
        <v>267.08</v>
      </c>
      <c r="K449" t="n">
        <v>59.89</v>
      </c>
      <c r="L449" t="n">
        <v>3</v>
      </c>
      <c r="M449" t="n">
        <v>75</v>
      </c>
      <c r="N449" t="n">
        <v>69.19</v>
      </c>
      <c r="O449" t="n">
        <v>33173.65</v>
      </c>
      <c r="P449" t="n">
        <v>317.58</v>
      </c>
      <c r="Q449" t="n">
        <v>1319.31</v>
      </c>
      <c r="R449" t="n">
        <v>130.93</v>
      </c>
      <c r="S449" t="n">
        <v>59.92</v>
      </c>
      <c r="T449" t="n">
        <v>35085.77</v>
      </c>
      <c r="U449" t="n">
        <v>0.46</v>
      </c>
      <c r="V449" t="n">
        <v>0.87</v>
      </c>
      <c r="W449" t="n">
        <v>0.28</v>
      </c>
      <c r="X449" t="n">
        <v>2.15</v>
      </c>
      <c r="Y449" t="n">
        <v>1</v>
      </c>
      <c r="Z449" t="n">
        <v>10</v>
      </c>
    </row>
    <row r="450">
      <c r="A450" t="n">
        <v>9</v>
      </c>
      <c r="B450" t="n">
        <v>135</v>
      </c>
      <c r="C450" t="inlineStr">
        <is>
          <t xml:space="preserve">CONCLUIDO	</t>
        </is>
      </c>
      <c r="D450" t="n">
        <v>3.8892</v>
      </c>
      <c r="E450" t="n">
        <v>25.71</v>
      </c>
      <c r="F450" t="n">
        <v>19.27</v>
      </c>
      <c r="G450" t="n">
        <v>16.28</v>
      </c>
      <c r="H450" t="n">
        <v>0.22</v>
      </c>
      <c r="I450" t="n">
        <v>71</v>
      </c>
      <c r="J450" t="n">
        <v>267.55</v>
      </c>
      <c r="K450" t="n">
        <v>59.89</v>
      </c>
      <c r="L450" t="n">
        <v>3.25</v>
      </c>
      <c r="M450" t="n">
        <v>69</v>
      </c>
      <c r="N450" t="n">
        <v>69.41</v>
      </c>
      <c r="O450" t="n">
        <v>33231.97</v>
      </c>
      <c r="P450" t="n">
        <v>314.19</v>
      </c>
      <c r="Q450" t="n">
        <v>1319.13</v>
      </c>
      <c r="R450" t="n">
        <v>125.34</v>
      </c>
      <c r="S450" t="n">
        <v>59.92</v>
      </c>
      <c r="T450" t="n">
        <v>32319.5</v>
      </c>
      <c r="U450" t="n">
        <v>0.48</v>
      </c>
      <c r="V450" t="n">
        <v>0.88</v>
      </c>
      <c r="W450" t="n">
        <v>0.28</v>
      </c>
      <c r="X450" t="n">
        <v>1.99</v>
      </c>
      <c r="Y450" t="n">
        <v>1</v>
      </c>
      <c r="Z450" t="n">
        <v>10</v>
      </c>
    </row>
    <row r="451">
      <c r="A451" t="n">
        <v>10</v>
      </c>
      <c r="B451" t="n">
        <v>135</v>
      </c>
      <c r="C451" t="inlineStr">
        <is>
          <t xml:space="preserve">CONCLUIDO	</t>
        </is>
      </c>
      <c r="D451" t="n">
        <v>3.966</v>
      </c>
      <c r="E451" t="n">
        <v>25.21</v>
      </c>
      <c r="F451" t="n">
        <v>19.07</v>
      </c>
      <c r="G451" t="n">
        <v>17.61</v>
      </c>
      <c r="H451" t="n">
        <v>0.23</v>
      </c>
      <c r="I451" t="n">
        <v>65</v>
      </c>
      <c r="J451" t="n">
        <v>268.02</v>
      </c>
      <c r="K451" t="n">
        <v>59.89</v>
      </c>
      <c r="L451" t="n">
        <v>3.5</v>
      </c>
      <c r="M451" t="n">
        <v>63</v>
      </c>
      <c r="N451" t="n">
        <v>69.64</v>
      </c>
      <c r="O451" t="n">
        <v>33290.38</v>
      </c>
      <c r="P451" t="n">
        <v>309.95</v>
      </c>
      <c r="Q451" t="n">
        <v>1319.19</v>
      </c>
      <c r="R451" t="n">
        <v>119.06</v>
      </c>
      <c r="S451" t="n">
        <v>59.92</v>
      </c>
      <c r="T451" t="n">
        <v>29210.31</v>
      </c>
      <c r="U451" t="n">
        <v>0.5</v>
      </c>
      <c r="V451" t="n">
        <v>0.89</v>
      </c>
      <c r="W451" t="n">
        <v>0.27</v>
      </c>
      <c r="X451" t="n">
        <v>1.8</v>
      </c>
      <c r="Y451" t="n">
        <v>1</v>
      </c>
      <c r="Z451" t="n">
        <v>10</v>
      </c>
    </row>
    <row r="452">
      <c r="A452" t="n">
        <v>11</v>
      </c>
      <c r="B452" t="n">
        <v>135</v>
      </c>
      <c r="C452" t="inlineStr">
        <is>
          <t xml:space="preserve">CONCLUIDO	</t>
        </is>
      </c>
      <c r="D452" t="n">
        <v>4.0318</v>
      </c>
      <c r="E452" t="n">
        <v>24.8</v>
      </c>
      <c r="F452" t="n">
        <v>18.92</v>
      </c>
      <c r="G452" t="n">
        <v>18.92</v>
      </c>
      <c r="H452" t="n">
        <v>0.25</v>
      </c>
      <c r="I452" t="n">
        <v>60</v>
      </c>
      <c r="J452" t="n">
        <v>268.5</v>
      </c>
      <c r="K452" t="n">
        <v>59.89</v>
      </c>
      <c r="L452" t="n">
        <v>3.75</v>
      </c>
      <c r="M452" t="n">
        <v>58</v>
      </c>
      <c r="N452" t="n">
        <v>69.86</v>
      </c>
      <c r="O452" t="n">
        <v>33348.87</v>
      </c>
      <c r="P452" t="n">
        <v>306.4</v>
      </c>
      <c r="Q452" t="n">
        <v>1319.42</v>
      </c>
      <c r="R452" t="n">
        <v>113.52</v>
      </c>
      <c r="S452" t="n">
        <v>59.92</v>
      </c>
      <c r="T452" t="n">
        <v>26462.71</v>
      </c>
      <c r="U452" t="n">
        <v>0.53</v>
      </c>
      <c r="V452" t="n">
        <v>0.9</v>
      </c>
      <c r="W452" t="n">
        <v>0.26</v>
      </c>
      <c r="X452" t="n">
        <v>1.64</v>
      </c>
      <c r="Y452" t="n">
        <v>1</v>
      </c>
      <c r="Z452" t="n">
        <v>10</v>
      </c>
    </row>
    <row r="453">
      <c r="A453" t="n">
        <v>12</v>
      </c>
      <c r="B453" t="n">
        <v>135</v>
      </c>
      <c r="C453" t="inlineStr">
        <is>
          <t xml:space="preserve">CONCLUIDO	</t>
        </is>
      </c>
      <c r="D453" t="n">
        <v>4.118</v>
      </c>
      <c r="E453" t="n">
        <v>24.28</v>
      </c>
      <c r="F453" t="n">
        <v>18.65</v>
      </c>
      <c r="G453" t="n">
        <v>20.35</v>
      </c>
      <c r="H453" t="n">
        <v>0.26</v>
      </c>
      <c r="I453" t="n">
        <v>55</v>
      </c>
      <c r="J453" t="n">
        <v>268.97</v>
      </c>
      <c r="K453" t="n">
        <v>59.89</v>
      </c>
      <c r="L453" t="n">
        <v>4</v>
      </c>
      <c r="M453" t="n">
        <v>53</v>
      </c>
      <c r="N453" t="n">
        <v>70.09</v>
      </c>
      <c r="O453" t="n">
        <v>33407.45</v>
      </c>
      <c r="P453" t="n">
        <v>301.02</v>
      </c>
      <c r="Q453" t="n">
        <v>1319.17</v>
      </c>
      <c r="R453" t="n">
        <v>104.75</v>
      </c>
      <c r="S453" t="n">
        <v>59.92</v>
      </c>
      <c r="T453" t="n">
        <v>22103.17</v>
      </c>
      <c r="U453" t="n">
        <v>0.57</v>
      </c>
      <c r="V453" t="n">
        <v>0.91</v>
      </c>
      <c r="W453" t="n">
        <v>0.25</v>
      </c>
      <c r="X453" t="n">
        <v>1.37</v>
      </c>
      <c r="Y453" t="n">
        <v>1</v>
      </c>
      <c r="Z453" t="n">
        <v>10</v>
      </c>
    </row>
    <row r="454">
      <c r="A454" t="n">
        <v>13</v>
      </c>
      <c r="B454" t="n">
        <v>135</v>
      </c>
      <c r="C454" t="inlineStr">
        <is>
          <t xml:space="preserve">CONCLUIDO	</t>
        </is>
      </c>
      <c r="D454" t="n">
        <v>4.1545</v>
      </c>
      <c r="E454" t="n">
        <v>24.07</v>
      </c>
      <c r="F454" t="n">
        <v>18.59</v>
      </c>
      <c r="G454" t="n">
        <v>21.45</v>
      </c>
      <c r="H454" t="n">
        <v>0.28</v>
      </c>
      <c r="I454" t="n">
        <v>52</v>
      </c>
      <c r="J454" t="n">
        <v>269.45</v>
      </c>
      <c r="K454" t="n">
        <v>59.89</v>
      </c>
      <c r="L454" t="n">
        <v>4.25</v>
      </c>
      <c r="M454" t="n">
        <v>50</v>
      </c>
      <c r="N454" t="n">
        <v>70.31</v>
      </c>
      <c r="O454" t="n">
        <v>33466.11</v>
      </c>
      <c r="P454" t="n">
        <v>299.2</v>
      </c>
      <c r="Q454" t="n">
        <v>1319.19</v>
      </c>
      <c r="R454" t="n">
        <v>103.68</v>
      </c>
      <c r="S454" t="n">
        <v>59.92</v>
      </c>
      <c r="T454" t="n">
        <v>21584.35</v>
      </c>
      <c r="U454" t="n">
        <v>0.58</v>
      </c>
      <c r="V454" t="n">
        <v>0.91</v>
      </c>
      <c r="W454" t="n">
        <v>0.23</v>
      </c>
      <c r="X454" t="n">
        <v>1.31</v>
      </c>
      <c r="Y454" t="n">
        <v>1</v>
      </c>
      <c r="Z454" t="n">
        <v>10</v>
      </c>
    </row>
    <row r="455">
      <c r="A455" t="n">
        <v>14</v>
      </c>
      <c r="B455" t="n">
        <v>135</v>
      </c>
      <c r="C455" t="inlineStr">
        <is>
          <t xml:space="preserve">CONCLUIDO	</t>
        </is>
      </c>
      <c r="D455" t="n">
        <v>4.1087</v>
      </c>
      <c r="E455" t="n">
        <v>24.34</v>
      </c>
      <c r="F455" t="n">
        <v>18.96</v>
      </c>
      <c r="G455" t="n">
        <v>22.75</v>
      </c>
      <c r="H455" t="n">
        <v>0.3</v>
      </c>
      <c r="I455" t="n">
        <v>50</v>
      </c>
      <c r="J455" t="n">
        <v>269.92</v>
      </c>
      <c r="K455" t="n">
        <v>59.89</v>
      </c>
      <c r="L455" t="n">
        <v>4.5</v>
      </c>
      <c r="M455" t="n">
        <v>48</v>
      </c>
      <c r="N455" t="n">
        <v>70.54000000000001</v>
      </c>
      <c r="O455" t="n">
        <v>33524.86</v>
      </c>
      <c r="P455" t="n">
        <v>304.75</v>
      </c>
      <c r="Q455" t="n">
        <v>1319.3</v>
      </c>
      <c r="R455" t="n">
        <v>116.87</v>
      </c>
      <c r="S455" t="n">
        <v>59.92</v>
      </c>
      <c r="T455" t="n">
        <v>28187.86</v>
      </c>
      <c r="U455" t="n">
        <v>0.51</v>
      </c>
      <c r="V455" t="n">
        <v>0.9</v>
      </c>
      <c r="W455" t="n">
        <v>0.23</v>
      </c>
      <c r="X455" t="n">
        <v>1.68</v>
      </c>
      <c r="Y455" t="n">
        <v>1</v>
      </c>
      <c r="Z455" t="n">
        <v>10</v>
      </c>
    </row>
    <row r="456">
      <c r="A456" t="n">
        <v>15</v>
      </c>
      <c r="B456" t="n">
        <v>135</v>
      </c>
      <c r="C456" t="inlineStr">
        <is>
          <t xml:space="preserve">CONCLUIDO	</t>
        </is>
      </c>
      <c r="D456" t="n">
        <v>4.2008</v>
      </c>
      <c r="E456" t="n">
        <v>23.8</v>
      </c>
      <c r="F456" t="n">
        <v>18.63</v>
      </c>
      <c r="G456" t="n">
        <v>24.3</v>
      </c>
      <c r="H456" t="n">
        <v>0.31</v>
      </c>
      <c r="I456" t="n">
        <v>46</v>
      </c>
      <c r="J456" t="n">
        <v>270.4</v>
      </c>
      <c r="K456" t="n">
        <v>59.89</v>
      </c>
      <c r="L456" t="n">
        <v>4.75</v>
      </c>
      <c r="M456" t="n">
        <v>44</v>
      </c>
      <c r="N456" t="n">
        <v>70.76000000000001</v>
      </c>
      <c r="O456" t="n">
        <v>33583.7</v>
      </c>
      <c r="P456" t="n">
        <v>298.15</v>
      </c>
      <c r="Q456" t="n">
        <v>1319.12</v>
      </c>
      <c r="R456" t="n">
        <v>104.69</v>
      </c>
      <c r="S456" t="n">
        <v>59.92</v>
      </c>
      <c r="T456" t="n">
        <v>22120.27</v>
      </c>
      <c r="U456" t="n">
        <v>0.57</v>
      </c>
      <c r="V456" t="n">
        <v>0.91</v>
      </c>
      <c r="W456" t="n">
        <v>0.24</v>
      </c>
      <c r="X456" t="n">
        <v>1.35</v>
      </c>
      <c r="Y456" t="n">
        <v>1</v>
      </c>
      <c r="Z456" t="n">
        <v>10</v>
      </c>
    </row>
    <row r="457">
      <c r="A457" t="n">
        <v>16</v>
      </c>
      <c r="B457" t="n">
        <v>135</v>
      </c>
      <c r="C457" t="inlineStr">
        <is>
          <t xml:space="preserve">CONCLUIDO	</t>
        </is>
      </c>
      <c r="D457" t="n">
        <v>4.2331</v>
      </c>
      <c r="E457" t="n">
        <v>23.62</v>
      </c>
      <c r="F457" t="n">
        <v>18.55</v>
      </c>
      <c r="G457" t="n">
        <v>25.29</v>
      </c>
      <c r="H457" t="n">
        <v>0.33</v>
      </c>
      <c r="I457" t="n">
        <v>44</v>
      </c>
      <c r="J457" t="n">
        <v>270.88</v>
      </c>
      <c r="K457" t="n">
        <v>59.89</v>
      </c>
      <c r="L457" t="n">
        <v>5</v>
      </c>
      <c r="M457" t="n">
        <v>42</v>
      </c>
      <c r="N457" t="n">
        <v>70.98999999999999</v>
      </c>
      <c r="O457" t="n">
        <v>33642.62</v>
      </c>
      <c r="P457" t="n">
        <v>296.05</v>
      </c>
      <c r="Q457" t="n">
        <v>1319.17</v>
      </c>
      <c r="R457" t="n">
        <v>102.17</v>
      </c>
      <c r="S457" t="n">
        <v>59.92</v>
      </c>
      <c r="T457" t="n">
        <v>20868.7</v>
      </c>
      <c r="U457" t="n">
        <v>0.59</v>
      </c>
      <c r="V457" t="n">
        <v>0.92</v>
      </c>
      <c r="W457" t="n">
        <v>0.23</v>
      </c>
      <c r="X457" t="n">
        <v>1.27</v>
      </c>
      <c r="Y457" t="n">
        <v>1</v>
      </c>
      <c r="Z457" t="n">
        <v>10</v>
      </c>
    </row>
    <row r="458">
      <c r="A458" t="n">
        <v>17</v>
      </c>
      <c r="B458" t="n">
        <v>135</v>
      </c>
      <c r="C458" t="inlineStr">
        <is>
          <t xml:space="preserve">CONCLUIDO	</t>
        </is>
      </c>
      <c r="D458" t="n">
        <v>4.2631</v>
      </c>
      <c r="E458" t="n">
        <v>23.46</v>
      </c>
      <c r="F458" t="n">
        <v>18.48</v>
      </c>
      <c r="G458" t="n">
        <v>26.4</v>
      </c>
      <c r="H458" t="n">
        <v>0.34</v>
      </c>
      <c r="I458" t="n">
        <v>42</v>
      </c>
      <c r="J458" t="n">
        <v>271.36</v>
      </c>
      <c r="K458" t="n">
        <v>59.89</v>
      </c>
      <c r="L458" t="n">
        <v>5.25</v>
      </c>
      <c r="M458" t="n">
        <v>40</v>
      </c>
      <c r="N458" t="n">
        <v>71.22</v>
      </c>
      <c r="O458" t="n">
        <v>33701.64</v>
      </c>
      <c r="P458" t="n">
        <v>294.11</v>
      </c>
      <c r="Q458" t="n">
        <v>1319.18</v>
      </c>
      <c r="R458" t="n">
        <v>99.84</v>
      </c>
      <c r="S458" t="n">
        <v>59.92</v>
      </c>
      <c r="T458" t="n">
        <v>19716.07</v>
      </c>
      <c r="U458" t="n">
        <v>0.6</v>
      </c>
      <c r="V458" t="n">
        <v>0.92</v>
      </c>
      <c r="W458" t="n">
        <v>0.23</v>
      </c>
      <c r="X458" t="n">
        <v>1.2</v>
      </c>
      <c r="Y458" t="n">
        <v>1</v>
      </c>
      <c r="Z458" t="n">
        <v>10</v>
      </c>
    </row>
    <row r="459">
      <c r="A459" t="n">
        <v>18</v>
      </c>
      <c r="B459" t="n">
        <v>135</v>
      </c>
      <c r="C459" t="inlineStr">
        <is>
          <t xml:space="preserve">CONCLUIDO	</t>
        </is>
      </c>
      <c r="D459" t="n">
        <v>4.3115</v>
      </c>
      <c r="E459" t="n">
        <v>23.19</v>
      </c>
      <c r="F459" t="n">
        <v>18.37</v>
      </c>
      <c r="G459" t="n">
        <v>28.26</v>
      </c>
      <c r="H459" t="n">
        <v>0.36</v>
      </c>
      <c r="I459" t="n">
        <v>39</v>
      </c>
      <c r="J459" t="n">
        <v>271.84</v>
      </c>
      <c r="K459" t="n">
        <v>59.89</v>
      </c>
      <c r="L459" t="n">
        <v>5.5</v>
      </c>
      <c r="M459" t="n">
        <v>37</v>
      </c>
      <c r="N459" t="n">
        <v>71.45</v>
      </c>
      <c r="O459" t="n">
        <v>33760.74</v>
      </c>
      <c r="P459" t="n">
        <v>291.13</v>
      </c>
      <c r="Q459" t="n">
        <v>1319.14</v>
      </c>
      <c r="R459" t="n">
        <v>96.29000000000001</v>
      </c>
      <c r="S459" t="n">
        <v>59.92</v>
      </c>
      <c r="T459" t="n">
        <v>17956.93</v>
      </c>
      <c r="U459" t="n">
        <v>0.62</v>
      </c>
      <c r="V459" t="n">
        <v>0.93</v>
      </c>
      <c r="W459" t="n">
        <v>0.22</v>
      </c>
      <c r="X459" t="n">
        <v>1.09</v>
      </c>
      <c r="Y459" t="n">
        <v>1</v>
      </c>
      <c r="Z459" t="n">
        <v>10</v>
      </c>
    </row>
    <row r="460">
      <c r="A460" t="n">
        <v>19</v>
      </c>
      <c r="B460" t="n">
        <v>135</v>
      </c>
      <c r="C460" t="inlineStr">
        <is>
          <t xml:space="preserve">CONCLUIDO	</t>
        </is>
      </c>
      <c r="D460" t="n">
        <v>4.3242</v>
      </c>
      <c r="E460" t="n">
        <v>23.13</v>
      </c>
      <c r="F460" t="n">
        <v>18.35</v>
      </c>
      <c r="G460" t="n">
        <v>28.98</v>
      </c>
      <c r="H460" t="n">
        <v>0.38</v>
      </c>
      <c r="I460" t="n">
        <v>38</v>
      </c>
      <c r="J460" t="n">
        <v>272.32</v>
      </c>
      <c r="K460" t="n">
        <v>59.89</v>
      </c>
      <c r="L460" t="n">
        <v>5.75</v>
      </c>
      <c r="M460" t="n">
        <v>36</v>
      </c>
      <c r="N460" t="n">
        <v>71.68000000000001</v>
      </c>
      <c r="O460" t="n">
        <v>33820.05</v>
      </c>
      <c r="P460" t="n">
        <v>289.91</v>
      </c>
      <c r="Q460" t="n">
        <v>1319.13</v>
      </c>
      <c r="R460" t="n">
        <v>95.65000000000001</v>
      </c>
      <c r="S460" t="n">
        <v>59.92</v>
      </c>
      <c r="T460" t="n">
        <v>17640.44</v>
      </c>
      <c r="U460" t="n">
        <v>0.63</v>
      </c>
      <c r="V460" t="n">
        <v>0.93</v>
      </c>
      <c r="W460" t="n">
        <v>0.23</v>
      </c>
      <c r="X460" t="n">
        <v>1.07</v>
      </c>
      <c r="Y460" t="n">
        <v>1</v>
      </c>
      <c r="Z460" t="n">
        <v>10</v>
      </c>
    </row>
    <row r="461">
      <c r="A461" t="n">
        <v>20</v>
      </c>
      <c r="B461" t="n">
        <v>135</v>
      </c>
      <c r="C461" t="inlineStr">
        <is>
          <t xml:space="preserve">CONCLUIDO	</t>
        </is>
      </c>
      <c r="D461" t="n">
        <v>4.3566</v>
      </c>
      <c r="E461" t="n">
        <v>22.95</v>
      </c>
      <c r="F461" t="n">
        <v>18.28</v>
      </c>
      <c r="G461" t="n">
        <v>30.47</v>
      </c>
      <c r="H461" t="n">
        <v>0.39</v>
      </c>
      <c r="I461" t="n">
        <v>36</v>
      </c>
      <c r="J461" t="n">
        <v>272.8</v>
      </c>
      <c r="K461" t="n">
        <v>59.89</v>
      </c>
      <c r="L461" t="n">
        <v>6</v>
      </c>
      <c r="M461" t="n">
        <v>34</v>
      </c>
      <c r="N461" t="n">
        <v>71.91</v>
      </c>
      <c r="O461" t="n">
        <v>33879.33</v>
      </c>
      <c r="P461" t="n">
        <v>288.2</v>
      </c>
      <c r="Q461" t="n">
        <v>1319.2</v>
      </c>
      <c r="R461" t="n">
        <v>93.42</v>
      </c>
      <c r="S461" t="n">
        <v>59.92</v>
      </c>
      <c r="T461" t="n">
        <v>16536.6</v>
      </c>
      <c r="U461" t="n">
        <v>0.64</v>
      </c>
      <c r="V461" t="n">
        <v>0.93</v>
      </c>
      <c r="W461" t="n">
        <v>0.22</v>
      </c>
      <c r="X461" t="n">
        <v>1</v>
      </c>
      <c r="Y461" t="n">
        <v>1</v>
      </c>
      <c r="Z461" t="n">
        <v>10</v>
      </c>
    </row>
    <row r="462">
      <c r="A462" t="n">
        <v>21</v>
      </c>
      <c r="B462" t="n">
        <v>135</v>
      </c>
      <c r="C462" t="inlineStr">
        <is>
          <t xml:space="preserve">CONCLUIDO	</t>
        </is>
      </c>
      <c r="D462" t="n">
        <v>4.3883</v>
      </c>
      <c r="E462" t="n">
        <v>22.79</v>
      </c>
      <c r="F462" t="n">
        <v>18.22</v>
      </c>
      <c r="G462" t="n">
        <v>32.15</v>
      </c>
      <c r="H462" t="n">
        <v>0.41</v>
      </c>
      <c r="I462" t="n">
        <v>34</v>
      </c>
      <c r="J462" t="n">
        <v>273.28</v>
      </c>
      <c r="K462" t="n">
        <v>59.89</v>
      </c>
      <c r="L462" t="n">
        <v>6.25</v>
      </c>
      <c r="M462" t="n">
        <v>32</v>
      </c>
      <c r="N462" t="n">
        <v>72.14</v>
      </c>
      <c r="O462" t="n">
        <v>33938.7</v>
      </c>
      <c r="P462" t="n">
        <v>285.9</v>
      </c>
      <c r="Q462" t="n">
        <v>1319.12</v>
      </c>
      <c r="R462" t="n">
        <v>91.22</v>
      </c>
      <c r="S462" t="n">
        <v>59.92</v>
      </c>
      <c r="T462" t="n">
        <v>15445.72</v>
      </c>
      <c r="U462" t="n">
        <v>0.66</v>
      </c>
      <c r="V462" t="n">
        <v>0.93</v>
      </c>
      <c r="W462" t="n">
        <v>0.22</v>
      </c>
      <c r="X462" t="n">
        <v>0.9399999999999999</v>
      </c>
      <c r="Y462" t="n">
        <v>1</v>
      </c>
      <c r="Z462" t="n">
        <v>10</v>
      </c>
    </row>
    <row r="463">
      <c r="A463" t="n">
        <v>22</v>
      </c>
      <c r="B463" t="n">
        <v>135</v>
      </c>
      <c r="C463" t="inlineStr">
        <is>
          <t xml:space="preserve">CONCLUIDO	</t>
        </is>
      </c>
      <c r="D463" t="n">
        <v>4.4026</v>
      </c>
      <c r="E463" t="n">
        <v>22.71</v>
      </c>
      <c r="F463" t="n">
        <v>18.19</v>
      </c>
      <c r="G463" t="n">
        <v>33.08</v>
      </c>
      <c r="H463" t="n">
        <v>0.42</v>
      </c>
      <c r="I463" t="n">
        <v>33</v>
      </c>
      <c r="J463" t="n">
        <v>273.76</v>
      </c>
      <c r="K463" t="n">
        <v>59.89</v>
      </c>
      <c r="L463" t="n">
        <v>6.5</v>
      </c>
      <c r="M463" t="n">
        <v>31</v>
      </c>
      <c r="N463" t="n">
        <v>72.37</v>
      </c>
      <c r="O463" t="n">
        <v>33998.16</v>
      </c>
      <c r="P463" t="n">
        <v>284.57</v>
      </c>
      <c r="Q463" t="n">
        <v>1319.09</v>
      </c>
      <c r="R463" t="n">
        <v>90.58</v>
      </c>
      <c r="S463" t="n">
        <v>59.92</v>
      </c>
      <c r="T463" t="n">
        <v>15128.84</v>
      </c>
      <c r="U463" t="n">
        <v>0.66</v>
      </c>
      <c r="V463" t="n">
        <v>0.93</v>
      </c>
      <c r="W463" t="n">
        <v>0.21</v>
      </c>
      <c r="X463" t="n">
        <v>0.92</v>
      </c>
      <c r="Y463" t="n">
        <v>1</v>
      </c>
      <c r="Z463" t="n">
        <v>10</v>
      </c>
    </row>
    <row r="464">
      <c r="A464" t="n">
        <v>23</v>
      </c>
      <c r="B464" t="n">
        <v>135</v>
      </c>
      <c r="C464" t="inlineStr">
        <is>
          <t xml:space="preserve">CONCLUIDO	</t>
        </is>
      </c>
      <c r="D464" t="n">
        <v>4.4355</v>
      </c>
      <c r="E464" t="n">
        <v>22.55</v>
      </c>
      <c r="F464" t="n">
        <v>18.12</v>
      </c>
      <c r="G464" t="n">
        <v>35.08</v>
      </c>
      <c r="H464" t="n">
        <v>0.44</v>
      </c>
      <c r="I464" t="n">
        <v>31</v>
      </c>
      <c r="J464" t="n">
        <v>274.24</v>
      </c>
      <c r="K464" t="n">
        <v>59.89</v>
      </c>
      <c r="L464" t="n">
        <v>6.75</v>
      </c>
      <c r="M464" t="n">
        <v>29</v>
      </c>
      <c r="N464" t="n">
        <v>72.61</v>
      </c>
      <c r="O464" t="n">
        <v>34057.71</v>
      </c>
      <c r="P464" t="n">
        <v>282.65</v>
      </c>
      <c r="Q464" t="n">
        <v>1319.09</v>
      </c>
      <c r="R464" t="n">
        <v>88.11</v>
      </c>
      <c r="S464" t="n">
        <v>59.92</v>
      </c>
      <c r="T464" t="n">
        <v>13904.14</v>
      </c>
      <c r="U464" t="n">
        <v>0.68</v>
      </c>
      <c r="V464" t="n">
        <v>0.9399999999999999</v>
      </c>
      <c r="W464" t="n">
        <v>0.22</v>
      </c>
      <c r="X464" t="n">
        <v>0.85</v>
      </c>
      <c r="Y464" t="n">
        <v>1</v>
      </c>
      <c r="Z464" t="n">
        <v>10</v>
      </c>
    </row>
    <row r="465">
      <c r="A465" t="n">
        <v>24</v>
      </c>
      <c r="B465" t="n">
        <v>135</v>
      </c>
      <c r="C465" t="inlineStr">
        <is>
          <t xml:space="preserve">CONCLUIDO	</t>
        </is>
      </c>
      <c r="D465" t="n">
        <v>4.4535</v>
      </c>
      <c r="E465" t="n">
        <v>22.45</v>
      </c>
      <c r="F465" t="n">
        <v>18.08</v>
      </c>
      <c r="G465" t="n">
        <v>36.17</v>
      </c>
      <c r="H465" t="n">
        <v>0.45</v>
      </c>
      <c r="I465" t="n">
        <v>30</v>
      </c>
      <c r="J465" t="n">
        <v>274.73</v>
      </c>
      <c r="K465" t="n">
        <v>59.89</v>
      </c>
      <c r="L465" t="n">
        <v>7</v>
      </c>
      <c r="M465" t="n">
        <v>28</v>
      </c>
      <c r="N465" t="n">
        <v>72.84</v>
      </c>
      <c r="O465" t="n">
        <v>34117.35</v>
      </c>
      <c r="P465" t="n">
        <v>280.94</v>
      </c>
      <c r="Q465" t="n">
        <v>1319.13</v>
      </c>
      <c r="R465" t="n">
        <v>86.81</v>
      </c>
      <c r="S465" t="n">
        <v>59.92</v>
      </c>
      <c r="T465" t="n">
        <v>13260.73</v>
      </c>
      <c r="U465" t="n">
        <v>0.6899999999999999</v>
      </c>
      <c r="V465" t="n">
        <v>0.9399999999999999</v>
      </c>
      <c r="W465" t="n">
        <v>0.21</v>
      </c>
      <c r="X465" t="n">
        <v>0.8100000000000001</v>
      </c>
      <c r="Y465" t="n">
        <v>1</v>
      </c>
      <c r="Z465" t="n">
        <v>10</v>
      </c>
    </row>
    <row r="466">
      <c r="A466" t="n">
        <v>25</v>
      </c>
      <c r="B466" t="n">
        <v>135</v>
      </c>
      <c r="C466" t="inlineStr">
        <is>
          <t xml:space="preserve">CONCLUIDO	</t>
        </is>
      </c>
      <c r="D466" t="n">
        <v>4.4697</v>
      </c>
      <c r="E466" t="n">
        <v>22.37</v>
      </c>
      <c r="F466" t="n">
        <v>18.05</v>
      </c>
      <c r="G466" t="n">
        <v>37.35</v>
      </c>
      <c r="H466" t="n">
        <v>0.47</v>
      </c>
      <c r="I466" t="n">
        <v>29</v>
      </c>
      <c r="J466" t="n">
        <v>275.21</v>
      </c>
      <c r="K466" t="n">
        <v>59.89</v>
      </c>
      <c r="L466" t="n">
        <v>7.25</v>
      </c>
      <c r="M466" t="n">
        <v>27</v>
      </c>
      <c r="N466" t="n">
        <v>73.08</v>
      </c>
      <c r="O466" t="n">
        <v>34177.09</v>
      </c>
      <c r="P466" t="n">
        <v>279.57</v>
      </c>
      <c r="Q466" t="n">
        <v>1319.08</v>
      </c>
      <c r="R466" t="n">
        <v>85.94</v>
      </c>
      <c r="S466" t="n">
        <v>59.92</v>
      </c>
      <c r="T466" t="n">
        <v>12832.02</v>
      </c>
      <c r="U466" t="n">
        <v>0.7</v>
      </c>
      <c r="V466" t="n">
        <v>0.9399999999999999</v>
      </c>
      <c r="W466" t="n">
        <v>0.21</v>
      </c>
      <c r="X466" t="n">
        <v>0.78</v>
      </c>
      <c r="Y466" t="n">
        <v>1</v>
      </c>
      <c r="Z466" t="n">
        <v>10</v>
      </c>
    </row>
    <row r="467">
      <c r="A467" t="n">
        <v>26</v>
      </c>
      <c r="B467" t="n">
        <v>135</v>
      </c>
      <c r="C467" t="inlineStr">
        <is>
          <t xml:space="preserve">CONCLUIDO	</t>
        </is>
      </c>
      <c r="D467" t="n">
        <v>4.4883</v>
      </c>
      <c r="E467" t="n">
        <v>22.28</v>
      </c>
      <c r="F467" t="n">
        <v>18.01</v>
      </c>
      <c r="G467" t="n">
        <v>38.6</v>
      </c>
      <c r="H467" t="n">
        <v>0.48</v>
      </c>
      <c r="I467" t="n">
        <v>28</v>
      </c>
      <c r="J467" t="n">
        <v>275.7</v>
      </c>
      <c r="K467" t="n">
        <v>59.89</v>
      </c>
      <c r="L467" t="n">
        <v>7.5</v>
      </c>
      <c r="M467" t="n">
        <v>26</v>
      </c>
      <c r="N467" t="n">
        <v>73.31</v>
      </c>
      <c r="O467" t="n">
        <v>34236.91</v>
      </c>
      <c r="P467" t="n">
        <v>277.54</v>
      </c>
      <c r="Q467" t="n">
        <v>1319.13</v>
      </c>
      <c r="R467" t="n">
        <v>84.5</v>
      </c>
      <c r="S467" t="n">
        <v>59.92</v>
      </c>
      <c r="T467" t="n">
        <v>12114.06</v>
      </c>
      <c r="U467" t="n">
        <v>0.71</v>
      </c>
      <c r="V467" t="n">
        <v>0.9399999999999999</v>
      </c>
      <c r="W467" t="n">
        <v>0.21</v>
      </c>
      <c r="X467" t="n">
        <v>0.73</v>
      </c>
      <c r="Y467" t="n">
        <v>1</v>
      </c>
      <c r="Z467" t="n">
        <v>10</v>
      </c>
    </row>
    <row r="468">
      <c r="A468" t="n">
        <v>27</v>
      </c>
      <c r="B468" t="n">
        <v>135</v>
      </c>
      <c r="C468" t="inlineStr">
        <is>
          <t xml:space="preserve">CONCLUIDO	</t>
        </is>
      </c>
      <c r="D468" t="n">
        <v>4.5243</v>
      </c>
      <c r="E468" t="n">
        <v>22.1</v>
      </c>
      <c r="F468" t="n">
        <v>17.88</v>
      </c>
      <c r="G468" t="n">
        <v>39.74</v>
      </c>
      <c r="H468" t="n">
        <v>0.5</v>
      </c>
      <c r="I468" t="n">
        <v>27</v>
      </c>
      <c r="J468" t="n">
        <v>276.18</v>
      </c>
      <c r="K468" t="n">
        <v>59.89</v>
      </c>
      <c r="L468" t="n">
        <v>7.75</v>
      </c>
      <c r="M468" t="n">
        <v>25</v>
      </c>
      <c r="N468" t="n">
        <v>73.55</v>
      </c>
      <c r="O468" t="n">
        <v>34296.82</v>
      </c>
      <c r="P468" t="n">
        <v>274.46</v>
      </c>
      <c r="Q468" t="n">
        <v>1319.14</v>
      </c>
      <c r="R468" t="n">
        <v>80.09999999999999</v>
      </c>
      <c r="S468" t="n">
        <v>59.92</v>
      </c>
      <c r="T468" t="n">
        <v>9918.43</v>
      </c>
      <c r="U468" t="n">
        <v>0.75</v>
      </c>
      <c r="V468" t="n">
        <v>0.95</v>
      </c>
      <c r="W468" t="n">
        <v>0.2</v>
      </c>
      <c r="X468" t="n">
        <v>0.61</v>
      </c>
      <c r="Y468" t="n">
        <v>1</v>
      </c>
      <c r="Z468" t="n">
        <v>10</v>
      </c>
    </row>
    <row r="469">
      <c r="A469" t="n">
        <v>28</v>
      </c>
      <c r="B469" t="n">
        <v>135</v>
      </c>
      <c r="C469" t="inlineStr">
        <is>
          <t xml:space="preserve">CONCLUIDO	</t>
        </is>
      </c>
      <c r="D469" t="n">
        <v>4.4929</v>
      </c>
      <c r="E469" t="n">
        <v>22.26</v>
      </c>
      <c r="F469" t="n">
        <v>18.09</v>
      </c>
      <c r="G469" t="n">
        <v>41.75</v>
      </c>
      <c r="H469" t="n">
        <v>0.51</v>
      </c>
      <c r="I469" t="n">
        <v>26</v>
      </c>
      <c r="J469" t="n">
        <v>276.67</v>
      </c>
      <c r="K469" t="n">
        <v>59.89</v>
      </c>
      <c r="L469" t="n">
        <v>8</v>
      </c>
      <c r="M469" t="n">
        <v>24</v>
      </c>
      <c r="N469" t="n">
        <v>73.78</v>
      </c>
      <c r="O469" t="n">
        <v>34356.83</v>
      </c>
      <c r="P469" t="n">
        <v>277.63</v>
      </c>
      <c r="Q469" t="n">
        <v>1319.08</v>
      </c>
      <c r="R469" t="n">
        <v>88.06</v>
      </c>
      <c r="S469" t="n">
        <v>59.92</v>
      </c>
      <c r="T469" t="n">
        <v>13906.6</v>
      </c>
      <c r="U469" t="n">
        <v>0.68</v>
      </c>
      <c r="V469" t="n">
        <v>0.9399999999999999</v>
      </c>
      <c r="W469" t="n">
        <v>0.19</v>
      </c>
      <c r="X469" t="n">
        <v>0.8100000000000001</v>
      </c>
      <c r="Y469" t="n">
        <v>1</v>
      </c>
      <c r="Z469" t="n">
        <v>10</v>
      </c>
    </row>
    <row r="470">
      <c r="A470" t="n">
        <v>29</v>
      </c>
      <c r="B470" t="n">
        <v>135</v>
      </c>
      <c r="C470" t="inlineStr">
        <is>
          <t xml:space="preserve">CONCLUIDO	</t>
        </is>
      </c>
      <c r="D470" t="n">
        <v>4.5247</v>
      </c>
      <c r="E470" t="n">
        <v>22.1</v>
      </c>
      <c r="F470" t="n">
        <v>17.98</v>
      </c>
      <c r="G470" t="n">
        <v>43.16</v>
      </c>
      <c r="H470" t="n">
        <v>0.53</v>
      </c>
      <c r="I470" t="n">
        <v>25</v>
      </c>
      <c r="J470" t="n">
        <v>277.16</v>
      </c>
      <c r="K470" t="n">
        <v>59.89</v>
      </c>
      <c r="L470" t="n">
        <v>8.25</v>
      </c>
      <c r="M470" t="n">
        <v>23</v>
      </c>
      <c r="N470" t="n">
        <v>74.02</v>
      </c>
      <c r="O470" t="n">
        <v>34416.93</v>
      </c>
      <c r="P470" t="n">
        <v>274.96</v>
      </c>
      <c r="Q470" t="n">
        <v>1319.1</v>
      </c>
      <c r="R470" t="n">
        <v>83.78</v>
      </c>
      <c r="S470" t="n">
        <v>59.92</v>
      </c>
      <c r="T470" t="n">
        <v>11769.76</v>
      </c>
      <c r="U470" t="n">
        <v>0.72</v>
      </c>
      <c r="V470" t="n">
        <v>0.9399999999999999</v>
      </c>
      <c r="W470" t="n">
        <v>0.2</v>
      </c>
      <c r="X470" t="n">
        <v>0.71</v>
      </c>
      <c r="Y470" t="n">
        <v>1</v>
      </c>
      <c r="Z470" t="n">
        <v>10</v>
      </c>
    </row>
    <row r="471">
      <c r="A471" t="n">
        <v>30</v>
      </c>
      <c r="B471" t="n">
        <v>135</v>
      </c>
      <c r="C471" t="inlineStr">
        <is>
          <t xml:space="preserve">CONCLUIDO	</t>
        </is>
      </c>
      <c r="D471" t="n">
        <v>4.5412</v>
      </c>
      <c r="E471" t="n">
        <v>22.02</v>
      </c>
      <c r="F471" t="n">
        <v>17.95</v>
      </c>
      <c r="G471" t="n">
        <v>44.89</v>
      </c>
      <c r="H471" t="n">
        <v>0.55</v>
      </c>
      <c r="I471" t="n">
        <v>24</v>
      </c>
      <c r="J471" t="n">
        <v>277.65</v>
      </c>
      <c r="K471" t="n">
        <v>59.89</v>
      </c>
      <c r="L471" t="n">
        <v>8.5</v>
      </c>
      <c r="M471" t="n">
        <v>22</v>
      </c>
      <c r="N471" t="n">
        <v>74.26000000000001</v>
      </c>
      <c r="O471" t="n">
        <v>34477.13</v>
      </c>
      <c r="P471" t="n">
        <v>272.82</v>
      </c>
      <c r="Q471" t="n">
        <v>1319.08</v>
      </c>
      <c r="R471" t="n">
        <v>82.73999999999999</v>
      </c>
      <c r="S471" t="n">
        <v>59.92</v>
      </c>
      <c r="T471" t="n">
        <v>11255.94</v>
      </c>
      <c r="U471" t="n">
        <v>0.72</v>
      </c>
      <c r="V471" t="n">
        <v>0.95</v>
      </c>
      <c r="W471" t="n">
        <v>0.2</v>
      </c>
      <c r="X471" t="n">
        <v>0.68</v>
      </c>
      <c r="Y471" t="n">
        <v>1</v>
      </c>
      <c r="Z471" t="n">
        <v>10</v>
      </c>
    </row>
    <row r="472">
      <c r="A472" t="n">
        <v>31</v>
      </c>
      <c r="B472" t="n">
        <v>135</v>
      </c>
      <c r="C472" t="inlineStr">
        <is>
          <t xml:space="preserve">CONCLUIDO	</t>
        </is>
      </c>
      <c r="D472" t="n">
        <v>4.5415</v>
      </c>
      <c r="E472" t="n">
        <v>22.02</v>
      </c>
      <c r="F472" t="n">
        <v>17.95</v>
      </c>
      <c r="G472" t="n">
        <v>44.88</v>
      </c>
      <c r="H472" t="n">
        <v>0.5600000000000001</v>
      </c>
      <c r="I472" t="n">
        <v>24</v>
      </c>
      <c r="J472" t="n">
        <v>278.13</v>
      </c>
      <c r="K472" t="n">
        <v>59.89</v>
      </c>
      <c r="L472" t="n">
        <v>8.75</v>
      </c>
      <c r="M472" t="n">
        <v>22</v>
      </c>
      <c r="N472" t="n">
        <v>74.5</v>
      </c>
      <c r="O472" t="n">
        <v>34537.41</v>
      </c>
      <c r="P472" t="n">
        <v>272.81</v>
      </c>
      <c r="Q472" t="n">
        <v>1319.18</v>
      </c>
      <c r="R472" t="n">
        <v>82.70999999999999</v>
      </c>
      <c r="S472" t="n">
        <v>59.92</v>
      </c>
      <c r="T472" t="n">
        <v>11238.05</v>
      </c>
      <c r="U472" t="n">
        <v>0.72</v>
      </c>
      <c r="V472" t="n">
        <v>0.95</v>
      </c>
      <c r="W472" t="n">
        <v>0.2</v>
      </c>
      <c r="X472" t="n">
        <v>0.67</v>
      </c>
      <c r="Y472" t="n">
        <v>1</v>
      </c>
      <c r="Z472" t="n">
        <v>10</v>
      </c>
    </row>
    <row r="473">
      <c r="A473" t="n">
        <v>32</v>
      </c>
      <c r="B473" t="n">
        <v>135</v>
      </c>
      <c r="C473" t="inlineStr">
        <is>
          <t xml:space="preserve">CONCLUIDO	</t>
        </is>
      </c>
      <c r="D473" t="n">
        <v>4.5596</v>
      </c>
      <c r="E473" t="n">
        <v>21.93</v>
      </c>
      <c r="F473" t="n">
        <v>17.92</v>
      </c>
      <c r="G473" t="n">
        <v>46.74</v>
      </c>
      <c r="H473" t="n">
        <v>0.58</v>
      </c>
      <c r="I473" t="n">
        <v>23</v>
      </c>
      <c r="J473" t="n">
        <v>278.62</v>
      </c>
      <c r="K473" t="n">
        <v>59.89</v>
      </c>
      <c r="L473" t="n">
        <v>9</v>
      </c>
      <c r="M473" t="n">
        <v>21</v>
      </c>
      <c r="N473" t="n">
        <v>74.73999999999999</v>
      </c>
      <c r="O473" t="n">
        <v>34597.8</v>
      </c>
      <c r="P473" t="n">
        <v>270.77</v>
      </c>
      <c r="Q473" t="n">
        <v>1319.08</v>
      </c>
      <c r="R473" t="n">
        <v>81.59999999999999</v>
      </c>
      <c r="S473" t="n">
        <v>59.92</v>
      </c>
      <c r="T473" t="n">
        <v>10688.97</v>
      </c>
      <c r="U473" t="n">
        <v>0.73</v>
      </c>
      <c r="V473" t="n">
        <v>0.95</v>
      </c>
      <c r="W473" t="n">
        <v>0.2</v>
      </c>
      <c r="X473" t="n">
        <v>0.64</v>
      </c>
      <c r="Y473" t="n">
        <v>1</v>
      </c>
      <c r="Z473" t="n">
        <v>10</v>
      </c>
    </row>
    <row r="474">
      <c r="A474" t="n">
        <v>33</v>
      </c>
      <c r="B474" t="n">
        <v>135</v>
      </c>
      <c r="C474" t="inlineStr">
        <is>
          <t xml:space="preserve">CONCLUIDO	</t>
        </is>
      </c>
      <c r="D474" t="n">
        <v>4.5799</v>
      </c>
      <c r="E474" t="n">
        <v>21.83</v>
      </c>
      <c r="F474" t="n">
        <v>17.87</v>
      </c>
      <c r="G474" t="n">
        <v>48.73</v>
      </c>
      <c r="H474" t="n">
        <v>0.59</v>
      </c>
      <c r="I474" t="n">
        <v>22</v>
      </c>
      <c r="J474" t="n">
        <v>279.11</v>
      </c>
      <c r="K474" t="n">
        <v>59.89</v>
      </c>
      <c r="L474" t="n">
        <v>9.25</v>
      </c>
      <c r="M474" t="n">
        <v>20</v>
      </c>
      <c r="N474" t="n">
        <v>74.98</v>
      </c>
      <c r="O474" t="n">
        <v>34658.27</v>
      </c>
      <c r="P474" t="n">
        <v>269.25</v>
      </c>
      <c r="Q474" t="n">
        <v>1319.09</v>
      </c>
      <c r="R474" t="n">
        <v>79.94</v>
      </c>
      <c r="S474" t="n">
        <v>59.92</v>
      </c>
      <c r="T474" t="n">
        <v>9867.450000000001</v>
      </c>
      <c r="U474" t="n">
        <v>0.75</v>
      </c>
      <c r="V474" t="n">
        <v>0.95</v>
      </c>
      <c r="W474" t="n">
        <v>0.2</v>
      </c>
      <c r="X474" t="n">
        <v>0.59</v>
      </c>
      <c r="Y474" t="n">
        <v>1</v>
      </c>
      <c r="Z474" t="n">
        <v>10</v>
      </c>
    </row>
    <row r="475">
      <c r="A475" t="n">
        <v>34</v>
      </c>
      <c r="B475" t="n">
        <v>135</v>
      </c>
      <c r="C475" t="inlineStr">
        <is>
          <t xml:space="preserve">CONCLUIDO	</t>
        </is>
      </c>
      <c r="D475" t="n">
        <v>4.574</v>
      </c>
      <c r="E475" t="n">
        <v>21.86</v>
      </c>
      <c r="F475" t="n">
        <v>17.9</v>
      </c>
      <c r="G475" t="n">
        <v>48.81</v>
      </c>
      <c r="H475" t="n">
        <v>0.6</v>
      </c>
      <c r="I475" t="n">
        <v>22</v>
      </c>
      <c r="J475" t="n">
        <v>279.61</v>
      </c>
      <c r="K475" t="n">
        <v>59.89</v>
      </c>
      <c r="L475" t="n">
        <v>9.5</v>
      </c>
      <c r="M475" t="n">
        <v>20</v>
      </c>
      <c r="N475" t="n">
        <v>75.22</v>
      </c>
      <c r="O475" t="n">
        <v>34718.84</v>
      </c>
      <c r="P475" t="n">
        <v>268.93</v>
      </c>
      <c r="Q475" t="n">
        <v>1319.09</v>
      </c>
      <c r="R475" t="n">
        <v>80.86</v>
      </c>
      <c r="S475" t="n">
        <v>59.92</v>
      </c>
      <c r="T475" t="n">
        <v>10324.74</v>
      </c>
      <c r="U475" t="n">
        <v>0.74</v>
      </c>
      <c r="V475" t="n">
        <v>0.95</v>
      </c>
      <c r="W475" t="n">
        <v>0.2</v>
      </c>
      <c r="X475" t="n">
        <v>0.62</v>
      </c>
      <c r="Y475" t="n">
        <v>1</v>
      </c>
      <c r="Z475" t="n">
        <v>10</v>
      </c>
    </row>
    <row r="476">
      <c r="A476" t="n">
        <v>35</v>
      </c>
      <c r="B476" t="n">
        <v>135</v>
      </c>
      <c r="C476" t="inlineStr">
        <is>
          <t xml:space="preserve">CONCLUIDO	</t>
        </is>
      </c>
      <c r="D476" t="n">
        <v>4.5927</v>
      </c>
      <c r="E476" t="n">
        <v>21.77</v>
      </c>
      <c r="F476" t="n">
        <v>17.86</v>
      </c>
      <c r="G476" t="n">
        <v>51.03</v>
      </c>
      <c r="H476" t="n">
        <v>0.62</v>
      </c>
      <c r="I476" t="n">
        <v>21</v>
      </c>
      <c r="J476" t="n">
        <v>280.1</v>
      </c>
      <c r="K476" t="n">
        <v>59.89</v>
      </c>
      <c r="L476" t="n">
        <v>9.75</v>
      </c>
      <c r="M476" t="n">
        <v>19</v>
      </c>
      <c r="N476" t="n">
        <v>75.45999999999999</v>
      </c>
      <c r="O476" t="n">
        <v>34779.51</v>
      </c>
      <c r="P476" t="n">
        <v>267.2</v>
      </c>
      <c r="Q476" t="n">
        <v>1319.08</v>
      </c>
      <c r="R476" t="n">
        <v>79.56</v>
      </c>
      <c r="S476" t="n">
        <v>59.92</v>
      </c>
      <c r="T476" t="n">
        <v>9679.84</v>
      </c>
      <c r="U476" t="n">
        <v>0.75</v>
      </c>
      <c r="V476" t="n">
        <v>0.95</v>
      </c>
      <c r="W476" t="n">
        <v>0.2</v>
      </c>
      <c r="X476" t="n">
        <v>0.58</v>
      </c>
      <c r="Y476" t="n">
        <v>1</v>
      </c>
      <c r="Z476" t="n">
        <v>10</v>
      </c>
    </row>
    <row r="477">
      <c r="A477" t="n">
        <v>36</v>
      </c>
      <c r="B477" t="n">
        <v>135</v>
      </c>
      <c r="C477" t="inlineStr">
        <is>
          <t xml:space="preserve">CONCLUIDO	</t>
        </is>
      </c>
      <c r="D477" t="n">
        <v>4.6138</v>
      </c>
      <c r="E477" t="n">
        <v>21.67</v>
      </c>
      <c r="F477" t="n">
        <v>17.81</v>
      </c>
      <c r="G477" t="n">
        <v>53.43</v>
      </c>
      <c r="H477" t="n">
        <v>0.63</v>
      </c>
      <c r="I477" t="n">
        <v>20</v>
      </c>
      <c r="J477" t="n">
        <v>280.59</v>
      </c>
      <c r="K477" t="n">
        <v>59.89</v>
      </c>
      <c r="L477" t="n">
        <v>10</v>
      </c>
      <c r="M477" t="n">
        <v>18</v>
      </c>
      <c r="N477" t="n">
        <v>75.7</v>
      </c>
      <c r="O477" t="n">
        <v>34840.27</v>
      </c>
      <c r="P477" t="n">
        <v>265.18</v>
      </c>
      <c r="Q477" t="n">
        <v>1319.1</v>
      </c>
      <c r="R477" t="n">
        <v>77.92</v>
      </c>
      <c r="S477" t="n">
        <v>59.92</v>
      </c>
      <c r="T477" t="n">
        <v>8866.58</v>
      </c>
      <c r="U477" t="n">
        <v>0.77</v>
      </c>
      <c r="V477" t="n">
        <v>0.95</v>
      </c>
      <c r="W477" t="n">
        <v>0.2</v>
      </c>
      <c r="X477" t="n">
        <v>0.53</v>
      </c>
      <c r="Y477" t="n">
        <v>1</v>
      </c>
      <c r="Z477" t="n">
        <v>10</v>
      </c>
    </row>
    <row r="478">
      <c r="A478" t="n">
        <v>37</v>
      </c>
      <c r="B478" t="n">
        <v>135</v>
      </c>
      <c r="C478" t="inlineStr">
        <is>
          <t xml:space="preserve">CONCLUIDO	</t>
        </is>
      </c>
      <c r="D478" t="n">
        <v>4.6137</v>
      </c>
      <c r="E478" t="n">
        <v>21.67</v>
      </c>
      <c r="F478" t="n">
        <v>17.81</v>
      </c>
      <c r="G478" t="n">
        <v>53.43</v>
      </c>
      <c r="H478" t="n">
        <v>0.65</v>
      </c>
      <c r="I478" t="n">
        <v>20</v>
      </c>
      <c r="J478" t="n">
        <v>281.08</v>
      </c>
      <c r="K478" t="n">
        <v>59.89</v>
      </c>
      <c r="L478" t="n">
        <v>10.25</v>
      </c>
      <c r="M478" t="n">
        <v>18</v>
      </c>
      <c r="N478" t="n">
        <v>75.95</v>
      </c>
      <c r="O478" t="n">
        <v>34901.13</v>
      </c>
      <c r="P478" t="n">
        <v>263.74</v>
      </c>
      <c r="Q478" t="n">
        <v>1319.16</v>
      </c>
      <c r="R478" t="n">
        <v>78.02</v>
      </c>
      <c r="S478" t="n">
        <v>59.92</v>
      </c>
      <c r="T478" t="n">
        <v>8915.66</v>
      </c>
      <c r="U478" t="n">
        <v>0.77</v>
      </c>
      <c r="V478" t="n">
        <v>0.95</v>
      </c>
      <c r="W478" t="n">
        <v>0.2</v>
      </c>
      <c r="X478" t="n">
        <v>0.53</v>
      </c>
      <c r="Y478" t="n">
        <v>1</v>
      </c>
      <c r="Z478" t="n">
        <v>10</v>
      </c>
    </row>
    <row r="479">
      <c r="A479" t="n">
        <v>38</v>
      </c>
      <c r="B479" t="n">
        <v>135</v>
      </c>
      <c r="C479" t="inlineStr">
        <is>
          <t xml:space="preserve">CONCLUIDO	</t>
        </is>
      </c>
      <c r="D479" t="n">
        <v>4.6323</v>
      </c>
      <c r="E479" t="n">
        <v>21.59</v>
      </c>
      <c r="F479" t="n">
        <v>17.77</v>
      </c>
      <c r="G479" t="n">
        <v>56.13</v>
      </c>
      <c r="H479" t="n">
        <v>0.66</v>
      </c>
      <c r="I479" t="n">
        <v>19</v>
      </c>
      <c r="J479" t="n">
        <v>281.58</v>
      </c>
      <c r="K479" t="n">
        <v>59.89</v>
      </c>
      <c r="L479" t="n">
        <v>10.5</v>
      </c>
      <c r="M479" t="n">
        <v>17</v>
      </c>
      <c r="N479" t="n">
        <v>76.19</v>
      </c>
      <c r="O479" t="n">
        <v>34962.08</v>
      </c>
      <c r="P479" t="n">
        <v>262.35</v>
      </c>
      <c r="Q479" t="n">
        <v>1319.15</v>
      </c>
      <c r="R479" t="n">
        <v>76.7</v>
      </c>
      <c r="S479" t="n">
        <v>59.92</v>
      </c>
      <c r="T479" t="n">
        <v>8258.07</v>
      </c>
      <c r="U479" t="n">
        <v>0.78</v>
      </c>
      <c r="V479" t="n">
        <v>0.96</v>
      </c>
      <c r="W479" t="n">
        <v>0.2</v>
      </c>
      <c r="X479" t="n">
        <v>0.5</v>
      </c>
      <c r="Y479" t="n">
        <v>1</v>
      </c>
      <c r="Z479" t="n">
        <v>10</v>
      </c>
    </row>
    <row r="480">
      <c r="A480" t="n">
        <v>39</v>
      </c>
      <c r="B480" t="n">
        <v>135</v>
      </c>
      <c r="C480" t="inlineStr">
        <is>
          <t xml:space="preserve">CONCLUIDO	</t>
        </is>
      </c>
      <c r="D480" t="n">
        <v>4.6349</v>
      </c>
      <c r="E480" t="n">
        <v>21.58</v>
      </c>
      <c r="F480" t="n">
        <v>17.76</v>
      </c>
      <c r="G480" t="n">
        <v>56.09</v>
      </c>
      <c r="H480" t="n">
        <v>0.68</v>
      </c>
      <c r="I480" t="n">
        <v>19</v>
      </c>
      <c r="J480" t="n">
        <v>282.07</v>
      </c>
      <c r="K480" t="n">
        <v>59.89</v>
      </c>
      <c r="L480" t="n">
        <v>10.75</v>
      </c>
      <c r="M480" t="n">
        <v>17</v>
      </c>
      <c r="N480" t="n">
        <v>76.44</v>
      </c>
      <c r="O480" t="n">
        <v>35023.13</v>
      </c>
      <c r="P480" t="n">
        <v>261.66</v>
      </c>
      <c r="Q480" t="n">
        <v>1319.1</v>
      </c>
      <c r="R480" t="n">
        <v>76.36</v>
      </c>
      <c r="S480" t="n">
        <v>59.92</v>
      </c>
      <c r="T480" t="n">
        <v>8089.19</v>
      </c>
      <c r="U480" t="n">
        <v>0.78</v>
      </c>
      <c r="V480" t="n">
        <v>0.96</v>
      </c>
      <c r="W480" t="n">
        <v>0.19</v>
      </c>
      <c r="X480" t="n">
        <v>0.48</v>
      </c>
      <c r="Y480" t="n">
        <v>1</v>
      </c>
      <c r="Z480" t="n">
        <v>10</v>
      </c>
    </row>
    <row r="481">
      <c r="A481" t="n">
        <v>40</v>
      </c>
      <c r="B481" t="n">
        <v>135</v>
      </c>
      <c r="C481" t="inlineStr">
        <is>
          <t xml:space="preserve">CONCLUIDO	</t>
        </is>
      </c>
      <c r="D481" t="n">
        <v>4.6747</v>
      </c>
      <c r="E481" t="n">
        <v>21.39</v>
      </c>
      <c r="F481" t="n">
        <v>17.63</v>
      </c>
      <c r="G481" t="n">
        <v>58.76</v>
      </c>
      <c r="H481" t="n">
        <v>0.6899999999999999</v>
      </c>
      <c r="I481" t="n">
        <v>18</v>
      </c>
      <c r="J481" t="n">
        <v>282.57</v>
      </c>
      <c r="K481" t="n">
        <v>59.89</v>
      </c>
      <c r="L481" t="n">
        <v>11</v>
      </c>
      <c r="M481" t="n">
        <v>16</v>
      </c>
      <c r="N481" t="n">
        <v>76.68000000000001</v>
      </c>
      <c r="O481" t="n">
        <v>35084.28</v>
      </c>
      <c r="P481" t="n">
        <v>258.02</v>
      </c>
      <c r="Q481" t="n">
        <v>1319.09</v>
      </c>
      <c r="R481" t="n">
        <v>71.81</v>
      </c>
      <c r="S481" t="n">
        <v>59.92</v>
      </c>
      <c r="T481" t="n">
        <v>5822.33</v>
      </c>
      <c r="U481" t="n">
        <v>0.83</v>
      </c>
      <c r="V481" t="n">
        <v>0.96</v>
      </c>
      <c r="W481" t="n">
        <v>0.19</v>
      </c>
      <c r="X481" t="n">
        <v>0.35</v>
      </c>
      <c r="Y481" t="n">
        <v>1</v>
      </c>
      <c r="Z481" t="n">
        <v>10</v>
      </c>
    </row>
    <row r="482">
      <c r="A482" t="n">
        <v>41</v>
      </c>
      <c r="B482" t="n">
        <v>135</v>
      </c>
      <c r="C482" t="inlineStr">
        <is>
          <t xml:space="preserve">CONCLUIDO	</t>
        </is>
      </c>
      <c r="D482" t="n">
        <v>4.6307</v>
      </c>
      <c r="E482" t="n">
        <v>21.6</v>
      </c>
      <c r="F482" t="n">
        <v>17.83</v>
      </c>
      <c r="G482" t="n">
        <v>59.44</v>
      </c>
      <c r="H482" t="n">
        <v>0.71</v>
      </c>
      <c r="I482" t="n">
        <v>18</v>
      </c>
      <c r="J482" t="n">
        <v>283.06</v>
      </c>
      <c r="K482" t="n">
        <v>59.89</v>
      </c>
      <c r="L482" t="n">
        <v>11.25</v>
      </c>
      <c r="M482" t="n">
        <v>16</v>
      </c>
      <c r="N482" t="n">
        <v>76.93000000000001</v>
      </c>
      <c r="O482" t="n">
        <v>35145.53</v>
      </c>
      <c r="P482" t="n">
        <v>260.6</v>
      </c>
      <c r="Q482" t="n">
        <v>1319.1</v>
      </c>
      <c r="R482" t="n">
        <v>79.29000000000001</v>
      </c>
      <c r="S482" t="n">
        <v>59.92</v>
      </c>
      <c r="T482" t="n">
        <v>9561.110000000001</v>
      </c>
      <c r="U482" t="n">
        <v>0.76</v>
      </c>
      <c r="V482" t="n">
        <v>0.95</v>
      </c>
      <c r="W482" t="n">
        <v>0.18</v>
      </c>
      <c r="X482" t="n">
        <v>0.55</v>
      </c>
      <c r="Y482" t="n">
        <v>1</v>
      </c>
      <c r="Z482" t="n">
        <v>10</v>
      </c>
    </row>
    <row r="483">
      <c r="A483" t="n">
        <v>42</v>
      </c>
      <c r="B483" t="n">
        <v>135</v>
      </c>
      <c r="C483" t="inlineStr">
        <is>
          <t xml:space="preserve">CONCLUIDO	</t>
        </is>
      </c>
      <c r="D483" t="n">
        <v>4.6349</v>
      </c>
      <c r="E483" t="n">
        <v>21.58</v>
      </c>
      <c r="F483" t="n">
        <v>17.81</v>
      </c>
      <c r="G483" t="n">
        <v>59.37</v>
      </c>
      <c r="H483" t="n">
        <v>0.72</v>
      </c>
      <c r="I483" t="n">
        <v>18</v>
      </c>
      <c r="J483" t="n">
        <v>283.56</v>
      </c>
      <c r="K483" t="n">
        <v>59.89</v>
      </c>
      <c r="L483" t="n">
        <v>11.5</v>
      </c>
      <c r="M483" t="n">
        <v>16</v>
      </c>
      <c r="N483" t="n">
        <v>77.18000000000001</v>
      </c>
      <c r="O483" t="n">
        <v>35206.88</v>
      </c>
      <c r="P483" t="n">
        <v>259.66</v>
      </c>
      <c r="Q483" t="n">
        <v>1319.1</v>
      </c>
      <c r="R483" t="n">
        <v>78.26000000000001</v>
      </c>
      <c r="S483" t="n">
        <v>59.92</v>
      </c>
      <c r="T483" t="n">
        <v>9042.690000000001</v>
      </c>
      <c r="U483" t="n">
        <v>0.77</v>
      </c>
      <c r="V483" t="n">
        <v>0.95</v>
      </c>
      <c r="W483" t="n">
        <v>0.19</v>
      </c>
      <c r="X483" t="n">
        <v>0.54</v>
      </c>
      <c r="Y483" t="n">
        <v>1</v>
      </c>
      <c r="Z483" t="n">
        <v>10</v>
      </c>
    </row>
    <row r="484">
      <c r="A484" t="n">
        <v>43</v>
      </c>
      <c r="B484" t="n">
        <v>135</v>
      </c>
      <c r="C484" t="inlineStr">
        <is>
          <t xml:space="preserve">CONCLUIDO	</t>
        </is>
      </c>
      <c r="D484" t="n">
        <v>4.6617</v>
      </c>
      <c r="E484" t="n">
        <v>21.45</v>
      </c>
      <c r="F484" t="n">
        <v>17.74</v>
      </c>
      <c r="G484" t="n">
        <v>62.61</v>
      </c>
      <c r="H484" t="n">
        <v>0.74</v>
      </c>
      <c r="I484" t="n">
        <v>17</v>
      </c>
      <c r="J484" t="n">
        <v>284.06</v>
      </c>
      <c r="K484" t="n">
        <v>59.89</v>
      </c>
      <c r="L484" t="n">
        <v>11.75</v>
      </c>
      <c r="M484" t="n">
        <v>15</v>
      </c>
      <c r="N484" t="n">
        <v>77.42</v>
      </c>
      <c r="O484" t="n">
        <v>35268.32</v>
      </c>
      <c r="P484" t="n">
        <v>257.45</v>
      </c>
      <c r="Q484" t="n">
        <v>1319.13</v>
      </c>
      <c r="R484" t="n">
        <v>75.72</v>
      </c>
      <c r="S484" t="n">
        <v>59.92</v>
      </c>
      <c r="T484" t="n">
        <v>7778.43</v>
      </c>
      <c r="U484" t="n">
        <v>0.79</v>
      </c>
      <c r="V484" t="n">
        <v>0.96</v>
      </c>
      <c r="W484" t="n">
        <v>0.19</v>
      </c>
      <c r="X484" t="n">
        <v>0.46</v>
      </c>
      <c r="Y484" t="n">
        <v>1</v>
      </c>
      <c r="Z484" t="n">
        <v>10</v>
      </c>
    </row>
    <row r="485">
      <c r="A485" t="n">
        <v>44</v>
      </c>
      <c r="B485" t="n">
        <v>135</v>
      </c>
      <c r="C485" t="inlineStr">
        <is>
          <t xml:space="preserve">CONCLUIDO	</t>
        </is>
      </c>
      <c r="D485" t="n">
        <v>4.659</v>
      </c>
      <c r="E485" t="n">
        <v>21.46</v>
      </c>
      <c r="F485" t="n">
        <v>17.75</v>
      </c>
      <c r="G485" t="n">
        <v>62.65</v>
      </c>
      <c r="H485" t="n">
        <v>0.75</v>
      </c>
      <c r="I485" t="n">
        <v>17</v>
      </c>
      <c r="J485" t="n">
        <v>284.56</v>
      </c>
      <c r="K485" t="n">
        <v>59.89</v>
      </c>
      <c r="L485" t="n">
        <v>12</v>
      </c>
      <c r="M485" t="n">
        <v>15</v>
      </c>
      <c r="N485" t="n">
        <v>77.67</v>
      </c>
      <c r="O485" t="n">
        <v>35329.87</v>
      </c>
      <c r="P485" t="n">
        <v>255.82</v>
      </c>
      <c r="Q485" t="n">
        <v>1319.12</v>
      </c>
      <c r="R485" t="n">
        <v>76.17</v>
      </c>
      <c r="S485" t="n">
        <v>59.92</v>
      </c>
      <c r="T485" t="n">
        <v>8005.55</v>
      </c>
      <c r="U485" t="n">
        <v>0.79</v>
      </c>
      <c r="V485" t="n">
        <v>0.96</v>
      </c>
      <c r="W485" t="n">
        <v>0.19</v>
      </c>
      <c r="X485" t="n">
        <v>0.47</v>
      </c>
      <c r="Y485" t="n">
        <v>1</v>
      </c>
      <c r="Z485" t="n">
        <v>10</v>
      </c>
    </row>
    <row r="486">
      <c r="A486" t="n">
        <v>45</v>
      </c>
      <c r="B486" t="n">
        <v>135</v>
      </c>
      <c r="C486" t="inlineStr">
        <is>
          <t xml:space="preserve">CONCLUIDO	</t>
        </is>
      </c>
      <c r="D486" t="n">
        <v>4.6802</v>
      </c>
      <c r="E486" t="n">
        <v>21.37</v>
      </c>
      <c r="F486" t="n">
        <v>17.7</v>
      </c>
      <c r="G486" t="n">
        <v>66.39</v>
      </c>
      <c r="H486" t="n">
        <v>0.77</v>
      </c>
      <c r="I486" t="n">
        <v>16</v>
      </c>
      <c r="J486" t="n">
        <v>285.06</v>
      </c>
      <c r="K486" t="n">
        <v>59.89</v>
      </c>
      <c r="L486" t="n">
        <v>12.25</v>
      </c>
      <c r="M486" t="n">
        <v>14</v>
      </c>
      <c r="N486" t="n">
        <v>77.92</v>
      </c>
      <c r="O486" t="n">
        <v>35391.51</v>
      </c>
      <c r="P486" t="n">
        <v>254.64</v>
      </c>
      <c r="Q486" t="n">
        <v>1319.08</v>
      </c>
      <c r="R486" t="n">
        <v>74.56</v>
      </c>
      <c r="S486" t="n">
        <v>59.92</v>
      </c>
      <c r="T486" t="n">
        <v>7203.98</v>
      </c>
      <c r="U486" t="n">
        <v>0.8</v>
      </c>
      <c r="V486" t="n">
        <v>0.96</v>
      </c>
      <c r="W486" t="n">
        <v>0.19</v>
      </c>
      <c r="X486" t="n">
        <v>0.43</v>
      </c>
      <c r="Y486" t="n">
        <v>1</v>
      </c>
      <c r="Z486" t="n">
        <v>10</v>
      </c>
    </row>
    <row r="487">
      <c r="A487" t="n">
        <v>46</v>
      </c>
      <c r="B487" t="n">
        <v>135</v>
      </c>
      <c r="C487" t="inlineStr">
        <is>
          <t xml:space="preserve">CONCLUIDO	</t>
        </is>
      </c>
      <c r="D487" t="n">
        <v>4.6791</v>
      </c>
      <c r="E487" t="n">
        <v>21.37</v>
      </c>
      <c r="F487" t="n">
        <v>17.71</v>
      </c>
      <c r="G487" t="n">
        <v>66.41</v>
      </c>
      <c r="H487" t="n">
        <v>0.78</v>
      </c>
      <c r="I487" t="n">
        <v>16</v>
      </c>
      <c r="J487" t="n">
        <v>285.56</v>
      </c>
      <c r="K487" t="n">
        <v>59.89</v>
      </c>
      <c r="L487" t="n">
        <v>12.5</v>
      </c>
      <c r="M487" t="n">
        <v>14</v>
      </c>
      <c r="N487" t="n">
        <v>78.17</v>
      </c>
      <c r="O487" t="n">
        <v>35453.26</v>
      </c>
      <c r="P487" t="n">
        <v>253.17</v>
      </c>
      <c r="Q487" t="n">
        <v>1319.08</v>
      </c>
      <c r="R487" t="n">
        <v>74.75</v>
      </c>
      <c r="S487" t="n">
        <v>59.92</v>
      </c>
      <c r="T487" t="n">
        <v>7301.13</v>
      </c>
      <c r="U487" t="n">
        <v>0.8</v>
      </c>
      <c r="V487" t="n">
        <v>0.96</v>
      </c>
      <c r="W487" t="n">
        <v>0.19</v>
      </c>
      <c r="X487" t="n">
        <v>0.43</v>
      </c>
      <c r="Y487" t="n">
        <v>1</v>
      </c>
      <c r="Z487" t="n">
        <v>10</v>
      </c>
    </row>
    <row r="488">
      <c r="A488" t="n">
        <v>47</v>
      </c>
      <c r="B488" t="n">
        <v>135</v>
      </c>
      <c r="C488" t="inlineStr">
        <is>
          <t xml:space="preserve">CONCLUIDO	</t>
        </is>
      </c>
      <c r="D488" t="n">
        <v>4.6761</v>
      </c>
      <c r="E488" t="n">
        <v>21.39</v>
      </c>
      <c r="F488" t="n">
        <v>17.72</v>
      </c>
      <c r="G488" t="n">
        <v>66.45999999999999</v>
      </c>
      <c r="H488" t="n">
        <v>0.79</v>
      </c>
      <c r="I488" t="n">
        <v>16</v>
      </c>
      <c r="J488" t="n">
        <v>286.06</v>
      </c>
      <c r="K488" t="n">
        <v>59.89</v>
      </c>
      <c r="L488" t="n">
        <v>12.75</v>
      </c>
      <c r="M488" t="n">
        <v>14</v>
      </c>
      <c r="N488" t="n">
        <v>78.42</v>
      </c>
      <c r="O488" t="n">
        <v>35515.1</v>
      </c>
      <c r="P488" t="n">
        <v>252.31</v>
      </c>
      <c r="Q488" t="n">
        <v>1319.11</v>
      </c>
      <c r="R488" t="n">
        <v>75.16</v>
      </c>
      <c r="S488" t="n">
        <v>59.92</v>
      </c>
      <c r="T488" t="n">
        <v>7506.6</v>
      </c>
      <c r="U488" t="n">
        <v>0.8</v>
      </c>
      <c r="V488" t="n">
        <v>0.96</v>
      </c>
      <c r="W488" t="n">
        <v>0.19</v>
      </c>
      <c r="X488" t="n">
        <v>0.45</v>
      </c>
      <c r="Y488" t="n">
        <v>1</v>
      </c>
      <c r="Z488" t="n">
        <v>10</v>
      </c>
    </row>
    <row r="489">
      <c r="A489" t="n">
        <v>48</v>
      </c>
      <c r="B489" t="n">
        <v>135</v>
      </c>
      <c r="C489" t="inlineStr">
        <is>
          <t xml:space="preserve">CONCLUIDO	</t>
        </is>
      </c>
      <c r="D489" t="n">
        <v>4.6991</v>
      </c>
      <c r="E489" t="n">
        <v>21.28</v>
      </c>
      <c r="F489" t="n">
        <v>17.67</v>
      </c>
      <c r="G489" t="n">
        <v>70.68000000000001</v>
      </c>
      <c r="H489" t="n">
        <v>0.8100000000000001</v>
      </c>
      <c r="I489" t="n">
        <v>15</v>
      </c>
      <c r="J489" t="n">
        <v>286.56</v>
      </c>
      <c r="K489" t="n">
        <v>59.89</v>
      </c>
      <c r="L489" t="n">
        <v>13</v>
      </c>
      <c r="M489" t="n">
        <v>13</v>
      </c>
      <c r="N489" t="n">
        <v>78.68000000000001</v>
      </c>
      <c r="O489" t="n">
        <v>35577.18</v>
      </c>
      <c r="P489" t="n">
        <v>250.76</v>
      </c>
      <c r="Q489" t="n">
        <v>1319.08</v>
      </c>
      <c r="R489" t="n">
        <v>73.31999999999999</v>
      </c>
      <c r="S489" t="n">
        <v>59.92</v>
      </c>
      <c r="T489" t="n">
        <v>6591.7</v>
      </c>
      <c r="U489" t="n">
        <v>0.82</v>
      </c>
      <c r="V489" t="n">
        <v>0.96</v>
      </c>
      <c r="W489" t="n">
        <v>0.19</v>
      </c>
      <c r="X489" t="n">
        <v>0.39</v>
      </c>
      <c r="Y489" t="n">
        <v>1</v>
      </c>
      <c r="Z489" t="n">
        <v>10</v>
      </c>
    </row>
    <row r="490">
      <c r="A490" t="n">
        <v>49</v>
      </c>
      <c r="B490" t="n">
        <v>135</v>
      </c>
      <c r="C490" t="inlineStr">
        <is>
          <t xml:space="preserve">CONCLUIDO	</t>
        </is>
      </c>
      <c r="D490" t="n">
        <v>4.6962</v>
      </c>
      <c r="E490" t="n">
        <v>21.29</v>
      </c>
      <c r="F490" t="n">
        <v>17.68</v>
      </c>
      <c r="G490" t="n">
        <v>70.73</v>
      </c>
      <c r="H490" t="n">
        <v>0.82</v>
      </c>
      <c r="I490" t="n">
        <v>15</v>
      </c>
      <c r="J490" t="n">
        <v>287.07</v>
      </c>
      <c r="K490" t="n">
        <v>59.89</v>
      </c>
      <c r="L490" t="n">
        <v>13.25</v>
      </c>
      <c r="M490" t="n">
        <v>13</v>
      </c>
      <c r="N490" t="n">
        <v>78.93000000000001</v>
      </c>
      <c r="O490" t="n">
        <v>35639.23</v>
      </c>
      <c r="P490" t="n">
        <v>250.21</v>
      </c>
      <c r="Q490" t="n">
        <v>1319.08</v>
      </c>
      <c r="R490" t="n">
        <v>73.88</v>
      </c>
      <c r="S490" t="n">
        <v>59.92</v>
      </c>
      <c r="T490" t="n">
        <v>6869.09</v>
      </c>
      <c r="U490" t="n">
        <v>0.8100000000000001</v>
      </c>
      <c r="V490" t="n">
        <v>0.96</v>
      </c>
      <c r="W490" t="n">
        <v>0.19</v>
      </c>
      <c r="X490" t="n">
        <v>0.41</v>
      </c>
      <c r="Y490" t="n">
        <v>1</v>
      </c>
      <c r="Z490" t="n">
        <v>10</v>
      </c>
    </row>
    <row r="491">
      <c r="A491" t="n">
        <v>50</v>
      </c>
      <c r="B491" t="n">
        <v>135</v>
      </c>
      <c r="C491" t="inlineStr">
        <is>
          <t xml:space="preserve">CONCLUIDO	</t>
        </is>
      </c>
      <c r="D491" t="n">
        <v>4.6988</v>
      </c>
      <c r="E491" t="n">
        <v>21.28</v>
      </c>
      <c r="F491" t="n">
        <v>17.67</v>
      </c>
      <c r="G491" t="n">
        <v>70.68000000000001</v>
      </c>
      <c r="H491" t="n">
        <v>0.84</v>
      </c>
      <c r="I491" t="n">
        <v>15</v>
      </c>
      <c r="J491" t="n">
        <v>287.57</v>
      </c>
      <c r="K491" t="n">
        <v>59.89</v>
      </c>
      <c r="L491" t="n">
        <v>13.5</v>
      </c>
      <c r="M491" t="n">
        <v>13</v>
      </c>
      <c r="N491" t="n">
        <v>79.18000000000001</v>
      </c>
      <c r="O491" t="n">
        <v>35701.38</v>
      </c>
      <c r="P491" t="n">
        <v>246.7</v>
      </c>
      <c r="Q491" t="n">
        <v>1319.17</v>
      </c>
      <c r="R491" t="n">
        <v>73.29000000000001</v>
      </c>
      <c r="S491" t="n">
        <v>59.92</v>
      </c>
      <c r="T491" t="n">
        <v>6574.32</v>
      </c>
      <c r="U491" t="n">
        <v>0.82</v>
      </c>
      <c r="V491" t="n">
        <v>0.96</v>
      </c>
      <c r="W491" t="n">
        <v>0.19</v>
      </c>
      <c r="X491" t="n">
        <v>0.39</v>
      </c>
      <c r="Y491" t="n">
        <v>1</v>
      </c>
      <c r="Z491" t="n">
        <v>10</v>
      </c>
    </row>
    <row r="492">
      <c r="A492" t="n">
        <v>51</v>
      </c>
      <c r="B492" t="n">
        <v>135</v>
      </c>
      <c r="C492" t="inlineStr">
        <is>
          <t xml:space="preserve">CONCLUIDO	</t>
        </is>
      </c>
      <c r="D492" t="n">
        <v>4.7304</v>
      </c>
      <c r="E492" t="n">
        <v>21.14</v>
      </c>
      <c r="F492" t="n">
        <v>17.58</v>
      </c>
      <c r="G492" t="n">
        <v>75.34</v>
      </c>
      <c r="H492" t="n">
        <v>0.85</v>
      </c>
      <c r="I492" t="n">
        <v>14</v>
      </c>
      <c r="J492" t="n">
        <v>288.08</v>
      </c>
      <c r="K492" t="n">
        <v>59.89</v>
      </c>
      <c r="L492" t="n">
        <v>13.75</v>
      </c>
      <c r="M492" t="n">
        <v>12</v>
      </c>
      <c r="N492" t="n">
        <v>79.44</v>
      </c>
      <c r="O492" t="n">
        <v>35763.64</v>
      </c>
      <c r="P492" t="n">
        <v>244.92</v>
      </c>
      <c r="Q492" t="n">
        <v>1319.08</v>
      </c>
      <c r="R492" t="n">
        <v>70.14</v>
      </c>
      <c r="S492" t="n">
        <v>59.92</v>
      </c>
      <c r="T492" t="n">
        <v>5006.36</v>
      </c>
      <c r="U492" t="n">
        <v>0.85</v>
      </c>
      <c r="V492" t="n">
        <v>0.97</v>
      </c>
      <c r="W492" t="n">
        <v>0.19</v>
      </c>
      <c r="X492" t="n">
        <v>0.3</v>
      </c>
      <c r="Y492" t="n">
        <v>1</v>
      </c>
      <c r="Z492" t="n">
        <v>10</v>
      </c>
    </row>
    <row r="493">
      <c r="A493" t="n">
        <v>52</v>
      </c>
      <c r="B493" t="n">
        <v>135</v>
      </c>
      <c r="C493" t="inlineStr">
        <is>
          <t xml:space="preserve">CONCLUIDO	</t>
        </is>
      </c>
      <c r="D493" t="n">
        <v>4.7196</v>
      </c>
      <c r="E493" t="n">
        <v>21.19</v>
      </c>
      <c r="F493" t="n">
        <v>17.63</v>
      </c>
      <c r="G493" t="n">
        <v>75.55</v>
      </c>
      <c r="H493" t="n">
        <v>0.86</v>
      </c>
      <c r="I493" t="n">
        <v>14</v>
      </c>
      <c r="J493" t="n">
        <v>288.58</v>
      </c>
      <c r="K493" t="n">
        <v>59.89</v>
      </c>
      <c r="L493" t="n">
        <v>14</v>
      </c>
      <c r="M493" t="n">
        <v>12</v>
      </c>
      <c r="N493" t="n">
        <v>79.69</v>
      </c>
      <c r="O493" t="n">
        <v>35826</v>
      </c>
      <c r="P493" t="n">
        <v>245.35</v>
      </c>
      <c r="Q493" t="n">
        <v>1319.13</v>
      </c>
      <c r="R493" t="n">
        <v>72.3</v>
      </c>
      <c r="S493" t="n">
        <v>59.92</v>
      </c>
      <c r="T493" t="n">
        <v>6083.24</v>
      </c>
      <c r="U493" t="n">
        <v>0.83</v>
      </c>
      <c r="V493" t="n">
        <v>0.96</v>
      </c>
      <c r="W493" t="n">
        <v>0.18</v>
      </c>
      <c r="X493" t="n">
        <v>0.35</v>
      </c>
      <c r="Y493" t="n">
        <v>1</v>
      </c>
      <c r="Z493" t="n">
        <v>10</v>
      </c>
    </row>
    <row r="494">
      <c r="A494" t="n">
        <v>53</v>
      </c>
      <c r="B494" t="n">
        <v>135</v>
      </c>
      <c r="C494" t="inlineStr">
        <is>
          <t xml:space="preserve">CONCLUIDO	</t>
        </is>
      </c>
      <c r="D494" t="n">
        <v>4.7159</v>
      </c>
      <c r="E494" t="n">
        <v>21.2</v>
      </c>
      <c r="F494" t="n">
        <v>17.64</v>
      </c>
      <c r="G494" t="n">
        <v>75.62</v>
      </c>
      <c r="H494" t="n">
        <v>0.88</v>
      </c>
      <c r="I494" t="n">
        <v>14</v>
      </c>
      <c r="J494" t="n">
        <v>289.09</v>
      </c>
      <c r="K494" t="n">
        <v>59.89</v>
      </c>
      <c r="L494" t="n">
        <v>14.25</v>
      </c>
      <c r="M494" t="n">
        <v>12</v>
      </c>
      <c r="N494" t="n">
        <v>79.95</v>
      </c>
      <c r="O494" t="n">
        <v>35888.47</v>
      </c>
      <c r="P494" t="n">
        <v>243.31</v>
      </c>
      <c r="Q494" t="n">
        <v>1319.1</v>
      </c>
      <c r="R494" t="n">
        <v>72.73</v>
      </c>
      <c r="S494" t="n">
        <v>59.92</v>
      </c>
      <c r="T494" t="n">
        <v>6300.82</v>
      </c>
      <c r="U494" t="n">
        <v>0.82</v>
      </c>
      <c r="V494" t="n">
        <v>0.96</v>
      </c>
      <c r="W494" t="n">
        <v>0.18</v>
      </c>
      <c r="X494" t="n">
        <v>0.37</v>
      </c>
      <c r="Y494" t="n">
        <v>1</v>
      </c>
      <c r="Z494" t="n">
        <v>10</v>
      </c>
    </row>
    <row r="495">
      <c r="A495" t="n">
        <v>54</v>
      </c>
      <c r="B495" t="n">
        <v>135</v>
      </c>
      <c r="C495" t="inlineStr">
        <is>
          <t xml:space="preserve">CONCLUIDO	</t>
        </is>
      </c>
      <c r="D495" t="n">
        <v>4.7309</v>
      </c>
      <c r="E495" t="n">
        <v>21.14</v>
      </c>
      <c r="F495" t="n">
        <v>17.63</v>
      </c>
      <c r="G495" t="n">
        <v>81.36</v>
      </c>
      <c r="H495" t="n">
        <v>0.89</v>
      </c>
      <c r="I495" t="n">
        <v>13</v>
      </c>
      <c r="J495" t="n">
        <v>289.6</v>
      </c>
      <c r="K495" t="n">
        <v>59.89</v>
      </c>
      <c r="L495" t="n">
        <v>14.5</v>
      </c>
      <c r="M495" t="n">
        <v>11</v>
      </c>
      <c r="N495" t="n">
        <v>80.20999999999999</v>
      </c>
      <c r="O495" t="n">
        <v>35951.04</v>
      </c>
      <c r="P495" t="n">
        <v>242.1</v>
      </c>
      <c r="Q495" t="n">
        <v>1319.11</v>
      </c>
      <c r="R495" t="n">
        <v>72.06</v>
      </c>
      <c r="S495" t="n">
        <v>59.92</v>
      </c>
      <c r="T495" t="n">
        <v>5972.32</v>
      </c>
      <c r="U495" t="n">
        <v>0.83</v>
      </c>
      <c r="V495" t="n">
        <v>0.96</v>
      </c>
      <c r="W495" t="n">
        <v>0.19</v>
      </c>
      <c r="X495" t="n">
        <v>0.35</v>
      </c>
      <c r="Y495" t="n">
        <v>1</v>
      </c>
      <c r="Z495" t="n">
        <v>10</v>
      </c>
    </row>
    <row r="496">
      <c r="A496" t="n">
        <v>55</v>
      </c>
      <c r="B496" t="n">
        <v>135</v>
      </c>
      <c r="C496" t="inlineStr">
        <is>
          <t xml:space="preserve">CONCLUIDO	</t>
        </is>
      </c>
      <c r="D496" t="n">
        <v>4.7337</v>
      </c>
      <c r="E496" t="n">
        <v>21.13</v>
      </c>
      <c r="F496" t="n">
        <v>17.61</v>
      </c>
      <c r="G496" t="n">
        <v>81.3</v>
      </c>
      <c r="H496" t="n">
        <v>0.91</v>
      </c>
      <c r="I496" t="n">
        <v>13</v>
      </c>
      <c r="J496" t="n">
        <v>290.1</v>
      </c>
      <c r="K496" t="n">
        <v>59.89</v>
      </c>
      <c r="L496" t="n">
        <v>14.75</v>
      </c>
      <c r="M496" t="n">
        <v>11</v>
      </c>
      <c r="N496" t="n">
        <v>80.47</v>
      </c>
      <c r="O496" t="n">
        <v>36013.72</v>
      </c>
      <c r="P496" t="n">
        <v>242.03</v>
      </c>
      <c r="Q496" t="n">
        <v>1319.09</v>
      </c>
      <c r="R496" t="n">
        <v>71.7</v>
      </c>
      <c r="S496" t="n">
        <v>59.92</v>
      </c>
      <c r="T496" t="n">
        <v>5789.49</v>
      </c>
      <c r="U496" t="n">
        <v>0.84</v>
      </c>
      <c r="V496" t="n">
        <v>0.96</v>
      </c>
      <c r="W496" t="n">
        <v>0.18</v>
      </c>
      <c r="X496" t="n">
        <v>0.34</v>
      </c>
      <c r="Y496" t="n">
        <v>1</v>
      </c>
      <c r="Z496" t="n">
        <v>10</v>
      </c>
    </row>
    <row r="497">
      <c r="A497" t="n">
        <v>56</v>
      </c>
      <c r="B497" t="n">
        <v>135</v>
      </c>
      <c r="C497" t="inlineStr">
        <is>
          <t xml:space="preserve">CONCLUIDO	</t>
        </is>
      </c>
      <c r="D497" t="n">
        <v>4.732</v>
      </c>
      <c r="E497" t="n">
        <v>21.13</v>
      </c>
      <c r="F497" t="n">
        <v>17.62</v>
      </c>
      <c r="G497" t="n">
        <v>81.33</v>
      </c>
      <c r="H497" t="n">
        <v>0.92</v>
      </c>
      <c r="I497" t="n">
        <v>13</v>
      </c>
      <c r="J497" t="n">
        <v>290.61</v>
      </c>
      <c r="K497" t="n">
        <v>59.89</v>
      </c>
      <c r="L497" t="n">
        <v>15</v>
      </c>
      <c r="M497" t="n">
        <v>11</v>
      </c>
      <c r="N497" t="n">
        <v>80.73</v>
      </c>
      <c r="O497" t="n">
        <v>36076.5</v>
      </c>
      <c r="P497" t="n">
        <v>241.33</v>
      </c>
      <c r="Q497" t="n">
        <v>1319.11</v>
      </c>
      <c r="R497" t="n">
        <v>71.90000000000001</v>
      </c>
      <c r="S497" t="n">
        <v>59.92</v>
      </c>
      <c r="T497" t="n">
        <v>5887.54</v>
      </c>
      <c r="U497" t="n">
        <v>0.83</v>
      </c>
      <c r="V497" t="n">
        <v>0.96</v>
      </c>
      <c r="W497" t="n">
        <v>0.18</v>
      </c>
      <c r="X497" t="n">
        <v>0.35</v>
      </c>
      <c r="Y497" t="n">
        <v>1</v>
      </c>
      <c r="Z497" t="n">
        <v>10</v>
      </c>
    </row>
    <row r="498">
      <c r="A498" t="n">
        <v>57</v>
      </c>
      <c r="B498" t="n">
        <v>135</v>
      </c>
      <c r="C498" t="inlineStr">
        <is>
          <t xml:space="preserve">CONCLUIDO	</t>
        </is>
      </c>
      <c r="D498" t="n">
        <v>4.7294</v>
      </c>
      <c r="E498" t="n">
        <v>21.14</v>
      </c>
      <c r="F498" t="n">
        <v>17.63</v>
      </c>
      <c r="G498" t="n">
        <v>81.39</v>
      </c>
      <c r="H498" t="n">
        <v>0.93</v>
      </c>
      <c r="I498" t="n">
        <v>13</v>
      </c>
      <c r="J498" t="n">
        <v>291.12</v>
      </c>
      <c r="K498" t="n">
        <v>59.89</v>
      </c>
      <c r="L498" t="n">
        <v>15.25</v>
      </c>
      <c r="M498" t="n">
        <v>11</v>
      </c>
      <c r="N498" t="n">
        <v>80.98999999999999</v>
      </c>
      <c r="O498" t="n">
        <v>36139.39</v>
      </c>
      <c r="P498" t="n">
        <v>239.82</v>
      </c>
      <c r="Q498" t="n">
        <v>1319.12</v>
      </c>
      <c r="R498" t="n">
        <v>72.27</v>
      </c>
      <c r="S498" t="n">
        <v>59.92</v>
      </c>
      <c r="T498" t="n">
        <v>6075.7</v>
      </c>
      <c r="U498" t="n">
        <v>0.83</v>
      </c>
      <c r="V498" t="n">
        <v>0.96</v>
      </c>
      <c r="W498" t="n">
        <v>0.18</v>
      </c>
      <c r="X498" t="n">
        <v>0.36</v>
      </c>
      <c r="Y498" t="n">
        <v>1</v>
      </c>
      <c r="Z498" t="n">
        <v>10</v>
      </c>
    </row>
    <row r="499">
      <c r="A499" t="n">
        <v>58</v>
      </c>
      <c r="B499" t="n">
        <v>135</v>
      </c>
      <c r="C499" t="inlineStr">
        <is>
          <t xml:space="preserve">CONCLUIDO	</t>
        </is>
      </c>
      <c r="D499" t="n">
        <v>4.7517</v>
      </c>
      <c r="E499" t="n">
        <v>21.04</v>
      </c>
      <c r="F499" t="n">
        <v>17.59</v>
      </c>
      <c r="G499" t="n">
        <v>87.93000000000001</v>
      </c>
      <c r="H499" t="n">
        <v>0.95</v>
      </c>
      <c r="I499" t="n">
        <v>12</v>
      </c>
      <c r="J499" t="n">
        <v>291.63</v>
      </c>
      <c r="K499" t="n">
        <v>59.89</v>
      </c>
      <c r="L499" t="n">
        <v>15.5</v>
      </c>
      <c r="M499" t="n">
        <v>10</v>
      </c>
      <c r="N499" t="n">
        <v>81.25</v>
      </c>
      <c r="O499" t="n">
        <v>36202.38</v>
      </c>
      <c r="P499" t="n">
        <v>237.17</v>
      </c>
      <c r="Q499" t="n">
        <v>1319.11</v>
      </c>
      <c r="R499" t="n">
        <v>70.63</v>
      </c>
      <c r="S499" t="n">
        <v>59.92</v>
      </c>
      <c r="T499" t="n">
        <v>5262.3</v>
      </c>
      <c r="U499" t="n">
        <v>0.85</v>
      </c>
      <c r="V499" t="n">
        <v>0.97</v>
      </c>
      <c r="W499" t="n">
        <v>0.18</v>
      </c>
      <c r="X499" t="n">
        <v>0.31</v>
      </c>
      <c r="Y499" t="n">
        <v>1</v>
      </c>
      <c r="Z499" t="n">
        <v>10</v>
      </c>
    </row>
    <row r="500">
      <c r="A500" t="n">
        <v>59</v>
      </c>
      <c r="B500" t="n">
        <v>135</v>
      </c>
      <c r="C500" t="inlineStr">
        <is>
          <t xml:space="preserve">CONCLUIDO	</t>
        </is>
      </c>
      <c r="D500" t="n">
        <v>4.7525</v>
      </c>
      <c r="E500" t="n">
        <v>21.04</v>
      </c>
      <c r="F500" t="n">
        <v>17.58</v>
      </c>
      <c r="G500" t="n">
        <v>87.91</v>
      </c>
      <c r="H500" t="n">
        <v>0.96</v>
      </c>
      <c r="I500" t="n">
        <v>12</v>
      </c>
      <c r="J500" t="n">
        <v>292.15</v>
      </c>
      <c r="K500" t="n">
        <v>59.89</v>
      </c>
      <c r="L500" t="n">
        <v>15.75</v>
      </c>
      <c r="M500" t="n">
        <v>10</v>
      </c>
      <c r="N500" t="n">
        <v>81.51000000000001</v>
      </c>
      <c r="O500" t="n">
        <v>36265.48</v>
      </c>
      <c r="P500" t="n">
        <v>236.61</v>
      </c>
      <c r="Q500" t="n">
        <v>1319.1</v>
      </c>
      <c r="R500" t="n">
        <v>70.45999999999999</v>
      </c>
      <c r="S500" t="n">
        <v>59.92</v>
      </c>
      <c r="T500" t="n">
        <v>5175.45</v>
      </c>
      <c r="U500" t="n">
        <v>0.85</v>
      </c>
      <c r="V500" t="n">
        <v>0.97</v>
      </c>
      <c r="W500" t="n">
        <v>0.18</v>
      </c>
      <c r="X500" t="n">
        <v>0.3</v>
      </c>
      <c r="Y500" t="n">
        <v>1</v>
      </c>
      <c r="Z500" t="n">
        <v>10</v>
      </c>
    </row>
    <row r="501">
      <c r="A501" t="n">
        <v>60</v>
      </c>
      <c r="B501" t="n">
        <v>135</v>
      </c>
      <c r="C501" t="inlineStr">
        <is>
          <t xml:space="preserve">CONCLUIDO	</t>
        </is>
      </c>
      <c r="D501" t="n">
        <v>4.7529</v>
      </c>
      <c r="E501" t="n">
        <v>21.04</v>
      </c>
      <c r="F501" t="n">
        <v>17.58</v>
      </c>
      <c r="G501" t="n">
        <v>87.90000000000001</v>
      </c>
      <c r="H501" t="n">
        <v>0.97</v>
      </c>
      <c r="I501" t="n">
        <v>12</v>
      </c>
      <c r="J501" t="n">
        <v>292.66</v>
      </c>
      <c r="K501" t="n">
        <v>59.89</v>
      </c>
      <c r="L501" t="n">
        <v>16</v>
      </c>
      <c r="M501" t="n">
        <v>9</v>
      </c>
      <c r="N501" t="n">
        <v>81.77</v>
      </c>
      <c r="O501" t="n">
        <v>36328.69</v>
      </c>
      <c r="P501" t="n">
        <v>235.7</v>
      </c>
      <c r="Q501" t="n">
        <v>1319.11</v>
      </c>
      <c r="R501" t="n">
        <v>70.42</v>
      </c>
      <c r="S501" t="n">
        <v>59.92</v>
      </c>
      <c r="T501" t="n">
        <v>5152.63</v>
      </c>
      <c r="U501" t="n">
        <v>0.85</v>
      </c>
      <c r="V501" t="n">
        <v>0.97</v>
      </c>
      <c r="W501" t="n">
        <v>0.18</v>
      </c>
      <c r="X501" t="n">
        <v>0.3</v>
      </c>
      <c r="Y501" t="n">
        <v>1</v>
      </c>
      <c r="Z501" t="n">
        <v>10</v>
      </c>
    </row>
    <row r="502">
      <c r="A502" t="n">
        <v>61</v>
      </c>
      <c r="B502" t="n">
        <v>135</v>
      </c>
      <c r="C502" t="inlineStr">
        <is>
          <t xml:space="preserve">CONCLUIDO	</t>
        </is>
      </c>
      <c r="D502" t="n">
        <v>4.7522</v>
      </c>
      <c r="E502" t="n">
        <v>21.04</v>
      </c>
      <c r="F502" t="n">
        <v>17.58</v>
      </c>
      <c r="G502" t="n">
        <v>87.92</v>
      </c>
      <c r="H502" t="n">
        <v>0.99</v>
      </c>
      <c r="I502" t="n">
        <v>12</v>
      </c>
      <c r="J502" t="n">
        <v>293.17</v>
      </c>
      <c r="K502" t="n">
        <v>59.89</v>
      </c>
      <c r="L502" t="n">
        <v>16.25</v>
      </c>
      <c r="M502" t="n">
        <v>8</v>
      </c>
      <c r="N502" t="n">
        <v>82.03</v>
      </c>
      <c r="O502" t="n">
        <v>36392.01</v>
      </c>
      <c r="P502" t="n">
        <v>233.38</v>
      </c>
      <c r="Q502" t="n">
        <v>1319.08</v>
      </c>
      <c r="R502" t="n">
        <v>70.47</v>
      </c>
      <c r="S502" t="n">
        <v>59.92</v>
      </c>
      <c r="T502" t="n">
        <v>5179.15</v>
      </c>
      <c r="U502" t="n">
        <v>0.85</v>
      </c>
      <c r="V502" t="n">
        <v>0.97</v>
      </c>
      <c r="W502" t="n">
        <v>0.19</v>
      </c>
      <c r="X502" t="n">
        <v>0.31</v>
      </c>
      <c r="Y502" t="n">
        <v>1</v>
      </c>
      <c r="Z502" t="n">
        <v>10</v>
      </c>
    </row>
    <row r="503">
      <c r="A503" t="n">
        <v>62</v>
      </c>
      <c r="B503" t="n">
        <v>135</v>
      </c>
      <c r="C503" t="inlineStr">
        <is>
          <t xml:space="preserve">CONCLUIDO	</t>
        </is>
      </c>
      <c r="D503" t="n">
        <v>4.7669</v>
      </c>
      <c r="E503" t="n">
        <v>20.98</v>
      </c>
      <c r="F503" t="n">
        <v>17.52</v>
      </c>
      <c r="G503" t="n">
        <v>87.59</v>
      </c>
      <c r="H503" t="n">
        <v>1</v>
      </c>
      <c r="I503" t="n">
        <v>12</v>
      </c>
      <c r="J503" t="n">
        <v>293.69</v>
      </c>
      <c r="K503" t="n">
        <v>59.89</v>
      </c>
      <c r="L503" t="n">
        <v>16.5</v>
      </c>
      <c r="M503" t="n">
        <v>7</v>
      </c>
      <c r="N503" t="n">
        <v>82.3</v>
      </c>
      <c r="O503" t="n">
        <v>36455.44</v>
      </c>
      <c r="P503" t="n">
        <v>231.17</v>
      </c>
      <c r="Q503" t="n">
        <v>1319.08</v>
      </c>
      <c r="R503" t="n">
        <v>68.15000000000001</v>
      </c>
      <c r="S503" t="n">
        <v>59.92</v>
      </c>
      <c r="T503" t="n">
        <v>4022.44</v>
      </c>
      <c r="U503" t="n">
        <v>0.88</v>
      </c>
      <c r="V503" t="n">
        <v>0.97</v>
      </c>
      <c r="W503" t="n">
        <v>0.18</v>
      </c>
      <c r="X503" t="n">
        <v>0.24</v>
      </c>
      <c r="Y503" t="n">
        <v>1</v>
      </c>
      <c r="Z503" t="n">
        <v>10</v>
      </c>
    </row>
    <row r="504">
      <c r="A504" t="n">
        <v>63</v>
      </c>
      <c r="B504" t="n">
        <v>135</v>
      </c>
      <c r="C504" t="inlineStr">
        <is>
          <t xml:space="preserve">CONCLUIDO	</t>
        </is>
      </c>
      <c r="D504" t="n">
        <v>4.7627</v>
      </c>
      <c r="E504" t="n">
        <v>21</v>
      </c>
      <c r="F504" t="n">
        <v>17.59</v>
      </c>
      <c r="G504" t="n">
        <v>95.93000000000001</v>
      </c>
      <c r="H504" t="n">
        <v>1.01</v>
      </c>
      <c r="I504" t="n">
        <v>11</v>
      </c>
      <c r="J504" t="n">
        <v>294.2</v>
      </c>
      <c r="K504" t="n">
        <v>59.89</v>
      </c>
      <c r="L504" t="n">
        <v>16.75</v>
      </c>
      <c r="M504" t="n">
        <v>6</v>
      </c>
      <c r="N504" t="n">
        <v>82.56</v>
      </c>
      <c r="O504" t="n">
        <v>36518.97</v>
      </c>
      <c r="P504" t="n">
        <v>231.25</v>
      </c>
      <c r="Q504" t="n">
        <v>1319.08</v>
      </c>
      <c r="R504" t="n">
        <v>70.84</v>
      </c>
      <c r="S504" t="n">
        <v>59.92</v>
      </c>
      <c r="T504" t="n">
        <v>5367.73</v>
      </c>
      <c r="U504" t="n">
        <v>0.85</v>
      </c>
      <c r="V504" t="n">
        <v>0.97</v>
      </c>
      <c r="W504" t="n">
        <v>0.18</v>
      </c>
      <c r="X504" t="n">
        <v>0.31</v>
      </c>
      <c r="Y504" t="n">
        <v>1</v>
      </c>
      <c r="Z504" t="n">
        <v>10</v>
      </c>
    </row>
    <row r="505">
      <c r="A505" t="n">
        <v>64</v>
      </c>
      <c r="B505" t="n">
        <v>135</v>
      </c>
      <c r="C505" t="inlineStr">
        <is>
          <t xml:space="preserve">CONCLUIDO	</t>
        </is>
      </c>
      <c r="D505" t="n">
        <v>4.764</v>
      </c>
      <c r="E505" t="n">
        <v>20.99</v>
      </c>
      <c r="F505" t="n">
        <v>17.58</v>
      </c>
      <c r="G505" t="n">
        <v>95.90000000000001</v>
      </c>
      <c r="H505" t="n">
        <v>1.03</v>
      </c>
      <c r="I505" t="n">
        <v>11</v>
      </c>
      <c r="J505" t="n">
        <v>294.72</v>
      </c>
      <c r="K505" t="n">
        <v>59.89</v>
      </c>
      <c r="L505" t="n">
        <v>17</v>
      </c>
      <c r="M505" t="n">
        <v>3</v>
      </c>
      <c r="N505" t="n">
        <v>82.83</v>
      </c>
      <c r="O505" t="n">
        <v>36582.62</v>
      </c>
      <c r="P505" t="n">
        <v>231.25</v>
      </c>
      <c r="Q505" t="n">
        <v>1319.11</v>
      </c>
      <c r="R505" t="n">
        <v>70.3</v>
      </c>
      <c r="S505" t="n">
        <v>59.92</v>
      </c>
      <c r="T505" t="n">
        <v>5099.82</v>
      </c>
      <c r="U505" t="n">
        <v>0.85</v>
      </c>
      <c r="V505" t="n">
        <v>0.97</v>
      </c>
      <c r="W505" t="n">
        <v>0.19</v>
      </c>
      <c r="X505" t="n">
        <v>0.3</v>
      </c>
      <c r="Y505" t="n">
        <v>1</v>
      </c>
      <c r="Z505" t="n">
        <v>10</v>
      </c>
    </row>
    <row r="506">
      <c r="A506" t="n">
        <v>65</v>
      </c>
      <c r="B506" t="n">
        <v>135</v>
      </c>
      <c r="C506" t="inlineStr">
        <is>
          <t xml:space="preserve">CONCLUIDO	</t>
        </is>
      </c>
      <c r="D506" t="n">
        <v>4.764</v>
      </c>
      <c r="E506" t="n">
        <v>20.99</v>
      </c>
      <c r="F506" t="n">
        <v>17.58</v>
      </c>
      <c r="G506" t="n">
        <v>95.90000000000001</v>
      </c>
      <c r="H506" t="n">
        <v>1.04</v>
      </c>
      <c r="I506" t="n">
        <v>11</v>
      </c>
      <c r="J506" t="n">
        <v>295.23</v>
      </c>
      <c r="K506" t="n">
        <v>59.89</v>
      </c>
      <c r="L506" t="n">
        <v>17.25</v>
      </c>
      <c r="M506" t="n">
        <v>1</v>
      </c>
      <c r="N506" t="n">
        <v>83.09999999999999</v>
      </c>
      <c r="O506" t="n">
        <v>36646.38</v>
      </c>
      <c r="P506" t="n">
        <v>231.53</v>
      </c>
      <c r="Q506" t="n">
        <v>1319.08</v>
      </c>
      <c r="R506" t="n">
        <v>70.22</v>
      </c>
      <c r="S506" t="n">
        <v>59.92</v>
      </c>
      <c r="T506" t="n">
        <v>5060.49</v>
      </c>
      <c r="U506" t="n">
        <v>0.85</v>
      </c>
      <c r="V506" t="n">
        <v>0.97</v>
      </c>
      <c r="W506" t="n">
        <v>0.19</v>
      </c>
      <c r="X506" t="n">
        <v>0.3</v>
      </c>
      <c r="Y506" t="n">
        <v>1</v>
      </c>
      <c r="Z506" t="n">
        <v>10</v>
      </c>
    </row>
    <row r="507">
      <c r="A507" t="n">
        <v>66</v>
      </c>
      <c r="B507" t="n">
        <v>135</v>
      </c>
      <c r="C507" t="inlineStr">
        <is>
          <t xml:space="preserve">CONCLUIDO	</t>
        </is>
      </c>
      <c r="D507" t="n">
        <v>4.7647</v>
      </c>
      <c r="E507" t="n">
        <v>20.99</v>
      </c>
      <c r="F507" t="n">
        <v>17.58</v>
      </c>
      <c r="G507" t="n">
        <v>95.88</v>
      </c>
      <c r="H507" t="n">
        <v>1.05</v>
      </c>
      <c r="I507" t="n">
        <v>11</v>
      </c>
      <c r="J507" t="n">
        <v>295.75</v>
      </c>
      <c r="K507" t="n">
        <v>59.89</v>
      </c>
      <c r="L507" t="n">
        <v>17.5</v>
      </c>
      <c r="M507" t="n">
        <v>0</v>
      </c>
      <c r="N507" t="n">
        <v>83.36</v>
      </c>
      <c r="O507" t="n">
        <v>36710.24</v>
      </c>
      <c r="P507" t="n">
        <v>231.79</v>
      </c>
      <c r="Q507" t="n">
        <v>1319.08</v>
      </c>
      <c r="R507" t="n">
        <v>70.06999999999999</v>
      </c>
      <c r="S507" t="n">
        <v>59.92</v>
      </c>
      <c r="T507" t="n">
        <v>4984.36</v>
      </c>
      <c r="U507" t="n">
        <v>0.86</v>
      </c>
      <c r="V507" t="n">
        <v>0.97</v>
      </c>
      <c r="W507" t="n">
        <v>0.19</v>
      </c>
      <c r="X507" t="n">
        <v>0.3</v>
      </c>
      <c r="Y507" t="n">
        <v>1</v>
      </c>
      <c r="Z507" t="n">
        <v>10</v>
      </c>
    </row>
    <row r="508">
      <c r="A508" t="n">
        <v>0</v>
      </c>
      <c r="B508" t="n">
        <v>80</v>
      </c>
      <c r="C508" t="inlineStr">
        <is>
          <t xml:space="preserve">CONCLUIDO	</t>
        </is>
      </c>
      <c r="D508" t="n">
        <v>3.1128</v>
      </c>
      <c r="E508" t="n">
        <v>32.12</v>
      </c>
      <c r="F508" t="n">
        <v>23.26</v>
      </c>
      <c r="G508" t="n">
        <v>6.87</v>
      </c>
      <c r="H508" t="n">
        <v>0.11</v>
      </c>
      <c r="I508" t="n">
        <v>203</v>
      </c>
      <c r="J508" t="n">
        <v>159.12</v>
      </c>
      <c r="K508" t="n">
        <v>50.28</v>
      </c>
      <c r="L508" t="n">
        <v>1</v>
      </c>
      <c r="M508" t="n">
        <v>201</v>
      </c>
      <c r="N508" t="n">
        <v>27.84</v>
      </c>
      <c r="O508" t="n">
        <v>19859.16</v>
      </c>
      <c r="P508" t="n">
        <v>279.24</v>
      </c>
      <c r="Q508" t="n">
        <v>1319.54</v>
      </c>
      <c r="R508" t="n">
        <v>255.93</v>
      </c>
      <c r="S508" t="n">
        <v>59.92</v>
      </c>
      <c r="T508" t="n">
        <v>96953.72</v>
      </c>
      <c r="U508" t="n">
        <v>0.23</v>
      </c>
      <c r="V508" t="n">
        <v>0.73</v>
      </c>
      <c r="W508" t="n">
        <v>0.49</v>
      </c>
      <c r="X508" t="n">
        <v>5.98</v>
      </c>
      <c r="Y508" t="n">
        <v>1</v>
      </c>
      <c r="Z508" t="n">
        <v>10</v>
      </c>
    </row>
    <row r="509">
      <c r="A509" t="n">
        <v>1</v>
      </c>
      <c r="B509" t="n">
        <v>80</v>
      </c>
      <c r="C509" t="inlineStr">
        <is>
          <t xml:space="preserve">CONCLUIDO	</t>
        </is>
      </c>
      <c r="D509" t="n">
        <v>3.4754</v>
      </c>
      <c r="E509" t="n">
        <v>28.77</v>
      </c>
      <c r="F509" t="n">
        <v>21.62</v>
      </c>
      <c r="G509" t="n">
        <v>8.65</v>
      </c>
      <c r="H509" t="n">
        <v>0.14</v>
      </c>
      <c r="I509" t="n">
        <v>150</v>
      </c>
      <c r="J509" t="n">
        <v>159.48</v>
      </c>
      <c r="K509" t="n">
        <v>50.28</v>
      </c>
      <c r="L509" t="n">
        <v>1.25</v>
      </c>
      <c r="M509" t="n">
        <v>148</v>
      </c>
      <c r="N509" t="n">
        <v>27.95</v>
      </c>
      <c r="O509" t="n">
        <v>19902.91</v>
      </c>
      <c r="P509" t="n">
        <v>257.42</v>
      </c>
      <c r="Q509" t="n">
        <v>1319.26</v>
      </c>
      <c r="R509" t="n">
        <v>202.44</v>
      </c>
      <c r="S509" t="n">
        <v>59.92</v>
      </c>
      <c r="T509" t="n">
        <v>70473.44</v>
      </c>
      <c r="U509" t="n">
        <v>0.3</v>
      </c>
      <c r="V509" t="n">
        <v>0.79</v>
      </c>
      <c r="W509" t="n">
        <v>0.4</v>
      </c>
      <c r="X509" t="n">
        <v>4.34</v>
      </c>
      <c r="Y509" t="n">
        <v>1</v>
      </c>
      <c r="Z509" t="n">
        <v>10</v>
      </c>
    </row>
    <row r="510">
      <c r="A510" t="n">
        <v>2</v>
      </c>
      <c r="B510" t="n">
        <v>80</v>
      </c>
      <c r="C510" t="inlineStr">
        <is>
          <t xml:space="preserve">CONCLUIDO	</t>
        </is>
      </c>
      <c r="D510" t="n">
        <v>3.7231</v>
      </c>
      <c r="E510" t="n">
        <v>26.86</v>
      </c>
      <c r="F510" t="n">
        <v>20.7</v>
      </c>
      <c r="G510" t="n">
        <v>10.44</v>
      </c>
      <c r="H510" t="n">
        <v>0.17</v>
      </c>
      <c r="I510" t="n">
        <v>119</v>
      </c>
      <c r="J510" t="n">
        <v>159.83</v>
      </c>
      <c r="K510" t="n">
        <v>50.28</v>
      </c>
      <c r="L510" t="n">
        <v>1.5</v>
      </c>
      <c r="M510" t="n">
        <v>117</v>
      </c>
      <c r="N510" t="n">
        <v>28.05</v>
      </c>
      <c r="O510" t="n">
        <v>19946.71</v>
      </c>
      <c r="P510" t="n">
        <v>244.57</v>
      </c>
      <c r="Q510" t="n">
        <v>1319.33</v>
      </c>
      <c r="R510" t="n">
        <v>172.4</v>
      </c>
      <c r="S510" t="n">
        <v>59.92</v>
      </c>
      <c r="T510" t="n">
        <v>55608.39</v>
      </c>
      <c r="U510" t="n">
        <v>0.35</v>
      </c>
      <c r="V510" t="n">
        <v>0.82</v>
      </c>
      <c r="W510" t="n">
        <v>0.35</v>
      </c>
      <c r="X510" t="n">
        <v>3.42</v>
      </c>
      <c r="Y510" t="n">
        <v>1</v>
      </c>
      <c r="Z510" t="n">
        <v>10</v>
      </c>
    </row>
    <row r="511">
      <c r="A511" t="n">
        <v>3</v>
      </c>
      <c r="B511" t="n">
        <v>80</v>
      </c>
      <c r="C511" t="inlineStr">
        <is>
          <t xml:space="preserve">CONCLUIDO	</t>
        </is>
      </c>
      <c r="D511" t="n">
        <v>3.9098</v>
      </c>
      <c r="E511" t="n">
        <v>25.58</v>
      </c>
      <c r="F511" t="n">
        <v>20.09</v>
      </c>
      <c r="G511" t="n">
        <v>12.3</v>
      </c>
      <c r="H511" t="n">
        <v>0.19</v>
      </c>
      <c r="I511" t="n">
        <v>98</v>
      </c>
      <c r="J511" t="n">
        <v>160.19</v>
      </c>
      <c r="K511" t="n">
        <v>50.28</v>
      </c>
      <c r="L511" t="n">
        <v>1.75</v>
      </c>
      <c r="M511" t="n">
        <v>96</v>
      </c>
      <c r="N511" t="n">
        <v>28.16</v>
      </c>
      <c r="O511" t="n">
        <v>19990.53</v>
      </c>
      <c r="P511" t="n">
        <v>235.54</v>
      </c>
      <c r="Q511" t="n">
        <v>1319.49</v>
      </c>
      <c r="R511" t="n">
        <v>152.49</v>
      </c>
      <c r="S511" t="n">
        <v>59.92</v>
      </c>
      <c r="T511" t="n">
        <v>45759.03</v>
      </c>
      <c r="U511" t="n">
        <v>0.39</v>
      </c>
      <c r="V511" t="n">
        <v>0.85</v>
      </c>
      <c r="W511" t="n">
        <v>0.32</v>
      </c>
      <c r="X511" t="n">
        <v>2.81</v>
      </c>
      <c r="Y511" t="n">
        <v>1</v>
      </c>
      <c r="Z511" t="n">
        <v>10</v>
      </c>
    </row>
    <row r="512">
      <c r="A512" t="n">
        <v>4</v>
      </c>
      <c r="B512" t="n">
        <v>80</v>
      </c>
      <c r="C512" t="inlineStr">
        <is>
          <t xml:space="preserve">CONCLUIDO	</t>
        </is>
      </c>
      <c r="D512" t="n">
        <v>4.0605</v>
      </c>
      <c r="E512" t="n">
        <v>24.63</v>
      </c>
      <c r="F512" t="n">
        <v>19.63</v>
      </c>
      <c r="G512" t="n">
        <v>14.19</v>
      </c>
      <c r="H512" t="n">
        <v>0.22</v>
      </c>
      <c r="I512" t="n">
        <v>83</v>
      </c>
      <c r="J512" t="n">
        <v>160.54</v>
      </c>
      <c r="K512" t="n">
        <v>50.28</v>
      </c>
      <c r="L512" t="n">
        <v>2</v>
      </c>
      <c r="M512" t="n">
        <v>81</v>
      </c>
      <c r="N512" t="n">
        <v>28.26</v>
      </c>
      <c r="O512" t="n">
        <v>20034.4</v>
      </c>
      <c r="P512" t="n">
        <v>228.23</v>
      </c>
      <c r="Q512" t="n">
        <v>1319.16</v>
      </c>
      <c r="R512" t="n">
        <v>137.09</v>
      </c>
      <c r="S512" t="n">
        <v>59.92</v>
      </c>
      <c r="T512" t="n">
        <v>38134.72</v>
      </c>
      <c r="U512" t="n">
        <v>0.44</v>
      </c>
      <c r="V512" t="n">
        <v>0.87</v>
      </c>
      <c r="W512" t="n">
        <v>0.3</v>
      </c>
      <c r="X512" t="n">
        <v>2.35</v>
      </c>
      <c r="Y512" t="n">
        <v>1</v>
      </c>
      <c r="Z512" t="n">
        <v>10</v>
      </c>
    </row>
    <row r="513">
      <c r="A513" t="n">
        <v>5</v>
      </c>
      <c r="B513" t="n">
        <v>80</v>
      </c>
      <c r="C513" t="inlineStr">
        <is>
          <t xml:space="preserve">CONCLUIDO	</t>
        </is>
      </c>
      <c r="D513" t="n">
        <v>4.1787</v>
      </c>
      <c r="E513" t="n">
        <v>23.93</v>
      </c>
      <c r="F513" t="n">
        <v>19.29</v>
      </c>
      <c r="G513" t="n">
        <v>16.07</v>
      </c>
      <c r="H513" t="n">
        <v>0.25</v>
      </c>
      <c r="I513" t="n">
        <v>72</v>
      </c>
      <c r="J513" t="n">
        <v>160.9</v>
      </c>
      <c r="K513" t="n">
        <v>50.28</v>
      </c>
      <c r="L513" t="n">
        <v>2.25</v>
      </c>
      <c r="M513" t="n">
        <v>70</v>
      </c>
      <c r="N513" t="n">
        <v>28.37</v>
      </c>
      <c r="O513" t="n">
        <v>20078.3</v>
      </c>
      <c r="P513" t="n">
        <v>222.2</v>
      </c>
      <c r="Q513" t="n">
        <v>1319.37</v>
      </c>
      <c r="R513" t="n">
        <v>126.09</v>
      </c>
      <c r="S513" t="n">
        <v>59.92</v>
      </c>
      <c r="T513" t="n">
        <v>32690.94</v>
      </c>
      <c r="U513" t="n">
        <v>0.48</v>
      </c>
      <c r="V513" t="n">
        <v>0.88</v>
      </c>
      <c r="W513" t="n">
        <v>0.28</v>
      </c>
      <c r="X513" t="n">
        <v>2.01</v>
      </c>
      <c r="Y513" t="n">
        <v>1</v>
      </c>
      <c r="Z513" t="n">
        <v>10</v>
      </c>
    </row>
    <row r="514">
      <c r="A514" t="n">
        <v>6</v>
      </c>
      <c r="B514" t="n">
        <v>80</v>
      </c>
      <c r="C514" t="inlineStr">
        <is>
          <t xml:space="preserve">CONCLUIDO	</t>
        </is>
      </c>
      <c r="D514" t="n">
        <v>4.2672</v>
      </c>
      <c r="E514" t="n">
        <v>23.43</v>
      </c>
      <c r="F514" t="n">
        <v>19.05</v>
      </c>
      <c r="G514" t="n">
        <v>17.86</v>
      </c>
      <c r="H514" t="n">
        <v>0.27</v>
      </c>
      <c r="I514" t="n">
        <v>64</v>
      </c>
      <c r="J514" t="n">
        <v>161.26</v>
      </c>
      <c r="K514" t="n">
        <v>50.28</v>
      </c>
      <c r="L514" t="n">
        <v>2.5</v>
      </c>
      <c r="M514" t="n">
        <v>62</v>
      </c>
      <c r="N514" t="n">
        <v>28.48</v>
      </c>
      <c r="O514" t="n">
        <v>20122.23</v>
      </c>
      <c r="P514" t="n">
        <v>217.79</v>
      </c>
      <c r="Q514" t="n">
        <v>1319.17</v>
      </c>
      <c r="R514" t="n">
        <v>118.17</v>
      </c>
      <c r="S514" t="n">
        <v>59.92</v>
      </c>
      <c r="T514" t="n">
        <v>28770.64</v>
      </c>
      <c r="U514" t="n">
        <v>0.51</v>
      </c>
      <c r="V514" t="n">
        <v>0.89</v>
      </c>
      <c r="W514" t="n">
        <v>0.27</v>
      </c>
      <c r="X514" t="n">
        <v>1.77</v>
      </c>
      <c r="Y514" t="n">
        <v>1</v>
      </c>
      <c r="Z514" t="n">
        <v>10</v>
      </c>
    </row>
    <row r="515">
      <c r="A515" t="n">
        <v>7</v>
      </c>
      <c r="B515" t="n">
        <v>80</v>
      </c>
      <c r="C515" t="inlineStr">
        <is>
          <t xml:space="preserve">CONCLUIDO	</t>
        </is>
      </c>
      <c r="D515" t="n">
        <v>4.3597</v>
      </c>
      <c r="E515" t="n">
        <v>22.94</v>
      </c>
      <c r="F515" t="n">
        <v>18.78</v>
      </c>
      <c r="G515" t="n">
        <v>19.76</v>
      </c>
      <c r="H515" t="n">
        <v>0.3</v>
      </c>
      <c r="I515" t="n">
        <v>57</v>
      </c>
      <c r="J515" t="n">
        <v>161.61</v>
      </c>
      <c r="K515" t="n">
        <v>50.28</v>
      </c>
      <c r="L515" t="n">
        <v>2.75</v>
      </c>
      <c r="M515" t="n">
        <v>55</v>
      </c>
      <c r="N515" t="n">
        <v>28.58</v>
      </c>
      <c r="O515" t="n">
        <v>20166.2</v>
      </c>
      <c r="P515" t="n">
        <v>212.55</v>
      </c>
      <c r="Q515" t="n">
        <v>1319.15</v>
      </c>
      <c r="R515" t="n">
        <v>109.06</v>
      </c>
      <c r="S515" t="n">
        <v>59.92</v>
      </c>
      <c r="T515" t="n">
        <v>24250.28</v>
      </c>
      <c r="U515" t="n">
        <v>0.55</v>
      </c>
      <c r="V515" t="n">
        <v>0.91</v>
      </c>
      <c r="W515" t="n">
        <v>0.26</v>
      </c>
      <c r="X515" t="n">
        <v>1.5</v>
      </c>
      <c r="Y515" t="n">
        <v>1</v>
      </c>
      <c r="Z515" t="n">
        <v>10</v>
      </c>
    </row>
    <row r="516">
      <c r="A516" t="n">
        <v>8</v>
      </c>
      <c r="B516" t="n">
        <v>80</v>
      </c>
      <c r="C516" t="inlineStr">
        <is>
          <t xml:space="preserve">CONCLUIDO	</t>
        </is>
      </c>
      <c r="D516" t="n">
        <v>4.4086</v>
      </c>
      <c r="E516" t="n">
        <v>22.68</v>
      </c>
      <c r="F516" t="n">
        <v>18.68</v>
      </c>
      <c r="G516" t="n">
        <v>21.56</v>
      </c>
      <c r="H516" t="n">
        <v>0.33</v>
      </c>
      <c r="I516" t="n">
        <v>52</v>
      </c>
      <c r="J516" t="n">
        <v>161.97</v>
      </c>
      <c r="K516" t="n">
        <v>50.28</v>
      </c>
      <c r="L516" t="n">
        <v>3</v>
      </c>
      <c r="M516" t="n">
        <v>50</v>
      </c>
      <c r="N516" t="n">
        <v>28.69</v>
      </c>
      <c r="O516" t="n">
        <v>20210.21</v>
      </c>
      <c r="P516" t="n">
        <v>209.92</v>
      </c>
      <c r="Q516" t="n">
        <v>1319.17</v>
      </c>
      <c r="R516" t="n">
        <v>107.32</v>
      </c>
      <c r="S516" t="n">
        <v>59.92</v>
      </c>
      <c r="T516" t="n">
        <v>23406.83</v>
      </c>
      <c r="U516" t="n">
        <v>0.5600000000000001</v>
      </c>
      <c r="V516" t="n">
        <v>0.91</v>
      </c>
      <c r="W516" t="n">
        <v>0.22</v>
      </c>
      <c r="X516" t="n">
        <v>1.41</v>
      </c>
      <c r="Y516" t="n">
        <v>1</v>
      </c>
      <c r="Z516" t="n">
        <v>10</v>
      </c>
    </row>
    <row r="517">
      <c r="A517" t="n">
        <v>9</v>
      </c>
      <c r="B517" t="n">
        <v>80</v>
      </c>
      <c r="C517" t="inlineStr">
        <is>
          <t xml:space="preserve">CONCLUIDO	</t>
        </is>
      </c>
      <c r="D517" t="n">
        <v>4.4429</v>
      </c>
      <c r="E517" t="n">
        <v>22.51</v>
      </c>
      <c r="F517" t="n">
        <v>18.67</v>
      </c>
      <c r="G517" t="n">
        <v>23.83</v>
      </c>
      <c r="H517" t="n">
        <v>0.35</v>
      </c>
      <c r="I517" t="n">
        <v>47</v>
      </c>
      <c r="J517" t="n">
        <v>162.33</v>
      </c>
      <c r="K517" t="n">
        <v>50.28</v>
      </c>
      <c r="L517" t="n">
        <v>3.25</v>
      </c>
      <c r="M517" t="n">
        <v>45</v>
      </c>
      <c r="N517" t="n">
        <v>28.8</v>
      </c>
      <c r="O517" t="n">
        <v>20254.26</v>
      </c>
      <c r="P517" t="n">
        <v>207.94</v>
      </c>
      <c r="Q517" t="n">
        <v>1319.18</v>
      </c>
      <c r="R517" t="n">
        <v>106.14</v>
      </c>
      <c r="S517" t="n">
        <v>59.92</v>
      </c>
      <c r="T517" t="n">
        <v>22842.13</v>
      </c>
      <c r="U517" t="n">
        <v>0.5600000000000001</v>
      </c>
      <c r="V517" t="n">
        <v>0.91</v>
      </c>
      <c r="W517" t="n">
        <v>0.24</v>
      </c>
      <c r="X517" t="n">
        <v>1.39</v>
      </c>
      <c r="Y517" t="n">
        <v>1</v>
      </c>
      <c r="Z517" t="n">
        <v>10</v>
      </c>
    </row>
    <row r="518">
      <c r="A518" t="n">
        <v>10</v>
      </c>
      <c r="B518" t="n">
        <v>80</v>
      </c>
      <c r="C518" t="inlineStr">
        <is>
          <t xml:space="preserve">CONCLUIDO	</t>
        </is>
      </c>
      <c r="D518" t="n">
        <v>4.5005</v>
      </c>
      <c r="E518" t="n">
        <v>22.22</v>
      </c>
      <c r="F518" t="n">
        <v>18.51</v>
      </c>
      <c r="G518" t="n">
        <v>25.83</v>
      </c>
      <c r="H518" t="n">
        <v>0.38</v>
      </c>
      <c r="I518" t="n">
        <v>43</v>
      </c>
      <c r="J518" t="n">
        <v>162.68</v>
      </c>
      <c r="K518" t="n">
        <v>50.28</v>
      </c>
      <c r="L518" t="n">
        <v>3.5</v>
      </c>
      <c r="M518" t="n">
        <v>41</v>
      </c>
      <c r="N518" t="n">
        <v>28.9</v>
      </c>
      <c r="O518" t="n">
        <v>20298.34</v>
      </c>
      <c r="P518" t="n">
        <v>204.27</v>
      </c>
      <c r="Q518" t="n">
        <v>1319.17</v>
      </c>
      <c r="R518" t="n">
        <v>100.81</v>
      </c>
      <c r="S518" t="n">
        <v>59.92</v>
      </c>
      <c r="T518" t="n">
        <v>20195.44</v>
      </c>
      <c r="U518" t="n">
        <v>0.59</v>
      </c>
      <c r="V518" t="n">
        <v>0.92</v>
      </c>
      <c r="W518" t="n">
        <v>0.23</v>
      </c>
      <c r="X518" t="n">
        <v>1.23</v>
      </c>
      <c r="Y518" t="n">
        <v>1</v>
      </c>
      <c r="Z518" t="n">
        <v>10</v>
      </c>
    </row>
    <row r="519">
      <c r="A519" t="n">
        <v>11</v>
      </c>
      <c r="B519" t="n">
        <v>80</v>
      </c>
      <c r="C519" t="inlineStr">
        <is>
          <t xml:space="preserve">CONCLUIDO	</t>
        </is>
      </c>
      <c r="D519" t="n">
        <v>4.541</v>
      </c>
      <c r="E519" t="n">
        <v>22.02</v>
      </c>
      <c r="F519" t="n">
        <v>18.41</v>
      </c>
      <c r="G519" t="n">
        <v>27.61</v>
      </c>
      <c r="H519" t="n">
        <v>0.41</v>
      </c>
      <c r="I519" t="n">
        <v>40</v>
      </c>
      <c r="J519" t="n">
        <v>163.04</v>
      </c>
      <c r="K519" t="n">
        <v>50.28</v>
      </c>
      <c r="L519" t="n">
        <v>3.75</v>
      </c>
      <c r="M519" t="n">
        <v>38</v>
      </c>
      <c r="N519" t="n">
        <v>29.01</v>
      </c>
      <c r="O519" t="n">
        <v>20342.46</v>
      </c>
      <c r="P519" t="n">
        <v>201.22</v>
      </c>
      <c r="Q519" t="n">
        <v>1319.21</v>
      </c>
      <c r="R519" t="n">
        <v>97.39</v>
      </c>
      <c r="S519" t="n">
        <v>59.92</v>
      </c>
      <c r="T519" t="n">
        <v>18499.39</v>
      </c>
      <c r="U519" t="n">
        <v>0.62</v>
      </c>
      <c r="V519" t="n">
        <v>0.92</v>
      </c>
      <c r="W519" t="n">
        <v>0.23</v>
      </c>
      <c r="X519" t="n">
        <v>1.13</v>
      </c>
      <c r="Y519" t="n">
        <v>1</v>
      </c>
      <c r="Z519" t="n">
        <v>10</v>
      </c>
    </row>
    <row r="520">
      <c r="A520" t="n">
        <v>12</v>
      </c>
      <c r="B520" t="n">
        <v>80</v>
      </c>
      <c r="C520" t="inlineStr">
        <is>
          <t xml:space="preserve">CONCLUIDO	</t>
        </is>
      </c>
      <c r="D520" t="n">
        <v>4.58</v>
      </c>
      <c r="E520" t="n">
        <v>21.83</v>
      </c>
      <c r="F520" t="n">
        <v>18.32</v>
      </c>
      <c r="G520" t="n">
        <v>29.7</v>
      </c>
      <c r="H520" t="n">
        <v>0.43</v>
      </c>
      <c r="I520" t="n">
        <v>37</v>
      </c>
      <c r="J520" t="n">
        <v>163.4</v>
      </c>
      <c r="K520" t="n">
        <v>50.28</v>
      </c>
      <c r="L520" t="n">
        <v>4</v>
      </c>
      <c r="M520" t="n">
        <v>35</v>
      </c>
      <c r="N520" t="n">
        <v>29.12</v>
      </c>
      <c r="O520" t="n">
        <v>20386.62</v>
      </c>
      <c r="P520" t="n">
        <v>198.18</v>
      </c>
      <c r="Q520" t="n">
        <v>1319.12</v>
      </c>
      <c r="R520" t="n">
        <v>94.54000000000001</v>
      </c>
      <c r="S520" t="n">
        <v>59.92</v>
      </c>
      <c r="T520" t="n">
        <v>17091.31</v>
      </c>
      <c r="U520" t="n">
        <v>0.63</v>
      </c>
      <c r="V520" t="n">
        <v>0.93</v>
      </c>
      <c r="W520" t="n">
        <v>0.22</v>
      </c>
      <c r="X520" t="n">
        <v>1.04</v>
      </c>
      <c r="Y520" t="n">
        <v>1</v>
      </c>
      <c r="Z520" t="n">
        <v>10</v>
      </c>
    </row>
    <row r="521">
      <c r="A521" t="n">
        <v>13</v>
      </c>
      <c r="B521" t="n">
        <v>80</v>
      </c>
      <c r="C521" t="inlineStr">
        <is>
          <t xml:space="preserve">CONCLUIDO	</t>
        </is>
      </c>
      <c r="D521" t="n">
        <v>4.6243</v>
      </c>
      <c r="E521" t="n">
        <v>21.62</v>
      </c>
      <c r="F521" t="n">
        <v>18.2</v>
      </c>
      <c r="G521" t="n">
        <v>32.13</v>
      </c>
      <c r="H521" t="n">
        <v>0.46</v>
      </c>
      <c r="I521" t="n">
        <v>34</v>
      </c>
      <c r="J521" t="n">
        <v>163.76</v>
      </c>
      <c r="K521" t="n">
        <v>50.28</v>
      </c>
      <c r="L521" t="n">
        <v>4.25</v>
      </c>
      <c r="M521" t="n">
        <v>32</v>
      </c>
      <c r="N521" t="n">
        <v>29.23</v>
      </c>
      <c r="O521" t="n">
        <v>20430.81</v>
      </c>
      <c r="P521" t="n">
        <v>194.81</v>
      </c>
      <c r="Q521" t="n">
        <v>1319.13</v>
      </c>
      <c r="R521" t="n">
        <v>90.72</v>
      </c>
      <c r="S521" t="n">
        <v>59.92</v>
      </c>
      <c r="T521" t="n">
        <v>15196.27</v>
      </c>
      <c r="U521" t="n">
        <v>0.66</v>
      </c>
      <c r="V521" t="n">
        <v>0.93</v>
      </c>
      <c r="W521" t="n">
        <v>0.22</v>
      </c>
      <c r="X521" t="n">
        <v>0.93</v>
      </c>
      <c r="Y521" t="n">
        <v>1</v>
      </c>
      <c r="Z521" t="n">
        <v>10</v>
      </c>
    </row>
    <row r="522">
      <c r="A522" t="n">
        <v>14</v>
      </c>
      <c r="B522" t="n">
        <v>80</v>
      </c>
      <c r="C522" t="inlineStr">
        <is>
          <t xml:space="preserve">CONCLUIDO	</t>
        </is>
      </c>
      <c r="D522" t="n">
        <v>4.6504</v>
      </c>
      <c r="E522" t="n">
        <v>21.5</v>
      </c>
      <c r="F522" t="n">
        <v>18.15</v>
      </c>
      <c r="G522" t="n">
        <v>34.03</v>
      </c>
      <c r="H522" t="n">
        <v>0.49</v>
      </c>
      <c r="I522" t="n">
        <v>32</v>
      </c>
      <c r="J522" t="n">
        <v>164.12</v>
      </c>
      <c r="K522" t="n">
        <v>50.28</v>
      </c>
      <c r="L522" t="n">
        <v>4.5</v>
      </c>
      <c r="M522" t="n">
        <v>30</v>
      </c>
      <c r="N522" t="n">
        <v>29.34</v>
      </c>
      <c r="O522" t="n">
        <v>20475.04</v>
      </c>
      <c r="P522" t="n">
        <v>192.45</v>
      </c>
      <c r="Q522" t="n">
        <v>1319.15</v>
      </c>
      <c r="R522" t="n">
        <v>89.05</v>
      </c>
      <c r="S522" t="n">
        <v>59.92</v>
      </c>
      <c r="T522" t="n">
        <v>14368.48</v>
      </c>
      <c r="U522" t="n">
        <v>0.67</v>
      </c>
      <c r="V522" t="n">
        <v>0.9399999999999999</v>
      </c>
      <c r="W522" t="n">
        <v>0.21</v>
      </c>
      <c r="X522" t="n">
        <v>0.87</v>
      </c>
      <c r="Y522" t="n">
        <v>1</v>
      </c>
      <c r="Z522" t="n">
        <v>10</v>
      </c>
    </row>
    <row r="523">
      <c r="A523" t="n">
        <v>15</v>
      </c>
      <c r="B523" t="n">
        <v>80</v>
      </c>
      <c r="C523" t="inlineStr">
        <is>
          <t xml:space="preserve">CONCLUIDO	</t>
        </is>
      </c>
      <c r="D523" t="n">
        <v>4.6768</v>
      </c>
      <c r="E523" t="n">
        <v>21.38</v>
      </c>
      <c r="F523" t="n">
        <v>18.09</v>
      </c>
      <c r="G523" t="n">
        <v>36.18</v>
      </c>
      <c r="H523" t="n">
        <v>0.51</v>
      </c>
      <c r="I523" t="n">
        <v>30</v>
      </c>
      <c r="J523" t="n">
        <v>164.48</v>
      </c>
      <c r="K523" t="n">
        <v>50.28</v>
      </c>
      <c r="L523" t="n">
        <v>4.75</v>
      </c>
      <c r="M523" t="n">
        <v>28</v>
      </c>
      <c r="N523" t="n">
        <v>29.45</v>
      </c>
      <c r="O523" t="n">
        <v>20519.3</v>
      </c>
      <c r="P523" t="n">
        <v>189.7</v>
      </c>
      <c r="Q523" t="n">
        <v>1319.16</v>
      </c>
      <c r="R523" t="n">
        <v>87.15000000000001</v>
      </c>
      <c r="S523" t="n">
        <v>59.92</v>
      </c>
      <c r="T523" t="n">
        <v>13429.33</v>
      </c>
      <c r="U523" t="n">
        <v>0.6899999999999999</v>
      </c>
      <c r="V523" t="n">
        <v>0.9399999999999999</v>
      </c>
      <c r="W523" t="n">
        <v>0.21</v>
      </c>
      <c r="X523" t="n">
        <v>0.8100000000000001</v>
      </c>
      <c r="Y523" t="n">
        <v>1</v>
      </c>
      <c r="Z523" t="n">
        <v>10</v>
      </c>
    </row>
    <row r="524">
      <c r="A524" t="n">
        <v>16</v>
      </c>
      <c r="B524" t="n">
        <v>80</v>
      </c>
      <c r="C524" t="inlineStr">
        <is>
          <t xml:space="preserve">CONCLUIDO	</t>
        </is>
      </c>
      <c r="D524" t="n">
        <v>4.7084</v>
      </c>
      <c r="E524" t="n">
        <v>21.24</v>
      </c>
      <c r="F524" t="n">
        <v>18.01</v>
      </c>
      <c r="G524" t="n">
        <v>38.6</v>
      </c>
      <c r="H524" t="n">
        <v>0.54</v>
      </c>
      <c r="I524" t="n">
        <v>28</v>
      </c>
      <c r="J524" t="n">
        <v>164.83</v>
      </c>
      <c r="K524" t="n">
        <v>50.28</v>
      </c>
      <c r="L524" t="n">
        <v>5</v>
      </c>
      <c r="M524" t="n">
        <v>26</v>
      </c>
      <c r="N524" t="n">
        <v>29.55</v>
      </c>
      <c r="O524" t="n">
        <v>20563.61</v>
      </c>
      <c r="P524" t="n">
        <v>186.64</v>
      </c>
      <c r="Q524" t="n">
        <v>1319.2</v>
      </c>
      <c r="R524" t="n">
        <v>84.27</v>
      </c>
      <c r="S524" t="n">
        <v>59.92</v>
      </c>
      <c r="T524" t="n">
        <v>12001.07</v>
      </c>
      <c r="U524" t="n">
        <v>0.71</v>
      </c>
      <c r="V524" t="n">
        <v>0.9399999999999999</v>
      </c>
      <c r="W524" t="n">
        <v>0.21</v>
      </c>
      <c r="X524" t="n">
        <v>0.73</v>
      </c>
      <c r="Y524" t="n">
        <v>1</v>
      </c>
      <c r="Z524" t="n">
        <v>10</v>
      </c>
    </row>
    <row r="525">
      <c r="A525" t="n">
        <v>17</v>
      </c>
      <c r="B525" t="n">
        <v>80</v>
      </c>
      <c r="C525" t="inlineStr">
        <is>
          <t xml:space="preserve">CONCLUIDO	</t>
        </is>
      </c>
      <c r="D525" t="n">
        <v>4.7411</v>
      </c>
      <c r="E525" t="n">
        <v>21.09</v>
      </c>
      <c r="F525" t="n">
        <v>17.93</v>
      </c>
      <c r="G525" t="n">
        <v>41.38</v>
      </c>
      <c r="H525" t="n">
        <v>0.5600000000000001</v>
      </c>
      <c r="I525" t="n">
        <v>26</v>
      </c>
      <c r="J525" t="n">
        <v>165.19</v>
      </c>
      <c r="K525" t="n">
        <v>50.28</v>
      </c>
      <c r="L525" t="n">
        <v>5.25</v>
      </c>
      <c r="M525" t="n">
        <v>24</v>
      </c>
      <c r="N525" t="n">
        <v>29.66</v>
      </c>
      <c r="O525" t="n">
        <v>20607.95</v>
      </c>
      <c r="P525" t="n">
        <v>183.24</v>
      </c>
      <c r="Q525" t="n">
        <v>1319.14</v>
      </c>
      <c r="R525" t="n">
        <v>82.27</v>
      </c>
      <c r="S525" t="n">
        <v>59.92</v>
      </c>
      <c r="T525" t="n">
        <v>11009.34</v>
      </c>
      <c r="U525" t="n">
        <v>0.73</v>
      </c>
      <c r="V525" t="n">
        <v>0.95</v>
      </c>
      <c r="W525" t="n">
        <v>0.19</v>
      </c>
      <c r="X525" t="n">
        <v>0.65</v>
      </c>
      <c r="Y525" t="n">
        <v>1</v>
      </c>
      <c r="Z525" t="n">
        <v>10</v>
      </c>
    </row>
    <row r="526">
      <c r="A526" t="n">
        <v>18</v>
      </c>
      <c r="B526" t="n">
        <v>80</v>
      </c>
      <c r="C526" t="inlineStr">
        <is>
          <t xml:space="preserve">CONCLUIDO	</t>
        </is>
      </c>
      <c r="D526" t="n">
        <v>4.7348</v>
      </c>
      <c r="E526" t="n">
        <v>21.12</v>
      </c>
      <c r="F526" t="n">
        <v>17.99</v>
      </c>
      <c r="G526" t="n">
        <v>43.18</v>
      </c>
      <c r="H526" t="n">
        <v>0.59</v>
      </c>
      <c r="I526" t="n">
        <v>25</v>
      </c>
      <c r="J526" t="n">
        <v>165.55</v>
      </c>
      <c r="K526" t="n">
        <v>50.28</v>
      </c>
      <c r="L526" t="n">
        <v>5.5</v>
      </c>
      <c r="M526" t="n">
        <v>23</v>
      </c>
      <c r="N526" t="n">
        <v>29.77</v>
      </c>
      <c r="O526" t="n">
        <v>20652.33</v>
      </c>
      <c r="P526" t="n">
        <v>182.77</v>
      </c>
      <c r="Q526" t="n">
        <v>1319.1</v>
      </c>
      <c r="R526" t="n">
        <v>84.04000000000001</v>
      </c>
      <c r="S526" t="n">
        <v>59.92</v>
      </c>
      <c r="T526" t="n">
        <v>11899.63</v>
      </c>
      <c r="U526" t="n">
        <v>0.71</v>
      </c>
      <c r="V526" t="n">
        <v>0.9399999999999999</v>
      </c>
      <c r="W526" t="n">
        <v>0.2</v>
      </c>
      <c r="X526" t="n">
        <v>0.71</v>
      </c>
      <c r="Y526" t="n">
        <v>1</v>
      </c>
      <c r="Z526" t="n">
        <v>10</v>
      </c>
    </row>
    <row r="527">
      <c r="A527" t="n">
        <v>19</v>
      </c>
      <c r="B527" t="n">
        <v>80</v>
      </c>
      <c r="C527" t="inlineStr">
        <is>
          <t xml:space="preserve">CONCLUIDO	</t>
        </is>
      </c>
      <c r="D527" t="n">
        <v>4.7512</v>
      </c>
      <c r="E527" t="n">
        <v>21.05</v>
      </c>
      <c r="F527" t="n">
        <v>17.95</v>
      </c>
      <c r="G527" t="n">
        <v>44.87</v>
      </c>
      <c r="H527" t="n">
        <v>0.61</v>
      </c>
      <c r="I527" t="n">
        <v>24</v>
      </c>
      <c r="J527" t="n">
        <v>165.91</v>
      </c>
      <c r="K527" t="n">
        <v>50.28</v>
      </c>
      <c r="L527" t="n">
        <v>5.75</v>
      </c>
      <c r="M527" t="n">
        <v>22</v>
      </c>
      <c r="N527" t="n">
        <v>29.88</v>
      </c>
      <c r="O527" t="n">
        <v>20696.74</v>
      </c>
      <c r="P527" t="n">
        <v>180.04</v>
      </c>
      <c r="Q527" t="n">
        <v>1319.14</v>
      </c>
      <c r="R527" t="n">
        <v>82.63</v>
      </c>
      <c r="S527" t="n">
        <v>59.92</v>
      </c>
      <c r="T527" t="n">
        <v>11202.12</v>
      </c>
      <c r="U527" t="n">
        <v>0.73</v>
      </c>
      <c r="V527" t="n">
        <v>0.95</v>
      </c>
      <c r="W527" t="n">
        <v>0.2</v>
      </c>
      <c r="X527" t="n">
        <v>0.67</v>
      </c>
      <c r="Y527" t="n">
        <v>1</v>
      </c>
      <c r="Z527" t="n">
        <v>10</v>
      </c>
    </row>
    <row r="528">
      <c r="A528" t="n">
        <v>20</v>
      </c>
      <c r="B528" t="n">
        <v>80</v>
      </c>
      <c r="C528" t="inlineStr">
        <is>
          <t xml:space="preserve">CONCLUIDO	</t>
        </is>
      </c>
      <c r="D528" t="n">
        <v>4.782</v>
      </c>
      <c r="E528" t="n">
        <v>20.91</v>
      </c>
      <c r="F528" t="n">
        <v>17.88</v>
      </c>
      <c r="G528" t="n">
        <v>48.76</v>
      </c>
      <c r="H528" t="n">
        <v>0.64</v>
      </c>
      <c r="I528" t="n">
        <v>22</v>
      </c>
      <c r="J528" t="n">
        <v>166.27</v>
      </c>
      <c r="K528" t="n">
        <v>50.28</v>
      </c>
      <c r="L528" t="n">
        <v>6</v>
      </c>
      <c r="M528" t="n">
        <v>20</v>
      </c>
      <c r="N528" t="n">
        <v>29.99</v>
      </c>
      <c r="O528" t="n">
        <v>20741.2</v>
      </c>
      <c r="P528" t="n">
        <v>175.99</v>
      </c>
      <c r="Q528" t="n">
        <v>1319.09</v>
      </c>
      <c r="R528" t="n">
        <v>80.14</v>
      </c>
      <c r="S528" t="n">
        <v>59.92</v>
      </c>
      <c r="T528" t="n">
        <v>9966.290000000001</v>
      </c>
      <c r="U528" t="n">
        <v>0.75</v>
      </c>
      <c r="V528" t="n">
        <v>0.95</v>
      </c>
      <c r="W528" t="n">
        <v>0.2</v>
      </c>
      <c r="X528" t="n">
        <v>0.6</v>
      </c>
      <c r="Y528" t="n">
        <v>1</v>
      </c>
      <c r="Z528" t="n">
        <v>10</v>
      </c>
    </row>
    <row r="529">
      <c r="A529" t="n">
        <v>21</v>
      </c>
      <c r="B529" t="n">
        <v>80</v>
      </c>
      <c r="C529" t="inlineStr">
        <is>
          <t xml:space="preserve">CONCLUIDO	</t>
        </is>
      </c>
      <c r="D529" t="n">
        <v>4.7998</v>
      </c>
      <c r="E529" t="n">
        <v>20.83</v>
      </c>
      <c r="F529" t="n">
        <v>17.83</v>
      </c>
      <c r="G529" t="n">
        <v>50.95</v>
      </c>
      <c r="H529" t="n">
        <v>0.66</v>
      </c>
      <c r="I529" t="n">
        <v>21</v>
      </c>
      <c r="J529" t="n">
        <v>166.64</v>
      </c>
      <c r="K529" t="n">
        <v>50.28</v>
      </c>
      <c r="L529" t="n">
        <v>6.25</v>
      </c>
      <c r="M529" t="n">
        <v>19</v>
      </c>
      <c r="N529" t="n">
        <v>30.11</v>
      </c>
      <c r="O529" t="n">
        <v>20785.69</v>
      </c>
      <c r="P529" t="n">
        <v>173.6</v>
      </c>
      <c r="Q529" t="n">
        <v>1319.12</v>
      </c>
      <c r="R529" t="n">
        <v>78.63</v>
      </c>
      <c r="S529" t="n">
        <v>59.92</v>
      </c>
      <c r="T529" t="n">
        <v>9216.84</v>
      </c>
      <c r="U529" t="n">
        <v>0.76</v>
      </c>
      <c r="V529" t="n">
        <v>0.95</v>
      </c>
      <c r="W529" t="n">
        <v>0.2</v>
      </c>
      <c r="X529" t="n">
        <v>0.5600000000000001</v>
      </c>
      <c r="Y529" t="n">
        <v>1</v>
      </c>
      <c r="Z529" t="n">
        <v>10</v>
      </c>
    </row>
    <row r="530">
      <c r="A530" t="n">
        <v>22</v>
      </c>
      <c r="B530" t="n">
        <v>80</v>
      </c>
      <c r="C530" t="inlineStr">
        <is>
          <t xml:space="preserve">CONCLUIDO	</t>
        </is>
      </c>
      <c r="D530" t="n">
        <v>4.8123</v>
      </c>
      <c r="E530" t="n">
        <v>20.78</v>
      </c>
      <c r="F530" t="n">
        <v>17.81</v>
      </c>
      <c r="G530" t="n">
        <v>53.43</v>
      </c>
      <c r="H530" t="n">
        <v>0.6899999999999999</v>
      </c>
      <c r="I530" t="n">
        <v>20</v>
      </c>
      <c r="J530" t="n">
        <v>167</v>
      </c>
      <c r="K530" t="n">
        <v>50.28</v>
      </c>
      <c r="L530" t="n">
        <v>6.5</v>
      </c>
      <c r="M530" t="n">
        <v>16</v>
      </c>
      <c r="N530" t="n">
        <v>30.22</v>
      </c>
      <c r="O530" t="n">
        <v>20830.22</v>
      </c>
      <c r="P530" t="n">
        <v>169.72</v>
      </c>
      <c r="Q530" t="n">
        <v>1319.16</v>
      </c>
      <c r="R530" t="n">
        <v>77.88</v>
      </c>
      <c r="S530" t="n">
        <v>59.92</v>
      </c>
      <c r="T530" t="n">
        <v>8843.360000000001</v>
      </c>
      <c r="U530" t="n">
        <v>0.77</v>
      </c>
      <c r="V530" t="n">
        <v>0.95</v>
      </c>
      <c r="W530" t="n">
        <v>0.2</v>
      </c>
      <c r="X530" t="n">
        <v>0.53</v>
      </c>
      <c r="Y530" t="n">
        <v>1</v>
      </c>
      <c r="Z530" t="n">
        <v>10</v>
      </c>
    </row>
    <row r="531">
      <c r="A531" t="n">
        <v>23</v>
      </c>
      <c r="B531" t="n">
        <v>80</v>
      </c>
      <c r="C531" t="inlineStr">
        <is>
          <t xml:space="preserve">CONCLUIDO	</t>
        </is>
      </c>
      <c r="D531" t="n">
        <v>4.8264</v>
      </c>
      <c r="E531" t="n">
        <v>20.72</v>
      </c>
      <c r="F531" t="n">
        <v>17.78</v>
      </c>
      <c r="G531" t="n">
        <v>56.16</v>
      </c>
      <c r="H531" t="n">
        <v>0.71</v>
      </c>
      <c r="I531" t="n">
        <v>19</v>
      </c>
      <c r="J531" t="n">
        <v>167.36</v>
      </c>
      <c r="K531" t="n">
        <v>50.28</v>
      </c>
      <c r="L531" t="n">
        <v>6.75</v>
      </c>
      <c r="M531" t="n">
        <v>15</v>
      </c>
      <c r="N531" t="n">
        <v>30.33</v>
      </c>
      <c r="O531" t="n">
        <v>20874.78</v>
      </c>
      <c r="P531" t="n">
        <v>167.6</v>
      </c>
      <c r="Q531" t="n">
        <v>1319.1</v>
      </c>
      <c r="R531" t="n">
        <v>76.91</v>
      </c>
      <c r="S531" t="n">
        <v>59.92</v>
      </c>
      <c r="T531" t="n">
        <v>8362.969999999999</v>
      </c>
      <c r="U531" t="n">
        <v>0.78</v>
      </c>
      <c r="V531" t="n">
        <v>0.96</v>
      </c>
      <c r="W531" t="n">
        <v>0.2</v>
      </c>
      <c r="X531" t="n">
        <v>0.51</v>
      </c>
      <c r="Y531" t="n">
        <v>1</v>
      </c>
      <c r="Z531" t="n">
        <v>10</v>
      </c>
    </row>
    <row r="532">
      <c r="A532" t="n">
        <v>24</v>
      </c>
      <c r="B532" t="n">
        <v>80</v>
      </c>
      <c r="C532" t="inlineStr">
        <is>
          <t xml:space="preserve">CONCLUIDO	</t>
        </is>
      </c>
      <c r="D532" t="n">
        <v>4.862</v>
      </c>
      <c r="E532" t="n">
        <v>20.57</v>
      </c>
      <c r="F532" t="n">
        <v>17.66</v>
      </c>
      <c r="G532" t="n">
        <v>58.88</v>
      </c>
      <c r="H532" t="n">
        <v>0.74</v>
      </c>
      <c r="I532" t="n">
        <v>18</v>
      </c>
      <c r="J532" t="n">
        <v>167.72</v>
      </c>
      <c r="K532" t="n">
        <v>50.28</v>
      </c>
      <c r="L532" t="n">
        <v>7</v>
      </c>
      <c r="M532" t="n">
        <v>8</v>
      </c>
      <c r="N532" t="n">
        <v>30.44</v>
      </c>
      <c r="O532" t="n">
        <v>20919.39</v>
      </c>
      <c r="P532" t="n">
        <v>163.89</v>
      </c>
      <c r="Q532" t="n">
        <v>1319.08</v>
      </c>
      <c r="R532" t="n">
        <v>72.41</v>
      </c>
      <c r="S532" t="n">
        <v>59.92</v>
      </c>
      <c r="T532" t="n">
        <v>6120.38</v>
      </c>
      <c r="U532" t="n">
        <v>0.83</v>
      </c>
      <c r="V532" t="n">
        <v>0.96</v>
      </c>
      <c r="W532" t="n">
        <v>0.21</v>
      </c>
      <c r="X532" t="n">
        <v>0.39</v>
      </c>
      <c r="Y532" t="n">
        <v>1</v>
      </c>
      <c r="Z532" t="n">
        <v>10</v>
      </c>
    </row>
    <row r="533">
      <c r="A533" t="n">
        <v>25</v>
      </c>
      <c r="B533" t="n">
        <v>80</v>
      </c>
      <c r="C533" t="inlineStr">
        <is>
          <t xml:space="preserve">CONCLUIDO	</t>
        </is>
      </c>
      <c r="D533" t="n">
        <v>4.8225</v>
      </c>
      <c r="E533" t="n">
        <v>20.74</v>
      </c>
      <c r="F533" t="n">
        <v>17.83</v>
      </c>
      <c r="G533" t="n">
        <v>59.44</v>
      </c>
      <c r="H533" t="n">
        <v>0.76</v>
      </c>
      <c r="I533" t="n">
        <v>18</v>
      </c>
      <c r="J533" t="n">
        <v>168.08</v>
      </c>
      <c r="K533" t="n">
        <v>50.28</v>
      </c>
      <c r="L533" t="n">
        <v>7.25</v>
      </c>
      <c r="M533" t="n">
        <v>2</v>
      </c>
      <c r="N533" t="n">
        <v>30.55</v>
      </c>
      <c r="O533" t="n">
        <v>20964.03</v>
      </c>
      <c r="P533" t="n">
        <v>165.18</v>
      </c>
      <c r="Q533" t="n">
        <v>1319.08</v>
      </c>
      <c r="R533" t="n">
        <v>78.59</v>
      </c>
      <c r="S533" t="n">
        <v>59.92</v>
      </c>
      <c r="T533" t="n">
        <v>9212.09</v>
      </c>
      <c r="U533" t="n">
        <v>0.76</v>
      </c>
      <c r="V533" t="n">
        <v>0.95</v>
      </c>
      <c r="W533" t="n">
        <v>0.2</v>
      </c>
      <c r="X533" t="n">
        <v>0.5600000000000001</v>
      </c>
      <c r="Y533" t="n">
        <v>1</v>
      </c>
      <c r="Z533" t="n">
        <v>10</v>
      </c>
    </row>
    <row r="534">
      <c r="A534" t="n">
        <v>26</v>
      </c>
      <c r="B534" t="n">
        <v>80</v>
      </c>
      <c r="C534" t="inlineStr">
        <is>
          <t xml:space="preserve">CONCLUIDO	</t>
        </is>
      </c>
      <c r="D534" t="n">
        <v>4.8228</v>
      </c>
      <c r="E534" t="n">
        <v>20.74</v>
      </c>
      <c r="F534" t="n">
        <v>17.83</v>
      </c>
      <c r="G534" t="n">
        <v>59.44</v>
      </c>
      <c r="H534" t="n">
        <v>0.79</v>
      </c>
      <c r="I534" t="n">
        <v>18</v>
      </c>
      <c r="J534" t="n">
        <v>168.44</v>
      </c>
      <c r="K534" t="n">
        <v>50.28</v>
      </c>
      <c r="L534" t="n">
        <v>7.5</v>
      </c>
      <c r="M534" t="n">
        <v>0</v>
      </c>
      <c r="N534" t="n">
        <v>30.66</v>
      </c>
      <c r="O534" t="n">
        <v>21008.71</v>
      </c>
      <c r="P534" t="n">
        <v>165.4</v>
      </c>
      <c r="Q534" t="n">
        <v>1319.08</v>
      </c>
      <c r="R534" t="n">
        <v>78.38</v>
      </c>
      <c r="S534" t="n">
        <v>59.92</v>
      </c>
      <c r="T534" t="n">
        <v>9102.75</v>
      </c>
      <c r="U534" t="n">
        <v>0.76</v>
      </c>
      <c r="V534" t="n">
        <v>0.95</v>
      </c>
      <c r="W534" t="n">
        <v>0.21</v>
      </c>
      <c r="X534" t="n">
        <v>0.55</v>
      </c>
      <c r="Y534" t="n">
        <v>1</v>
      </c>
      <c r="Z534" t="n">
        <v>10</v>
      </c>
    </row>
    <row r="535">
      <c r="A535" t="n">
        <v>0</v>
      </c>
      <c r="B535" t="n">
        <v>115</v>
      </c>
      <c r="C535" t="inlineStr">
        <is>
          <t xml:space="preserve">CONCLUIDO	</t>
        </is>
      </c>
      <c r="D535" t="n">
        <v>2.4579</v>
      </c>
      <c r="E535" t="n">
        <v>40.69</v>
      </c>
      <c r="F535" t="n">
        <v>25.69</v>
      </c>
      <c r="G535" t="n">
        <v>5.49</v>
      </c>
      <c r="H535" t="n">
        <v>0.08</v>
      </c>
      <c r="I535" t="n">
        <v>281</v>
      </c>
      <c r="J535" t="n">
        <v>222.93</v>
      </c>
      <c r="K535" t="n">
        <v>56.94</v>
      </c>
      <c r="L535" t="n">
        <v>1</v>
      </c>
      <c r="M535" t="n">
        <v>279</v>
      </c>
      <c r="N535" t="n">
        <v>49.99</v>
      </c>
      <c r="O535" t="n">
        <v>27728.69</v>
      </c>
      <c r="P535" t="n">
        <v>386.45</v>
      </c>
      <c r="Q535" t="n">
        <v>1319.73</v>
      </c>
      <c r="R535" t="n">
        <v>336.05</v>
      </c>
      <c r="S535" t="n">
        <v>59.92</v>
      </c>
      <c r="T535" t="n">
        <v>136625.12</v>
      </c>
      <c r="U535" t="n">
        <v>0.18</v>
      </c>
      <c r="V535" t="n">
        <v>0.66</v>
      </c>
      <c r="W535" t="n">
        <v>0.61</v>
      </c>
      <c r="X535" t="n">
        <v>8.41</v>
      </c>
      <c r="Y535" t="n">
        <v>1</v>
      </c>
      <c r="Z535" t="n">
        <v>10</v>
      </c>
    </row>
    <row r="536">
      <c r="A536" t="n">
        <v>1</v>
      </c>
      <c r="B536" t="n">
        <v>115</v>
      </c>
      <c r="C536" t="inlineStr">
        <is>
          <t xml:space="preserve">CONCLUIDO	</t>
        </is>
      </c>
      <c r="D536" t="n">
        <v>2.878</v>
      </c>
      <c r="E536" t="n">
        <v>34.75</v>
      </c>
      <c r="F536" t="n">
        <v>23.22</v>
      </c>
      <c r="G536" t="n">
        <v>6.9</v>
      </c>
      <c r="H536" t="n">
        <v>0.1</v>
      </c>
      <c r="I536" t="n">
        <v>202</v>
      </c>
      <c r="J536" t="n">
        <v>223.35</v>
      </c>
      <c r="K536" t="n">
        <v>56.94</v>
      </c>
      <c r="L536" t="n">
        <v>1.25</v>
      </c>
      <c r="M536" t="n">
        <v>200</v>
      </c>
      <c r="N536" t="n">
        <v>50.15</v>
      </c>
      <c r="O536" t="n">
        <v>27780.03</v>
      </c>
      <c r="P536" t="n">
        <v>347.68</v>
      </c>
      <c r="Q536" t="n">
        <v>1319.42</v>
      </c>
      <c r="R536" t="n">
        <v>255.02</v>
      </c>
      <c r="S536" t="n">
        <v>59.92</v>
      </c>
      <c r="T536" t="n">
        <v>96503.12</v>
      </c>
      <c r="U536" t="n">
        <v>0.23</v>
      </c>
      <c r="V536" t="n">
        <v>0.73</v>
      </c>
      <c r="W536" t="n">
        <v>0.48</v>
      </c>
      <c r="X536" t="n">
        <v>5.94</v>
      </c>
      <c r="Y536" t="n">
        <v>1</v>
      </c>
      <c r="Z536" t="n">
        <v>10</v>
      </c>
    </row>
    <row r="537">
      <c r="A537" t="n">
        <v>2</v>
      </c>
      <c r="B537" t="n">
        <v>115</v>
      </c>
      <c r="C537" t="inlineStr">
        <is>
          <t xml:space="preserve">CONCLUIDO	</t>
        </is>
      </c>
      <c r="D537" t="n">
        <v>3.1766</v>
      </c>
      <c r="E537" t="n">
        <v>31.48</v>
      </c>
      <c r="F537" t="n">
        <v>21.88</v>
      </c>
      <c r="G537" t="n">
        <v>8.31</v>
      </c>
      <c r="H537" t="n">
        <v>0.12</v>
      </c>
      <c r="I537" t="n">
        <v>158</v>
      </c>
      <c r="J537" t="n">
        <v>223.76</v>
      </c>
      <c r="K537" t="n">
        <v>56.94</v>
      </c>
      <c r="L537" t="n">
        <v>1.5</v>
      </c>
      <c r="M537" t="n">
        <v>156</v>
      </c>
      <c r="N537" t="n">
        <v>50.32</v>
      </c>
      <c r="O537" t="n">
        <v>27831.42</v>
      </c>
      <c r="P537" t="n">
        <v>326.3</v>
      </c>
      <c r="Q537" t="n">
        <v>1319.31</v>
      </c>
      <c r="R537" t="n">
        <v>211.13</v>
      </c>
      <c r="S537" t="n">
        <v>59.92</v>
      </c>
      <c r="T537" t="n">
        <v>74780.08</v>
      </c>
      <c r="U537" t="n">
        <v>0.28</v>
      </c>
      <c r="V537" t="n">
        <v>0.78</v>
      </c>
      <c r="W537" t="n">
        <v>0.41</v>
      </c>
      <c r="X537" t="n">
        <v>4.6</v>
      </c>
      <c r="Y537" t="n">
        <v>1</v>
      </c>
      <c r="Z537" t="n">
        <v>10</v>
      </c>
    </row>
    <row r="538">
      <c r="A538" t="n">
        <v>3</v>
      </c>
      <c r="B538" t="n">
        <v>115</v>
      </c>
      <c r="C538" t="inlineStr">
        <is>
          <t xml:space="preserve">CONCLUIDO	</t>
        </is>
      </c>
      <c r="D538" t="n">
        <v>3.4013</v>
      </c>
      <c r="E538" t="n">
        <v>29.4</v>
      </c>
      <c r="F538" t="n">
        <v>21.03</v>
      </c>
      <c r="G538" t="n">
        <v>9.710000000000001</v>
      </c>
      <c r="H538" t="n">
        <v>0.14</v>
      </c>
      <c r="I538" t="n">
        <v>130</v>
      </c>
      <c r="J538" t="n">
        <v>224.18</v>
      </c>
      <c r="K538" t="n">
        <v>56.94</v>
      </c>
      <c r="L538" t="n">
        <v>1.75</v>
      </c>
      <c r="M538" t="n">
        <v>128</v>
      </c>
      <c r="N538" t="n">
        <v>50.49</v>
      </c>
      <c r="O538" t="n">
        <v>27882.87</v>
      </c>
      <c r="P538" t="n">
        <v>312.35</v>
      </c>
      <c r="Q538" t="n">
        <v>1319.25</v>
      </c>
      <c r="R538" t="n">
        <v>183.06</v>
      </c>
      <c r="S538" t="n">
        <v>59.92</v>
      </c>
      <c r="T538" t="n">
        <v>60883.39</v>
      </c>
      <c r="U538" t="n">
        <v>0.33</v>
      </c>
      <c r="V538" t="n">
        <v>0.8100000000000001</v>
      </c>
      <c r="W538" t="n">
        <v>0.37</v>
      </c>
      <c r="X538" t="n">
        <v>3.75</v>
      </c>
      <c r="Y538" t="n">
        <v>1</v>
      </c>
      <c r="Z538" t="n">
        <v>10</v>
      </c>
    </row>
    <row r="539">
      <c r="A539" t="n">
        <v>4</v>
      </c>
      <c r="B539" t="n">
        <v>115</v>
      </c>
      <c r="C539" t="inlineStr">
        <is>
          <t xml:space="preserve">CONCLUIDO	</t>
        </is>
      </c>
      <c r="D539" t="n">
        <v>3.5839</v>
      </c>
      <c r="E539" t="n">
        <v>27.9</v>
      </c>
      <c r="F539" t="n">
        <v>20.41</v>
      </c>
      <c r="G539" t="n">
        <v>11.13</v>
      </c>
      <c r="H539" t="n">
        <v>0.16</v>
      </c>
      <c r="I539" t="n">
        <v>110</v>
      </c>
      <c r="J539" t="n">
        <v>224.6</v>
      </c>
      <c r="K539" t="n">
        <v>56.94</v>
      </c>
      <c r="L539" t="n">
        <v>2</v>
      </c>
      <c r="M539" t="n">
        <v>108</v>
      </c>
      <c r="N539" t="n">
        <v>50.65</v>
      </c>
      <c r="O539" t="n">
        <v>27934.37</v>
      </c>
      <c r="P539" t="n">
        <v>301.88</v>
      </c>
      <c r="Q539" t="n">
        <v>1319.26</v>
      </c>
      <c r="R539" t="n">
        <v>163.03</v>
      </c>
      <c r="S539" t="n">
        <v>59.92</v>
      </c>
      <c r="T539" t="n">
        <v>50969.07</v>
      </c>
      <c r="U539" t="n">
        <v>0.37</v>
      </c>
      <c r="V539" t="n">
        <v>0.83</v>
      </c>
      <c r="W539" t="n">
        <v>0.34</v>
      </c>
      <c r="X539" t="n">
        <v>3.13</v>
      </c>
      <c r="Y539" t="n">
        <v>1</v>
      </c>
      <c r="Z539" t="n">
        <v>10</v>
      </c>
    </row>
    <row r="540">
      <c r="A540" t="n">
        <v>5</v>
      </c>
      <c r="B540" t="n">
        <v>115</v>
      </c>
      <c r="C540" t="inlineStr">
        <is>
          <t xml:space="preserve">CONCLUIDO	</t>
        </is>
      </c>
      <c r="D540" t="n">
        <v>3.7128</v>
      </c>
      <c r="E540" t="n">
        <v>26.93</v>
      </c>
      <c r="F540" t="n">
        <v>20.06</v>
      </c>
      <c r="G540" t="n">
        <v>12.54</v>
      </c>
      <c r="H540" t="n">
        <v>0.18</v>
      </c>
      <c r="I540" t="n">
        <v>96</v>
      </c>
      <c r="J540" t="n">
        <v>225.01</v>
      </c>
      <c r="K540" t="n">
        <v>56.94</v>
      </c>
      <c r="L540" t="n">
        <v>2.25</v>
      </c>
      <c r="M540" t="n">
        <v>94</v>
      </c>
      <c r="N540" t="n">
        <v>50.82</v>
      </c>
      <c r="O540" t="n">
        <v>27985.94</v>
      </c>
      <c r="P540" t="n">
        <v>295.34</v>
      </c>
      <c r="Q540" t="n">
        <v>1319.33</v>
      </c>
      <c r="R540" t="n">
        <v>151.44</v>
      </c>
      <c r="S540" t="n">
        <v>59.92</v>
      </c>
      <c r="T540" t="n">
        <v>45245.26</v>
      </c>
      <c r="U540" t="n">
        <v>0.4</v>
      </c>
      <c r="V540" t="n">
        <v>0.85</v>
      </c>
      <c r="W540" t="n">
        <v>0.32</v>
      </c>
      <c r="X540" t="n">
        <v>2.78</v>
      </c>
      <c r="Y540" t="n">
        <v>1</v>
      </c>
      <c r="Z540" t="n">
        <v>10</v>
      </c>
    </row>
    <row r="541">
      <c r="A541" t="n">
        <v>6</v>
      </c>
      <c r="B541" t="n">
        <v>115</v>
      </c>
      <c r="C541" t="inlineStr">
        <is>
          <t xml:space="preserve">CONCLUIDO	</t>
        </is>
      </c>
      <c r="D541" t="n">
        <v>3.8467</v>
      </c>
      <c r="E541" t="n">
        <v>26</v>
      </c>
      <c r="F541" t="n">
        <v>19.65</v>
      </c>
      <c r="G541" t="n">
        <v>14.03</v>
      </c>
      <c r="H541" t="n">
        <v>0.2</v>
      </c>
      <c r="I541" t="n">
        <v>84</v>
      </c>
      <c r="J541" t="n">
        <v>225.43</v>
      </c>
      <c r="K541" t="n">
        <v>56.94</v>
      </c>
      <c r="L541" t="n">
        <v>2.5</v>
      </c>
      <c r="M541" t="n">
        <v>82</v>
      </c>
      <c r="N541" t="n">
        <v>50.99</v>
      </c>
      <c r="O541" t="n">
        <v>28037.57</v>
      </c>
      <c r="P541" t="n">
        <v>288.1</v>
      </c>
      <c r="Q541" t="n">
        <v>1319.26</v>
      </c>
      <c r="R541" t="n">
        <v>138</v>
      </c>
      <c r="S541" t="n">
        <v>59.92</v>
      </c>
      <c r="T541" t="n">
        <v>38584.26</v>
      </c>
      <c r="U541" t="n">
        <v>0.43</v>
      </c>
      <c r="V541" t="n">
        <v>0.86</v>
      </c>
      <c r="W541" t="n">
        <v>0.29</v>
      </c>
      <c r="X541" t="n">
        <v>2.37</v>
      </c>
      <c r="Y541" t="n">
        <v>1</v>
      </c>
      <c r="Z541" t="n">
        <v>10</v>
      </c>
    </row>
    <row r="542">
      <c r="A542" t="n">
        <v>7</v>
      </c>
      <c r="B542" t="n">
        <v>115</v>
      </c>
      <c r="C542" t="inlineStr">
        <is>
          <t xml:space="preserve">CONCLUIDO	</t>
        </is>
      </c>
      <c r="D542" t="n">
        <v>3.945</v>
      </c>
      <c r="E542" t="n">
        <v>25.35</v>
      </c>
      <c r="F542" t="n">
        <v>19.4</v>
      </c>
      <c r="G542" t="n">
        <v>15.52</v>
      </c>
      <c r="H542" t="n">
        <v>0.22</v>
      </c>
      <c r="I542" t="n">
        <v>75</v>
      </c>
      <c r="J542" t="n">
        <v>225.85</v>
      </c>
      <c r="K542" t="n">
        <v>56.94</v>
      </c>
      <c r="L542" t="n">
        <v>2.75</v>
      </c>
      <c r="M542" t="n">
        <v>73</v>
      </c>
      <c r="N542" t="n">
        <v>51.16</v>
      </c>
      <c r="O542" t="n">
        <v>28089.25</v>
      </c>
      <c r="P542" t="n">
        <v>283.1</v>
      </c>
      <c r="Q542" t="n">
        <v>1319.3</v>
      </c>
      <c r="R542" t="n">
        <v>129.68</v>
      </c>
      <c r="S542" t="n">
        <v>59.92</v>
      </c>
      <c r="T542" t="n">
        <v>34469.37</v>
      </c>
      <c r="U542" t="n">
        <v>0.46</v>
      </c>
      <c r="V542" t="n">
        <v>0.88</v>
      </c>
      <c r="W542" t="n">
        <v>0.28</v>
      </c>
      <c r="X542" t="n">
        <v>2.12</v>
      </c>
      <c r="Y542" t="n">
        <v>1</v>
      </c>
      <c r="Z542" t="n">
        <v>10</v>
      </c>
    </row>
    <row r="543">
      <c r="A543" t="n">
        <v>8</v>
      </c>
      <c r="B543" t="n">
        <v>115</v>
      </c>
      <c r="C543" t="inlineStr">
        <is>
          <t xml:space="preserve">CONCLUIDO	</t>
        </is>
      </c>
      <c r="D543" t="n">
        <v>4.0296</v>
      </c>
      <c r="E543" t="n">
        <v>24.82</v>
      </c>
      <c r="F543" t="n">
        <v>19.17</v>
      </c>
      <c r="G543" t="n">
        <v>16.92</v>
      </c>
      <c r="H543" t="n">
        <v>0.24</v>
      </c>
      <c r="I543" t="n">
        <v>68</v>
      </c>
      <c r="J543" t="n">
        <v>226.27</v>
      </c>
      <c r="K543" t="n">
        <v>56.94</v>
      </c>
      <c r="L543" t="n">
        <v>3</v>
      </c>
      <c r="M543" t="n">
        <v>66</v>
      </c>
      <c r="N543" t="n">
        <v>51.33</v>
      </c>
      <c r="O543" t="n">
        <v>28140.99</v>
      </c>
      <c r="P543" t="n">
        <v>278.49</v>
      </c>
      <c r="Q543" t="n">
        <v>1319.16</v>
      </c>
      <c r="R543" t="n">
        <v>122.4</v>
      </c>
      <c r="S543" t="n">
        <v>59.92</v>
      </c>
      <c r="T543" t="n">
        <v>30865.02</v>
      </c>
      <c r="U543" t="n">
        <v>0.49</v>
      </c>
      <c r="V543" t="n">
        <v>0.89</v>
      </c>
      <c r="W543" t="n">
        <v>0.27</v>
      </c>
      <c r="X543" t="n">
        <v>1.89</v>
      </c>
      <c r="Y543" t="n">
        <v>1</v>
      </c>
      <c r="Z543" t="n">
        <v>10</v>
      </c>
    </row>
    <row r="544">
      <c r="A544" t="n">
        <v>9</v>
      </c>
      <c r="B544" t="n">
        <v>115</v>
      </c>
      <c r="C544" t="inlineStr">
        <is>
          <t xml:space="preserve">CONCLUIDO	</t>
        </is>
      </c>
      <c r="D544" t="n">
        <v>4.1052</v>
      </c>
      <c r="E544" t="n">
        <v>24.36</v>
      </c>
      <c r="F544" t="n">
        <v>18.98</v>
      </c>
      <c r="G544" t="n">
        <v>18.37</v>
      </c>
      <c r="H544" t="n">
        <v>0.25</v>
      </c>
      <c r="I544" t="n">
        <v>62</v>
      </c>
      <c r="J544" t="n">
        <v>226.69</v>
      </c>
      <c r="K544" t="n">
        <v>56.94</v>
      </c>
      <c r="L544" t="n">
        <v>3.25</v>
      </c>
      <c r="M544" t="n">
        <v>60</v>
      </c>
      <c r="N544" t="n">
        <v>51.5</v>
      </c>
      <c r="O544" t="n">
        <v>28192.8</v>
      </c>
      <c r="P544" t="n">
        <v>274.53</v>
      </c>
      <c r="Q544" t="n">
        <v>1319.17</v>
      </c>
      <c r="R544" t="n">
        <v>115.88</v>
      </c>
      <c r="S544" t="n">
        <v>59.92</v>
      </c>
      <c r="T544" t="n">
        <v>27635.38</v>
      </c>
      <c r="U544" t="n">
        <v>0.52</v>
      </c>
      <c r="V544" t="n">
        <v>0.9</v>
      </c>
      <c r="W544" t="n">
        <v>0.26</v>
      </c>
      <c r="X544" t="n">
        <v>1.7</v>
      </c>
      <c r="Y544" t="n">
        <v>1</v>
      </c>
      <c r="Z544" t="n">
        <v>10</v>
      </c>
    </row>
    <row r="545">
      <c r="A545" t="n">
        <v>10</v>
      </c>
      <c r="B545" t="n">
        <v>115</v>
      </c>
      <c r="C545" t="inlineStr">
        <is>
          <t xml:space="preserve">CONCLUIDO	</t>
        </is>
      </c>
      <c r="D545" t="n">
        <v>4.1767</v>
      </c>
      <c r="E545" t="n">
        <v>23.94</v>
      </c>
      <c r="F545" t="n">
        <v>18.78</v>
      </c>
      <c r="G545" t="n">
        <v>19.77</v>
      </c>
      <c r="H545" t="n">
        <v>0.27</v>
      </c>
      <c r="I545" t="n">
        <v>57</v>
      </c>
      <c r="J545" t="n">
        <v>227.11</v>
      </c>
      <c r="K545" t="n">
        <v>56.94</v>
      </c>
      <c r="L545" t="n">
        <v>3.5</v>
      </c>
      <c r="M545" t="n">
        <v>55</v>
      </c>
      <c r="N545" t="n">
        <v>51.67</v>
      </c>
      <c r="O545" t="n">
        <v>28244.66</v>
      </c>
      <c r="P545" t="n">
        <v>270.36</v>
      </c>
      <c r="Q545" t="n">
        <v>1319.16</v>
      </c>
      <c r="R545" t="n">
        <v>109.09</v>
      </c>
      <c r="S545" t="n">
        <v>59.92</v>
      </c>
      <c r="T545" t="n">
        <v>24266.59</v>
      </c>
      <c r="U545" t="n">
        <v>0.55</v>
      </c>
      <c r="V545" t="n">
        <v>0.9</v>
      </c>
      <c r="W545" t="n">
        <v>0.26</v>
      </c>
      <c r="X545" t="n">
        <v>1.5</v>
      </c>
      <c r="Y545" t="n">
        <v>1</v>
      </c>
      <c r="Z545" t="n">
        <v>10</v>
      </c>
    </row>
    <row r="546">
      <c r="A546" t="n">
        <v>11</v>
      </c>
      <c r="B546" t="n">
        <v>115</v>
      </c>
      <c r="C546" t="inlineStr">
        <is>
          <t xml:space="preserve">CONCLUIDO	</t>
        </is>
      </c>
      <c r="D546" t="n">
        <v>4.2555</v>
      </c>
      <c r="E546" t="n">
        <v>23.5</v>
      </c>
      <c r="F546" t="n">
        <v>18.56</v>
      </c>
      <c r="G546" t="n">
        <v>21.41</v>
      </c>
      <c r="H546" t="n">
        <v>0.29</v>
      </c>
      <c r="I546" t="n">
        <v>52</v>
      </c>
      <c r="J546" t="n">
        <v>227.53</v>
      </c>
      <c r="K546" t="n">
        <v>56.94</v>
      </c>
      <c r="L546" t="n">
        <v>3.75</v>
      </c>
      <c r="M546" t="n">
        <v>50</v>
      </c>
      <c r="N546" t="n">
        <v>51.84</v>
      </c>
      <c r="O546" t="n">
        <v>28296.58</v>
      </c>
      <c r="P546" t="n">
        <v>265.81</v>
      </c>
      <c r="Q546" t="n">
        <v>1319.19</v>
      </c>
      <c r="R546" t="n">
        <v>102.29</v>
      </c>
      <c r="S546" t="n">
        <v>59.92</v>
      </c>
      <c r="T546" t="n">
        <v>20891.84</v>
      </c>
      <c r="U546" t="n">
        <v>0.59</v>
      </c>
      <c r="V546" t="n">
        <v>0.92</v>
      </c>
      <c r="W546" t="n">
        <v>0.23</v>
      </c>
      <c r="X546" t="n">
        <v>1.28</v>
      </c>
      <c r="Y546" t="n">
        <v>1</v>
      </c>
      <c r="Z546" t="n">
        <v>10</v>
      </c>
    </row>
    <row r="547">
      <c r="A547" t="n">
        <v>12</v>
      </c>
      <c r="B547" t="n">
        <v>115</v>
      </c>
      <c r="C547" t="inlineStr">
        <is>
          <t xml:space="preserve">CONCLUIDO	</t>
        </is>
      </c>
      <c r="D547" t="n">
        <v>4.2022</v>
      </c>
      <c r="E547" t="n">
        <v>23.8</v>
      </c>
      <c r="F547" t="n">
        <v>18.94</v>
      </c>
      <c r="G547" t="n">
        <v>22.73</v>
      </c>
      <c r="H547" t="n">
        <v>0.31</v>
      </c>
      <c r="I547" t="n">
        <v>50</v>
      </c>
      <c r="J547" t="n">
        <v>227.95</v>
      </c>
      <c r="K547" t="n">
        <v>56.94</v>
      </c>
      <c r="L547" t="n">
        <v>4</v>
      </c>
      <c r="M547" t="n">
        <v>48</v>
      </c>
      <c r="N547" t="n">
        <v>52.01</v>
      </c>
      <c r="O547" t="n">
        <v>28348.56</v>
      </c>
      <c r="P547" t="n">
        <v>271</v>
      </c>
      <c r="Q547" t="n">
        <v>1319.1</v>
      </c>
      <c r="R547" t="n">
        <v>116.33</v>
      </c>
      <c r="S547" t="n">
        <v>59.92</v>
      </c>
      <c r="T547" t="n">
        <v>27921.26</v>
      </c>
      <c r="U547" t="n">
        <v>0.52</v>
      </c>
      <c r="V547" t="n">
        <v>0.9</v>
      </c>
      <c r="W547" t="n">
        <v>0.23</v>
      </c>
      <c r="X547" t="n">
        <v>1.66</v>
      </c>
      <c r="Y547" t="n">
        <v>1</v>
      </c>
      <c r="Z547" t="n">
        <v>10</v>
      </c>
    </row>
    <row r="548">
      <c r="A548" t="n">
        <v>13</v>
      </c>
      <c r="B548" t="n">
        <v>115</v>
      </c>
      <c r="C548" t="inlineStr">
        <is>
          <t xml:space="preserve">CONCLUIDO	</t>
        </is>
      </c>
      <c r="D548" t="n">
        <v>4.294</v>
      </c>
      <c r="E548" t="n">
        <v>23.29</v>
      </c>
      <c r="F548" t="n">
        <v>18.61</v>
      </c>
      <c r="G548" t="n">
        <v>24.27</v>
      </c>
      <c r="H548" t="n">
        <v>0.33</v>
      </c>
      <c r="I548" t="n">
        <v>46</v>
      </c>
      <c r="J548" t="n">
        <v>228.38</v>
      </c>
      <c r="K548" t="n">
        <v>56.94</v>
      </c>
      <c r="L548" t="n">
        <v>4.25</v>
      </c>
      <c r="M548" t="n">
        <v>44</v>
      </c>
      <c r="N548" t="n">
        <v>52.18</v>
      </c>
      <c r="O548" t="n">
        <v>28400.61</v>
      </c>
      <c r="P548" t="n">
        <v>264.87</v>
      </c>
      <c r="Q548" t="n">
        <v>1319.12</v>
      </c>
      <c r="R548" t="n">
        <v>104.24</v>
      </c>
      <c r="S548" t="n">
        <v>59.92</v>
      </c>
      <c r="T548" t="n">
        <v>21893.69</v>
      </c>
      <c r="U548" t="n">
        <v>0.57</v>
      </c>
      <c r="V548" t="n">
        <v>0.91</v>
      </c>
      <c r="W548" t="n">
        <v>0.23</v>
      </c>
      <c r="X548" t="n">
        <v>1.33</v>
      </c>
      <c r="Y548" t="n">
        <v>1</v>
      </c>
      <c r="Z548" t="n">
        <v>10</v>
      </c>
    </row>
    <row r="549">
      <c r="A549" t="n">
        <v>14</v>
      </c>
      <c r="B549" t="n">
        <v>115</v>
      </c>
      <c r="C549" t="inlineStr">
        <is>
          <t xml:space="preserve">CONCLUIDO	</t>
        </is>
      </c>
      <c r="D549" t="n">
        <v>4.3378</v>
      </c>
      <c r="E549" t="n">
        <v>23.05</v>
      </c>
      <c r="F549" t="n">
        <v>18.51</v>
      </c>
      <c r="G549" t="n">
        <v>25.82</v>
      </c>
      <c r="H549" t="n">
        <v>0.35</v>
      </c>
      <c r="I549" t="n">
        <v>43</v>
      </c>
      <c r="J549" t="n">
        <v>228.8</v>
      </c>
      <c r="K549" t="n">
        <v>56.94</v>
      </c>
      <c r="L549" t="n">
        <v>4.5</v>
      </c>
      <c r="M549" t="n">
        <v>41</v>
      </c>
      <c r="N549" t="n">
        <v>52.36</v>
      </c>
      <c r="O549" t="n">
        <v>28452.71</v>
      </c>
      <c r="P549" t="n">
        <v>262.01</v>
      </c>
      <c r="Q549" t="n">
        <v>1319.18</v>
      </c>
      <c r="R549" t="n">
        <v>100.74</v>
      </c>
      <c r="S549" t="n">
        <v>59.92</v>
      </c>
      <c r="T549" t="n">
        <v>20161.05</v>
      </c>
      <c r="U549" t="n">
        <v>0.59</v>
      </c>
      <c r="V549" t="n">
        <v>0.92</v>
      </c>
      <c r="W549" t="n">
        <v>0.23</v>
      </c>
      <c r="X549" t="n">
        <v>1.23</v>
      </c>
      <c r="Y549" t="n">
        <v>1</v>
      </c>
      <c r="Z549" t="n">
        <v>10</v>
      </c>
    </row>
    <row r="550">
      <c r="A550" t="n">
        <v>15</v>
      </c>
      <c r="B550" t="n">
        <v>115</v>
      </c>
      <c r="C550" t="inlineStr">
        <is>
          <t xml:space="preserve">CONCLUIDO	</t>
        </is>
      </c>
      <c r="D550" t="n">
        <v>4.3656</v>
      </c>
      <c r="E550" t="n">
        <v>22.91</v>
      </c>
      <c r="F550" t="n">
        <v>18.45</v>
      </c>
      <c r="G550" t="n">
        <v>26.99</v>
      </c>
      <c r="H550" t="n">
        <v>0.37</v>
      </c>
      <c r="I550" t="n">
        <v>41</v>
      </c>
      <c r="J550" t="n">
        <v>229.22</v>
      </c>
      <c r="K550" t="n">
        <v>56.94</v>
      </c>
      <c r="L550" t="n">
        <v>4.75</v>
      </c>
      <c r="M550" t="n">
        <v>39</v>
      </c>
      <c r="N550" t="n">
        <v>52.53</v>
      </c>
      <c r="O550" t="n">
        <v>28504.87</v>
      </c>
      <c r="P550" t="n">
        <v>259.9</v>
      </c>
      <c r="Q550" t="n">
        <v>1319.18</v>
      </c>
      <c r="R550" t="n">
        <v>98.84</v>
      </c>
      <c r="S550" t="n">
        <v>59.92</v>
      </c>
      <c r="T550" t="n">
        <v>19218.47</v>
      </c>
      <c r="U550" t="n">
        <v>0.61</v>
      </c>
      <c r="V550" t="n">
        <v>0.92</v>
      </c>
      <c r="W550" t="n">
        <v>0.23</v>
      </c>
      <c r="X550" t="n">
        <v>1.17</v>
      </c>
      <c r="Y550" t="n">
        <v>1</v>
      </c>
      <c r="Z550" t="n">
        <v>10</v>
      </c>
    </row>
    <row r="551">
      <c r="A551" t="n">
        <v>16</v>
      </c>
      <c r="B551" t="n">
        <v>115</v>
      </c>
      <c r="C551" t="inlineStr">
        <is>
          <t xml:space="preserve">CONCLUIDO	</t>
        </is>
      </c>
      <c r="D551" t="n">
        <v>4.4105</v>
      </c>
      <c r="E551" t="n">
        <v>22.67</v>
      </c>
      <c r="F551" t="n">
        <v>18.34</v>
      </c>
      <c r="G551" t="n">
        <v>28.97</v>
      </c>
      <c r="H551" t="n">
        <v>0.39</v>
      </c>
      <c r="I551" t="n">
        <v>38</v>
      </c>
      <c r="J551" t="n">
        <v>229.65</v>
      </c>
      <c r="K551" t="n">
        <v>56.94</v>
      </c>
      <c r="L551" t="n">
        <v>5</v>
      </c>
      <c r="M551" t="n">
        <v>36</v>
      </c>
      <c r="N551" t="n">
        <v>52.7</v>
      </c>
      <c r="O551" t="n">
        <v>28557.1</v>
      </c>
      <c r="P551" t="n">
        <v>257.32</v>
      </c>
      <c r="Q551" t="n">
        <v>1319.1</v>
      </c>
      <c r="R551" t="n">
        <v>95.36</v>
      </c>
      <c r="S551" t="n">
        <v>59.92</v>
      </c>
      <c r="T551" t="n">
        <v>17493.45</v>
      </c>
      <c r="U551" t="n">
        <v>0.63</v>
      </c>
      <c r="V551" t="n">
        <v>0.93</v>
      </c>
      <c r="W551" t="n">
        <v>0.23</v>
      </c>
      <c r="X551" t="n">
        <v>1.07</v>
      </c>
      <c r="Y551" t="n">
        <v>1</v>
      </c>
      <c r="Z551" t="n">
        <v>10</v>
      </c>
    </row>
    <row r="552">
      <c r="A552" t="n">
        <v>17</v>
      </c>
      <c r="B552" t="n">
        <v>115</v>
      </c>
      <c r="C552" t="inlineStr">
        <is>
          <t xml:space="preserve">CONCLUIDO	</t>
        </is>
      </c>
      <c r="D552" t="n">
        <v>4.4404</v>
      </c>
      <c r="E552" t="n">
        <v>22.52</v>
      </c>
      <c r="F552" t="n">
        <v>18.28</v>
      </c>
      <c r="G552" t="n">
        <v>30.47</v>
      </c>
      <c r="H552" t="n">
        <v>0.41</v>
      </c>
      <c r="I552" t="n">
        <v>36</v>
      </c>
      <c r="J552" t="n">
        <v>230.07</v>
      </c>
      <c r="K552" t="n">
        <v>56.94</v>
      </c>
      <c r="L552" t="n">
        <v>5.25</v>
      </c>
      <c r="M552" t="n">
        <v>34</v>
      </c>
      <c r="N552" t="n">
        <v>52.88</v>
      </c>
      <c r="O552" t="n">
        <v>28609.38</v>
      </c>
      <c r="P552" t="n">
        <v>255.13</v>
      </c>
      <c r="Q552" t="n">
        <v>1319.19</v>
      </c>
      <c r="R552" t="n">
        <v>93.34999999999999</v>
      </c>
      <c r="S552" t="n">
        <v>59.92</v>
      </c>
      <c r="T552" t="n">
        <v>16500.75</v>
      </c>
      <c r="U552" t="n">
        <v>0.64</v>
      </c>
      <c r="V552" t="n">
        <v>0.93</v>
      </c>
      <c r="W552" t="n">
        <v>0.22</v>
      </c>
      <c r="X552" t="n">
        <v>1</v>
      </c>
      <c r="Y552" t="n">
        <v>1</v>
      </c>
      <c r="Z552" t="n">
        <v>10</v>
      </c>
    </row>
    <row r="553">
      <c r="A553" t="n">
        <v>18</v>
      </c>
      <c r="B553" t="n">
        <v>115</v>
      </c>
      <c r="C553" t="inlineStr">
        <is>
          <t xml:space="preserve">CONCLUIDO	</t>
        </is>
      </c>
      <c r="D553" t="n">
        <v>4.4712</v>
      </c>
      <c r="E553" t="n">
        <v>22.37</v>
      </c>
      <c r="F553" t="n">
        <v>18.21</v>
      </c>
      <c r="G553" t="n">
        <v>32.14</v>
      </c>
      <c r="H553" t="n">
        <v>0.42</v>
      </c>
      <c r="I553" t="n">
        <v>34</v>
      </c>
      <c r="J553" t="n">
        <v>230.49</v>
      </c>
      <c r="K553" t="n">
        <v>56.94</v>
      </c>
      <c r="L553" t="n">
        <v>5.5</v>
      </c>
      <c r="M553" t="n">
        <v>32</v>
      </c>
      <c r="N553" t="n">
        <v>53.05</v>
      </c>
      <c r="O553" t="n">
        <v>28661.73</v>
      </c>
      <c r="P553" t="n">
        <v>252.9</v>
      </c>
      <c r="Q553" t="n">
        <v>1319.22</v>
      </c>
      <c r="R553" t="n">
        <v>91.04000000000001</v>
      </c>
      <c r="S553" t="n">
        <v>59.92</v>
      </c>
      <c r="T553" t="n">
        <v>15354.99</v>
      </c>
      <c r="U553" t="n">
        <v>0.66</v>
      </c>
      <c r="V553" t="n">
        <v>0.93</v>
      </c>
      <c r="W553" t="n">
        <v>0.22</v>
      </c>
      <c r="X553" t="n">
        <v>0.93</v>
      </c>
      <c r="Y553" t="n">
        <v>1</v>
      </c>
      <c r="Z553" t="n">
        <v>10</v>
      </c>
    </row>
    <row r="554">
      <c r="A554" t="n">
        <v>19</v>
      </c>
      <c r="B554" t="n">
        <v>115</v>
      </c>
      <c r="C554" t="inlineStr">
        <is>
          <t xml:space="preserve">CONCLUIDO	</t>
        </is>
      </c>
      <c r="D554" t="n">
        <v>4.4831</v>
      </c>
      <c r="E554" t="n">
        <v>22.31</v>
      </c>
      <c r="F554" t="n">
        <v>18.2</v>
      </c>
      <c r="G554" t="n">
        <v>33.08</v>
      </c>
      <c r="H554" t="n">
        <v>0.44</v>
      </c>
      <c r="I554" t="n">
        <v>33</v>
      </c>
      <c r="J554" t="n">
        <v>230.92</v>
      </c>
      <c r="K554" t="n">
        <v>56.94</v>
      </c>
      <c r="L554" t="n">
        <v>5.75</v>
      </c>
      <c r="M554" t="n">
        <v>31</v>
      </c>
      <c r="N554" t="n">
        <v>53.23</v>
      </c>
      <c r="O554" t="n">
        <v>28714.14</v>
      </c>
      <c r="P554" t="n">
        <v>251.35</v>
      </c>
      <c r="Q554" t="n">
        <v>1319.1</v>
      </c>
      <c r="R554" t="n">
        <v>90.56999999999999</v>
      </c>
      <c r="S554" t="n">
        <v>59.92</v>
      </c>
      <c r="T554" t="n">
        <v>15125.04</v>
      </c>
      <c r="U554" t="n">
        <v>0.66</v>
      </c>
      <c r="V554" t="n">
        <v>0.93</v>
      </c>
      <c r="W554" t="n">
        <v>0.22</v>
      </c>
      <c r="X554" t="n">
        <v>0.92</v>
      </c>
      <c r="Y554" t="n">
        <v>1</v>
      </c>
      <c r="Z554" t="n">
        <v>10</v>
      </c>
    </row>
    <row r="555">
      <c r="A555" t="n">
        <v>20</v>
      </c>
      <c r="B555" t="n">
        <v>115</v>
      </c>
      <c r="C555" t="inlineStr">
        <is>
          <t xml:space="preserve">CONCLUIDO	</t>
        </is>
      </c>
      <c r="D555" t="n">
        <v>4.5151</v>
      </c>
      <c r="E555" t="n">
        <v>22.15</v>
      </c>
      <c r="F555" t="n">
        <v>18.13</v>
      </c>
      <c r="G555" t="n">
        <v>35.08</v>
      </c>
      <c r="H555" t="n">
        <v>0.46</v>
      </c>
      <c r="I555" t="n">
        <v>31</v>
      </c>
      <c r="J555" t="n">
        <v>231.34</v>
      </c>
      <c r="K555" t="n">
        <v>56.94</v>
      </c>
      <c r="L555" t="n">
        <v>6</v>
      </c>
      <c r="M555" t="n">
        <v>29</v>
      </c>
      <c r="N555" t="n">
        <v>53.4</v>
      </c>
      <c r="O555" t="n">
        <v>28766.61</v>
      </c>
      <c r="P555" t="n">
        <v>249.34</v>
      </c>
      <c r="Q555" t="n">
        <v>1319.13</v>
      </c>
      <c r="R555" t="n">
        <v>88.14</v>
      </c>
      <c r="S555" t="n">
        <v>59.92</v>
      </c>
      <c r="T555" t="n">
        <v>13918.97</v>
      </c>
      <c r="U555" t="n">
        <v>0.68</v>
      </c>
      <c r="V555" t="n">
        <v>0.9399999999999999</v>
      </c>
      <c r="W555" t="n">
        <v>0.21</v>
      </c>
      <c r="X555" t="n">
        <v>0.85</v>
      </c>
      <c r="Y555" t="n">
        <v>1</v>
      </c>
      <c r="Z555" t="n">
        <v>10</v>
      </c>
    </row>
    <row r="556">
      <c r="A556" t="n">
        <v>21</v>
      </c>
      <c r="B556" t="n">
        <v>115</v>
      </c>
      <c r="C556" t="inlineStr">
        <is>
          <t xml:space="preserve">CONCLUIDO	</t>
        </is>
      </c>
      <c r="D556" t="n">
        <v>4.5301</v>
      </c>
      <c r="E556" t="n">
        <v>22.07</v>
      </c>
      <c r="F556" t="n">
        <v>18.1</v>
      </c>
      <c r="G556" t="n">
        <v>36.19</v>
      </c>
      <c r="H556" t="n">
        <v>0.48</v>
      </c>
      <c r="I556" t="n">
        <v>30</v>
      </c>
      <c r="J556" t="n">
        <v>231.77</v>
      </c>
      <c r="K556" t="n">
        <v>56.94</v>
      </c>
      <c r="L556" t="n">
        <v>6.25</v>
      </c>
      <c r="M556" t="n">
        <v>28</v>
      </c>
      <c r="N556" t="n">
        <v>53.58</v>
      </c>
      <c r="O556" t="n">
        <v>28819.14</v>
      </c>
      <c r="P556" t="n">
        <v>248.01</v>
      </c>
      <c r="Q556" t="n">
        <v>1319.11</v>
      </c>
      <c r="R556" t="n">
        <v>87.27</v>
      </c>
      <c r="S556" t="n">
        <v>59.92</v>
      </c>
      <c r="T556" t="n">
        <v>13490.6</v>
      </c>
      <c r="U556" t="n">
        <v>0.6899999999999999</v>
      </c>
      <c r="V556" t="n">
        <v>0.9399999999999999</v>
      </c>
      <c r="W556" t="n">
        <v>0.21</v>
      </c>
      <c r="X556" t="n">
        <v>0.82</v>
      </c>
      <c r="Y556" t="n">
        <v>1</v>
      </c>
      <c r="Z556" t="n">
        <v>10</v>
      </c>
    </row>
    <row r="557">
      <c r="A557" t="n">
        <v>22</v>
      </c>
      <c r="B557" t="n">
        <v>115</v>
      </c>
      <c r="C557" t="inlineStr">
        <is>
          <t xml:space="preserve">CONCLUIDO	</t>
        </is>
      </c>
      <c r="D557" t="n">
        <v>4.5465</v>
      </c>
      <c r="E557" t="n">
        <v>22</v>
      </c>
      <c r="F557" t="n">
        <v>18.06</v>
      </c>
      <c r="G557" t="n">
        <v>37.37</v>
      </c>
      <c r="H557" t="n">
        <v>0.5</v>
      </c>
      <c r="I557" t="n">
        <v>29</v>
      </c>
      <c r="J557" t="n">
        <v>232.2</v>
      </c>
      <c r="K557" t="n">
        <v>56.94</v>
      </c>
      <c r="L557" t="n">
        <v>6.5</v>
      </c>
      <c r="M557" t="n">
        <v>27</v>
      </c>
      <c r="N557" t="n">
        <v>53.75</v>
      </c>
      <c r="O557" t="n">
        <v>28871.74</v>
      </c>
      <c r="P557" t="n">
        <v>245.78</v>
      </c>
      <c r="Q557" t="n">
        <v>1319.11</v>
      </c>
      <c r="R557" t="n">
        <v>86.03</v>
      </c>
      <c r="S557" t="n">
        <v>59.92</v>
      </c>
      <c r="T557" t="n">
        <v>12873.79</v>
      </c>
      <c r="U557" t="n">
        <v>0.7</v>
      </c>
      <c r="V557" t="n">
        <v>0.9399999999999999</v>
      </c>
      <c r="W557" t="n">
        <v>0.21</v>
      </c>
      <c r="X557" t="n">
        <v>0.78</v>
      </c>
      <c r="Y557" t="n">
        <v>1</v>
      </c>
      <c r="Z557" t="n">
        <v>10</v>
      </c>
    </row>
    <row r="558">
      <c r="A558" t="n">
        <v>23</v>
      </c>
      <c r="B558" t="n">
        <v>115</v>
      </c>
      <c r="C558" t="inlineStr">
        <is>
          <t xml:space="preserve">CONCLUIDO	</t>
        </is>
      </c>
      <c r="D558" t="n">
        <v>4.6069</v>
      </c>
      <c r="E558" t="n">
        <v>21.71</v>
      </c>
      <c r="F558" t="n">
        <v>17.86</v>
      </c>
      <c r="G558" t="n">
        <v>39.69</v>
      </c>
      <c r="H558" t="n">
        <v>0.52</v>
      </c>
      <c r="I558" t="n">
        <v>27</v>
      </c>
      <c r="J558" t="n">
        <v>232.62</v>
      </c>
      <c r="K558" t="n">
        <v>56.94</v>
      </c>
      <c r="L558" t="n">
        <v>6.75</v>
      </c>
      <c r="M558" t="n">
        <v>25</v>
      </c>
      <c r="N558" t="n">
        <v>53.93</v>
      </c>
      <c r="O558" t="n">
        <v>28924.39</v>
      </c>
      <c r="P558" t="n">
        <v>241.29</v>
      </c>
      <c r="Q558" t="n">
        <v>1319.12</v>
      </c>
      <c r="R558" t="n">
        <v>79.33</v>
      </c>
      <c r="S558" t="n">
        <v>59.92</v>
      </c>
      <c r="T558" t="n">
        <v>9536.32</v>
      </c>
      <c r="U558" t="n">
        <v>0.76</v>
      </c>
      <c r="V558" t="n">
        <v>0.95</v>
      </c>
      <c r="W558" t="n">
        <v>0.2</v>
      </c>
      <c r="X558" t="n">
        <v>0.58</v>
      </c>
      <c r="Y558" t="n">
        <v>1</v>
      </c>
      <c r="Z558" t="n">
        <v>10</v>
      </c>
    </row>
    <row r="559">
      <c r="A559" t="n">
        <v>24</v>
      </c>
      <c r="B559" t="n">
        <v>115</v>
      </c>
      <c r="C559" t="inlineStr">
        <is>
          <t xml:space="preserve">CONCLUIDO	</t>
        </is>
      </c>
      <c r="D559" t="n">
        <v>4.5773</v>
      </c>
      <c r="E559" t="n">
        <v>21.85</v>
      </c>
      <c r="F559" t="n">
        <v>18.05</v>
      </c>
      <c r="G559" t="n">
        <v>41.64</v>
      </c>
      <c r="H559" t="n">
        <v>0.53</v>
      </c>
      <c r="I559" t="n">
        <v>26</v>
      </c>
      <c r="J559" t="n">
        <v>233.05</v>
      </c>
      <c r="K559" t="n">
        <v>56.94</v>
      </c>
      <c r="L559" t="n">
        <v>7</v>
      </c>
      <c r="M559" t="n">
        <v>24</v>
      </c>
      <c r="N559" t="n">
        <v>54.11</v>
      </c>
      <c r="O559" t="n">
        <v>28977.11</v>
      </c>
      <c r="P559" t="n">
        <v>243.31</v>
      </c>
      <c r="Q559" t="n">
        <v>1319.09</v>
      </c>
      <c r="R559" t="n">
        <v>86.34999999999999</v>
      </c>
      <c r="S559" t="n">
        <v>59.92</v>
      </c>
      <c r="T559" t="n">
        <v>13049.48</v>
      </c>
      <c r="U559" t="n">
        <v>0.6899999999999999</v>
      </c>
      <c r="V559" t="n">
        <v>0.9399999999999999</v>
      </c>
      <c r="W559" t="n">
        <v>0.19</v>
      </c>
      <c r="X559" t="n">
        <v>0.77</v>
      </c>
      <c r="Y559" t="n">
        <v>1</v>
      </c>
      <c r="Z559" t="n">
        <v>10</v>
      </c>
    </row>
    <row r="560">
      <c r="A560" t="n">
        <v>25</v>
      </c>
      <c r="B560" t="n">
        <v>115</v>
      </c>
      <c r="C560" t="inlineStr">
        <is>
          <t xml:space="preserve">CONCLUIDO	</t>
        </is>
      </c>
      <c r="D560" t="n">
        <v>4.5993</v>
      </c>
      <c r="E560" t="n">
        <v>21.74</v>
      </c>
      <c r="F560" t="n">
        <v>17.98</v>
      </c>
      <c r="G560" t="n">
        <v>43.16</v>
      </c>
      <c r="H560" t="n">
        <v>0.55</v>
      </c>
      <c r="I560" t="n">
        <v>25</v>
      </c>
      <c r="J560" t="n">
        <v>233.48</v>
      </c>
      <c r="K560" t="n">
        <v>56.94</v>
      </c>
      <c r="L560" t="n">
        <v>7.25</v>
      </c>
      <c r="M560" t="n">
        <v>23</v>
      </c>
      <c r="N560" t="n">
        <v>54.29</v>
      </c>
      <c r="O560" t="n">
        <v>29029.89</v>
      </c>
      <c r="P560" t="n">
        <v>241.4</v>
      </c>
      <c r="Q560" t="n">
        <v>1319.09</v>
      </c>
      <c r="R560" t="n">
        <v>83.76000000000001</v>
      </c>
      <c r="S560" t="n">
        <v>59.92</v>
      </c>
      <c r="T560" t="n">
        <v>11757.9</v>
      </c>
      <c r="U560" t="n">
        <v>0.72</v>
      </c>
      <c r="V560" t="n">
        <v>0.9399999999999999</v>
      </c>
      <c r="W560" t="n">
        <v>0.2</v>
      </c>
      <c r="X560" t="n">
        <v>0.71</v>
      </c>
      <c r="Y560" t="n">
        <v>1</v>
      </c>
      <c r="Z560" t="n">
        <v>10</v>
      </c>
    </row>
    <row r="561">
      <c r="A561" t="n">
        <v>26</v>
      </c>
      <c r="B561" t="n">
        <v>115</v>
      </c>
      <c r="C561" t="inlineStr">
        <is>
          <t xml:space="preserve">CONCLUIDO	</t>
        </is>
      </c>
      <c r="D561" t="n">
        <v>4.616</v>
      </c>
      <c r="E561" t="n">
        <v>21.66</v>
      </c>
      <c r="F561" t="n">
        <v>17.95</v>
      </c>
      <c r="G561" t="n">
        <v>44.87</v>
      </c>
      <c r="H561" t="n">
        <v>0.57</v>
      </c>
      <c r="I561" t="n">
        <v>24</v>
      </c>
      <c r="J561" t="n">
        <v>233.91</v>
      </c>
      <c r="K561" t="n">
        <v>56.94</v>
      </c>
      <c r="L561" t="n">
        <v>7.5</v>
      </c>
      <c r="M561" t="n">
        <v>22</v>
      </c>
      <c r="N561" t="n">
        <v>54.46</v>
      </c>
      <c r="O561" t="n">
        <v>29082.74</v>
      </c>
      <c r="P561" t="n">
        <v>238.79</v>
      </c>
      <c r="Q561" t="n">
        <v>1319.12</v>
      </c>
      <c r="R561" t="n">
        <v>82.64</v>
      </c>
      <c r="S561" t="n">
        <v>59.92</v>
      </c>
      <c r="T561" t="n">
        <v>11205.37</v>
      </c>
      <c r="U561" t="n">
        <v>0.73</v>
      </c>
      <c r="V561" t="n">
        <v>0.95</v>
      </c>
      <c r="W561" t="n">
        <v>0.2</v>
      </c>
      <c r="X561" t="n">
        <v>0.67</v>
      </c>
      <c r="Y561" t="n">
        <v>1</v>
      </c>
      <c r="Z561" t="n">
        <v>10</v>
      </c>
    </row>
    <row r="562">
      <c r="A562" t="n">
        <v>27</v>
      </c>
      <c r="B562" t="n">
        <v>115</v>
      </c>
      <c r="C562" t="inlineStr">
        <is>
          <t xml:space="preserve">CONCLUIDO	</t>
        </is>
      </c>
      <c r="D562" t="n">
        <v>4.6331</v>
      </c>
      <c r="E562" t="n">
        <v>21.58</v>
      </c>
      <c r="F562" t="n">
        <v>17.91</v>
      </c>
      <c r="G562" t="n">
        <v>46.73</v>
      </c>
      <c r="H562" t="n">
        <v>0.59</v>
      </c>
      <c r="I562" t="n">
        <v>23</v>
      </c>
      <c r="J562" t="n">
        <v>234.34</v>
      </c>
      <c r="K562" t="n">
        <v>56.94</v>
      </c>
      <c r="L562" t="n">
        <v>7.75</v>
      </c>
      <c r="M562" t="n">
        <v>21</v>
      </c>
      <c r="N562" t="n">
        <v>54.64</v>
      </c>
      <c r="O562" t="n">
        <v>29135.65</v>
      </c>
      <c r="P562" t="n">
        <v>237.3</v>
      </c>
      <c r="Q562" t="n">
        <v>1319.09</v>
      </c>
      <c r="R562" t="n">
        <v>81.37</v>
      </c>
      <c r="S562" t="n">
        <v>59.92</v>
      </c>
      <c r="T562" t="n">
        <v>10574.81</v>
      </c>
      <c r="U562" t="n">
        <v>0.74</v>
      </c>
      <c r="V562" t="n">
        <v>0.95</v>
      </c>
      <c r="W562" t="n">
        <v>0.2</v>
      </c>
      <c r="X562" t="n">
        <v>0.64</v>
      </c>
      <c r="Y562" t="n">
        <v>1</v>
      </c>
      <c r="Z562" t="n">
        <v>10</v>
      </c>
    </row>
    <row r="563">
      <c r="A563" t="n">
        <v>28</v>
      </c>
      <c r="B563" t="n">
        <v>115</v>
      </c>
      <c r="C563" t="inlineStr">
        <is>
          <t xml:space="preserve">CONCLUIDO	</t>
        </is>
      </c>
      <c r="D563" t="n">
        <v>4.6323</v>
      </c>
      <c r="E563" t="n">
        <v>21.59</v>
      </c>
      <c r="F563" t="n">
        <v>17.92</v>
      </c>
      <c r="G563" t="n">
        <v>46.74</v>
      </c>
      <c r="H563" t="n">
        <v>0.61</v>
      </c>
      <c r="I563" t="n">
        <v>23</v>
      </c>
      <c r="J563" t="n">
        <v>234.77</v>
      </c>
      <c r="K563" t="n">
        <v>56.94</v>
      </c>
      <c r="L563" t="n">
        <v>8</v>
      </c>
      <c r="M563" t="n">
        <v>21</v>
      </c>
      <c r="N563" t="n">
        <v>54.82</v>
      </c>
      <c r="O563" t="n">
        <v>29188.62</v>
      </c>
      <c r="P563" t="n">
        <v>236.41</v>
      </c>
      <c r="Q563" t="n">
        <v>1319.12</v>
      </c>
      <c r="R563" t="n">
        <v>81.53</v>
      </c>
      <c r="S563" t="n">
        <v>59.92</v>
      </c>
      <c r="T563" t="n">
        <v>10654.99</v>
      </c>
      <c r="U563" t="n">
        <v>0.73</v>
      </c>
      <c r="V563" t="n">
        <v>0.95</v>
      </c>
      <c r="W563" t="n">
        <v>0.2</v>
      </c>
      <c r="X563" t="n">
        <v>0.64</v>
      </c>
      <c r="Y563" t="n">
        <v>1</v>
      </c>
      <c r="Z563" t="n">
        <v>10</v>
      </c>
    </row>
    <row r="564">
      <c r="A564" t="n">
        <v>29</v>
      </c>
      <c r="B564" t="n">
        <v>115</v>
      </c>
      <c r="C564" t="inlineStr">
        <is>
          <t xml:space="preserve">CONCLUIDO	</t>
        </is>
      </c>
      <c r="D564" t="n">
        <v>4.6489</v>
      </c>
      <c r="E564" t="n">
        <v>21.51</v>
      </c>
      <c r="F564" t="n">
        <v>17.88</v>
      </c>
      <c r="G564" t="n">
        <v>48.77</v>
      </c>
      <c r="H564" t="n">
        <v>0.62</v>
      </c>
      <c r="I564" t="n">
        <v>22</v>
      </c>
      <c r="J564" t="n">
        <v>235.2</v>
      </c>
      <c r="K564" t="n">
        <v>56.94</v>
      </c>
      <c r="L564" t="n">
        <v>8.25</v>
      </c>
      <c r="M564" t="n">
        <v>20</v>
      </c>
      <c r="N564" t="n">
        <v>55</v>
      </c>
      <c r="O564" t="n">
        <v>29241.66</v>
      </c>
      <c r="P564" t="n">
        <v>234.57</v>
      </c>
      <c r="Q564" t="n">
        <v>1319.18</v>
      </c>
      <c r="R564" t="n">
        <v>80.42</v>
      </c>
      <c r="S564" t="n">
        <v>59.92</v>
      </c>
      <c r="T564" t="n">
        <v>10103.78</v>
      </c>
      <c r="U564" t="n">
        <v>0.75</v>
      </c>
      <c r="V564" t="n">
        <v>0.95</v>
      </c>
      <c r="W564" t="n">
        <v>0.2</v>
      </c>
      <c r="X564" t="n">
        <v>0.61</v>
      </c>
      <c r="Y564" t="n">
        <v>1</v>
      </c>
      <c r="Z564" t="n">
        <v>10</v>
      </c>
    </row>
    <row r="565">
      <c r="A565" t="n">
        <v>30</v>
      </c>
      <c r="B565" t="n">
        <v>115</v>
      </c>
      <c r="C565" t="inlineStr">
        <is>
          <t xml:space="preserve">CONCLUIDO	</t>
        </is>
      </c>
      <c r="D565" t="n">
        <v>4.664</v>
      </c>
      <c r="E565" t="n">
        <v>21.44</v>
      </c>
      <c r="F565" t="n">
        <v>17.86</v>
      </c>
      <c r="G565" t="n">
        <v>51.02</v>
      </c>
      <c r="H565" t="n">
        <v>0.64</v>
      </c>
      <c r="I565" t="n">
        <v>21</v>
      </c>
      <c r="J565" t="n">
        <v>235.63</v>
      </c>
      <c r="K565" t="n">
        <v>56.94</v>
      </c>
      <c r="L565" t="n">
        <v>8.5</v>
      </c>
      <c r="M565" t="n">
        <v>19</v>
      </c>
      <c r="N565" t="n">
        <v>55.18</v>
      </c>
      <c r="O565" t="n">
        <v>29294.76</v>
      </c>
      <c r="P565" t="n">
        <v>232.95</v>
      </c>
      <c r="Q565" t="n">
        <v>1319.12</v>
      </c>
      <c r="R565" t="n">
        <v>79.53</v>
      </c>
      <c r="S565" t="n">
        <v>59.92</v>
      </c>
      <c r="T565" t="n">
        <v>9665.91</v>
      </c>
      <c r="U565" t="n">
        <v>0.75</v>
      </c>
      <c r="V565" t="n">
        <v>0.95</v>
      </c>
      <c r="W565" t="n">
        <v>0.2</v>
      </c>
      <c r="X565" t="n">
        <v>0.58</v>
      </c>
      <c r="Y565" t="n">
        <v>1</v>
      </c>
      <c r="Z565" t="n">
        <v>10</v>
      </c>
    </row>
    <row r="566">
      <c r="A566" t="n">
        <v>31</v>
      </c>
      <c r="B566" t="n">
        <v>115</v>
      </c>
      <c r="C566" t="inlineStr">
        <is>
          <t xml:space="preserve">CONCLUIDO	</t>
        </is>
      </c>
      <c r="D566" t="n">
        <v>4.6856</v>
      </c>
      <c r="E566" t="n">
        <v>21.34</v>
      </c>
      <c r="F566" t="n">
        <v>17.8</v>
      </c>
      <c r="G566" t="n">
        <v>53.41</v>
      </c>
      <c r="H566" t="n">
        <v>0.66</v>
      </c>
      <c r="I566" t="n">
        <v>20</v>
      </c>
      <c r="J566" t="n">
        <v>236.06</v>
      </c>
      <c r="K566" t="n">
        <v>56.94</v>
      </c>
      <c r="L566" t="n">
        <v>8.75</v>
      </c>
      <c r="M566" t="n">
        <v>18</v>
      </c>
      <c r="N566" t="n">
        <v>55.36</v>
      </c>
      <c r="O566" t="n">
        <v>29347.92</v>
      </c>
      <c r="P566" t="n">
        <v>230.28</v>
      </c>
      <c r="Q566" t="n">
        <v>1319.09</v>
      </c>
      <c r="R566" t="n">
        <v>77.73999999999999</v>
      </c>
      <c r="S566" t="n">
        <v>59.92</v>
      </c>
      <c r="T566" t="n">
        <v>8776.85</v>
      </c>
      <c r="U566" t="n">
        <v>0.77</v>
      </c>
      <c r="V566" t="n">
        <v>0.95</v>
      </c>
      <c r="W566" t="n">
        <v>0.19</v>
      </c>
      <c r="X566" t="n">
        <v>0.53</v>
      </c>
      <c r="Y566" t="n">
        <v>1</v>
      </c>
      <c r="Z566" t="n">
        <v>10</v>
      </c>
    </row>
    <row r="567">
      <c r="A567" t="n">
        <v>32</v>
      </c>
      <c r="B567" t="n">
        <v>115</v>
      </c>
      <c r="C567" t="inlineStr">
        <is>
          <t xml:space="preserve">CONCLUIDO	</t>
        </is>
      </c>
      <c r="D567" t="n">
        <v>4.6813</v>
      </c>
      <c r="E567" t="n">
        <v>21.36</v>
      </c>
      <c r="F567" t="n">
        <v>17.82</v>
      </c>
      <c r="G567" t="n">
        <v>53.47</v>
      </c>
      <c r="H567" t="n">
        <v>0.68</v>
      </c>
      <c r="I567" t="n">
        <v>20</v>
      </c>
      <c r="J567" t="n">
        <v>236.49</v>
      </c>
      <c r="K567" t="n">
        <v>56.94</v>
      </c>
      <c r="L567" t="n">
        <v>9</v>
      </c>
      <c r="M567" t="n">
        <v>18</v>
      </c>
      <c r="N567" t="n">
        <v>55.55</v>
      </c>
      <c r="O567" t="n">
        <v>29401.15</v>
      </c>
      <c r="P567" t="n">
        <v>229.1</v>
      </c>
      <c r="Q567" t="n">
        <v>1319.09</v>
      </c>
      <c r="R567" t="n">
        <v>78.40000000000001</v>
      </c>
      <c r="S567" t="n">
        <v>59.92</v>
      </c>
      <c r="T567" t="n">
        <v>9104.57</v>
      </c>
      <c r="U567" t="n">
        <v>0.76</v>
      </c>
      <c r="V567" t="n">
        <v>0.95</v>
      </c>
      <c r="W567" t="n">
        <v>0.2</v>
      </c>
      <c r="X567" t="n">
        <v>0.55</v>
      </c>
      <c r="Y567" t="n">
        <v>1</v>
      </c>
      <c r="Z567" t="n">
        <v>10</v>
      </c>
    </row>
    <row r="568">
      <c r="A568" t="n">
        <v>33</v>
      </c>
      <c r="B568" t="n">
        <v>115</v>
      </c>
      <c r="C568" t="inlineStr">
        <is>
          <t xml:space="preserve">CONCLUIDO	</t>
        </is>
      </c>
      <c r="D568" t="n">
        <v>4.7</v>
      </c>
      <c r="E568" t="n">
        <v>21.28</v>
      </c>
      <c r="F568" t="n">
        <v>17.78</v>
      </c>
      <c r="G568" t="n">
        <v>56.15</v>
      </c>
      <c r="H568" t="n">
        <v>0.6899999999999999</v>
      </c>
      <c r="I568" t="n">
        <v>19</v>
      </c>
      <c r="J568" t="n">
        <v>236.92</v>
      </c>
      <c r="K568" t="n">
        <v>56.94</v>
      </c>
      <c r="L568" t="n">
        <v>9.25</v>
      </c>
      <c r="M568" t="n">
        <v>17</v>
      </c>
      <c r="N568" t="n">
        <v>55.73</v>
      </c>
      <c r="O568" t="n">
        <v>29454.44</v>
      </c>
      <c r="P568" t="n">
        <v>227.65</v>
      </c>
      <c r="Q568" t="n">
        <v>1319.08</v>
      </c>
      <c r="R568" t="n">
        <v>77.01000000000001</v>
      </c>
      <c r="S568" t="n">
        <v>59.92</v>
      </c>
      <c r="T568" t="n">
        <v>8414.860000000001</v>
      </c>
      <c r="U568" t="n">
        <v>0.78</v>
      </c>
      <c r="V568" t="n">
        <v>0.96</v>
      </c>
      <c r="W568" t="n">
        <v>0.2</v>
      </c>
      <c r="X568" t="n">
        <v>0.51</v>
      </c>
      <c r="Y568" t="n">
        <v>1</v>
      </c>
      <c r="Z568" t="n">
        <v>10</v>
      </c>
    </row>
    <row r="569">
      <c r="A569" t="n">
        <v>34</v>
      </c>
      <c r="B569" t="n">
        <v>115</v>
      </c>
      <c r="C569" t="inlineStr">
        <is>
          <t xml:space="preserve">CONCLUIDO	</t>
        </is>
      </c>
      <c r="D569" t="n">
        <v>4.7455</v>
      </c>
      <c r="E569" t="n">
        <v>21.07</v>
      </c>
      <c r="F569" t="n">
        <v>17.62</v>
      </c>
      <c r="G569" t="n">
        <v>58.74</v>
      </c>
      <c r="H569" t="n">
        <v>0.71</v>
      </c>
      <c r="I569" t="n">
        <v>18</v>
      </c>
      <c r="J569" t="n">
        <v>237.35</v>
      </c>
      <c r="K569" t="n">
        <v>56.94</v>
      </c>
      <c r="L569" t="n">
        <v>9.5</v>
      </c>
      <c r="M569" t="n">
        <v>16</v>
      </c>
      <c r="N569" t="n">
        <v>55.91</v>
      </c>
      <c r="O569" t="n">
        <v>29507.8</v>
      </c>
      <c r="P569" t="n">
        <v>223.38</v>
      </c>
      <c r="Q569" t="n">
        <v>1319.08</v>
      </c>
      <c r="R569" t="n">
        <v>71.64</v>
      </c>
      <c r="S569" t="n">
        <v>59.92</v>
      </c>
      <c r="T569" t="n">
        <v>5735.1</v>
      </c>
      <c r="U569" t="n">
        <v>0.84</v>
      </c>
      <c r="V569" t="n">
        <v>0.96</v>
      </c>
      <c r="W569" t="n">
        <v>0.19</v>
      </c>
      <c r="X569" t="n">
        <v>0.35</v>
      </c>
      <c r="Y569" t="n">
        <v>1</v>
      </c>
      <c r="Z569" t="n">
        <v>10</v>
      </c>
    </row>
    <row r="570">
      <c r="A570" t="n">
        <v>35</v>
      </c>
      <c r="B570" t="n">
        <v>115</v>
      </c>
      <c r="C570" t="inlineStr">
        <is>
          <t xml:space="preserve">CONCLUIDO	</t>
        </is>
      </c>
      <c r="D570" t="n">
        <v>4.6932</v>
      </c>
      <c r="E570" t="n">
        <v>21.31</v>
      </c>
      <c r="F570" t="n">
        <v>17.86</v>
      </c>
      <c r="G570" t="n">
        <v>59.52</v>
      </c>
      <c r="H570" t="n">
        <v>0.73</v>
      </c>
      <c r="I570" t="n">
        <v>18</v>
      </c>
      <c r="J570" t="n">
        <v>237.79</v>
      </c>
      <c r="K570" t="n">
        <v>56.94</v>
      </c>
      <c r="L570" t="n">
        <v>9.75</v>
      </c>
      <c r="M570" t="n">
        <v>16</v>
      </c>
      <c r="N570" t="n">
        <v>56.09</v>
      </c>
      <c r="O570" t="n">
        <v>29561.22</v>
      </c>
      <c r="P570" t="n">
        <v>225.65</v>
      </c>
      <c r="Q570" t="n">
        <v>1319.12</v>
      </c>
      <c r="R570" t="n">
        <v>79.97</v>
      </c>
      <c r="S570" t="n">
        <v>59.92</v>
      </c>
      <c r="T570" t="n">
        <v>9900.35</v>
      </c>
      <c r="U570" t="n">
        <v>0.75</v>
      </c>
      <c r="V570" t="n">
        <v>0.95</v>
      </c>
      <c r="W570" t="n">
        <v>0.19</v>
      </c>
      <c r="X570" t="n">
        <v>0.58</v>
      </c>
      <c r="Y570" t="n">
        <v>1</v>
      </c>
      <c r="Z570" t="n">
        <v>10</v>
      </c>
    </row>
    <row r="571">
      <c r="A571" t="n">
        <v>36</v>
      </c>
      <c r="B571" t="n">
        <v>115</v>
      </c>
      <c r="C571" t="inlineStr">
        <is>
          <t xml:space="preserve">CONCLUIDO	</t>
        </is>
      </c>
      <c r="D571" t="n">
        <v>4.7256</v>
      </c>
      <c r="E571" t="n">
        <v>21.16</v>
      </c>
      <c r="F571" t="n">
        <v>17.75</v>
      </c>
      <c r="G571" t="n">
        <v>62.66</v>
      </c>
      <c r="H571" t="n">
        <v>0.75</v>
      </c>
      <c r="I571" t="n">
        <v>17</v>
      </c>
      <c r="J571" t="n">
        <v>238.22</v>
      </c>
      <c r="K571" t="n">
        <v>56.94</v>
      </c>
      <c r="L571" t="n">
        <v>10</v>
      </c>
      <c r="M571" t="n">
        <v>15</v>
      </c>
      <c r="N571" t="n">
        <v>56.28</v>
      </c>
      <c r="O571" t="n">
        <v>29614.71</v>
      </c>
      <c r="P571" t="n">
        <v>223.11</v>
      </c>
      <c r="Q571" t="n">
        <v>1319.1</v>
      </c>
      <c r="R571" t="n">
        <v>76.25</v>
      </c>
      <c r="S571" t="n">
        <v>59.92</v>
      </c>
      <c r="T571" t="n">
        <v>8046.42</v>
      </c>
      <c r="U571" t="n">
        <v>0.79</v>
      </c>
      <c r="V571" t="n">
        <v>0.96</v>
      </c>
      <c r="W571" t="n">
        <v>0.19</v>
      </c>
      <c r="X571" t="n">
        <v>0.48</v>
      </c>
      <c r="Y571" t="n">
        <v>1</v>
      </c>
      <c r="Z571" t="n">
        <v>10</v>
      </c>
    </row>
    <row r="572">
      <c r="A572" t="n">
        <v>37</v>
      </c>
      <c r="B572" t="n">
        <v>115</v>
      </c>
      <c r="C572" t="inlineStr">
        <is>
          <t xml:space="preserve">CONCLUIDO	</t>
        </is>
      </c>
      <c r="D572" t="n">
        <v>4.7263</v>
      </c>
      <c r="E572" t="n">
        <v>21.16</v>
      </c>
      <c r="F572" t="n">
        <v>17.75</v>
      </c>
      <c r="G572" t="n">
        <v>62.65</v>
      </c>
      <c r="H572" t="n">
        <v>0.76</v>
      </c>
      <c r="I572" t="n">
        <v>17</v>
      </c>
      <c r="J572" t="n">
        <v>238.66</v>
      </c>
      <c r="K572" t="n">
        <v>56.94</v>
      </c>
      <c r="L572" t="n">
        <v>10.25</v>
      </c>
      <c r="M572" t="n">
        <v>15</v>
      </c>
      <c r="N572" t="n">
        <v>56.46</v>
      </c>
      <c r="O572" t="n">
        <v>29668.27</v>
      </c>
      <c r="P572" t="n">
        <v>221.18</v>
      </c>
      <c r="Q572" t="n">
        <v>1319.13</v>
      </c>
      <c r="R572" t="n">
        <v>76.06999999999999</v>
      </c>
      <c r="S572" t="n">
        <v>59.92</v>
      </c>
      <c r="T572" t="n">
        <v>7957.1</v>
      </c>
      <c r="U572" t="n">
        <v>0.79</v>
      </c>
      <c r="V572" t="n">
        <v>0.96</v>
      </c>
      <c r="W572" t="n">
        <v>0.19</v>
      </c>
      <c r="X572" t="n">
        <v>0.47</v>
      </c>
      <c r="Y572" t="n">
        <v>1</v>
      </c>
      <c r="Z572" t="n">
        <v>10</v>
      </c>
    </row>
    <row r="573">
      <c r="A573" t="n">
        <v>38</v>
      </c>
      <c r="B573" t="n">
        <v>115</v>
      </c>
      <c r="C573" t="inlineStr">
        <is>
          <t xml:space="preserve">CONCLUIDO	</t>
        </is>
      </c>
      <c r="D573" t="n">
        <v>4.7471</v>
      </c>
      <c r="E573" t="n">
        <v>21.07</v>
      </c>
      <c r="F573" t="n">
        <v>17.7</v>
      </c>
      <c r="G573" t="n">
        <v>66.38</v>
      </c>
      <c r="H573" t="n">
        <v>0.78</v>
      </c>
      <c r="I573" t="n">
        <v>16</v>
      </c>
      <c r="J573" t="n">
        <v>239.09</v>
      </c>
      <c r="K573" t="n">
        <v>56.94</v>
      </c>
      <c r="L573" t="n">
        <v>10.5</v>
      </c>
      <c r="M573" t="n">
        <v>14</v>
      </c>
      <c r="N573" t="n">
        <v>56.65</v>
      </c>
      <c r="O573" t="n">
        <v>29721.89</v>
      </c>
      <c r="P573" t="n">
        <v>218.92</v>
      </c>
      <c r="Q573" t="n">
        <v>1319.16</v>
      </c>
      <c r="R573" t="n">
        <v>74.48999999999999</v>
      </c>
      <c r="S573" t="n">
        <v>59.92</v>
      </c>
      <c r="T573" t="n">
        <v>7168.14</v>
      </c>
      <c r="U573" t="n">
        <v>0.8</v>
      </c>
      <c r="V573" t="n">
        <v>0.96</v>
      </c>
      <c r="W573" t="n">
        <v>0.19</v>
      </c>
      <c r="X573" t="n">
        <v>0.43</v>
      </c>
      <c r="Y573" t="n">
        <v>1</v>
      </c>
      <c r="Z573" t="n">
        <v>10</v>
      </c>
    </row>
    <row r="574">
      <c r="A574" t="n">
        <v>39</v>
      </c>
      <c r="B574" t="n">
        <v>115</v>
      </c>
      <c r="C574" t="inlineStr">
        <is>
          <t xml:space="preserve">CONCLUIDO	</t>
        </is>
      </c>
      <c r="D574" t="n">
        <v>4.7451</v>
      </c>
      <c r="E574" t="n">
        <v>21.07</v>
      </c>
      <c r="F574" t="n">
        <v>17.71</v>
      </c>
      <c r="G574" t="n">
        <v>66.42</v>
      </c>
      <c r="H574" t="n">
        <v>0.8</v>
      </c>
      <c r="I574" t="n">
        <v>16</v>
      </c>
      <c r="J574" t="n">
        <v>239.53</v>
      </c>
      <c r="K574" t="n">
        <v>56.94</v>
      </c>
      <c r="L574" t="n">
        <v>10.75</v>
      </c>
      <c r="M574" t="n">
        <v>14</v>
      </c>
      <c r="N574" t="n">
        <v>56.83</v>
      </c>
      <c r="O574" t="n">
        <v>29775.57</v>
      </c>
      <c r="P574" t="n">
        <v>217.76</v>
      </c>
      <c r="Q574" t="n">
        <v>1319.08</v>
      </c>
      <c r="R574" t="n">
        <v>74.8</v>
      </c>
      <c r="S574" t="n">
        <v>59.92</v>
      </c>
      <c r="T574" t="n">
        <v>7326.62</v>
      </c>
      <c r="U574" t="n">
        <v>0.8</v>
      </c>
      <c r="V574" t="n">
        <v>0.96</v>
      </c>
      <c r="W574" t="n">
        <v>0.19</v>
      </c>
      <c r="X574" t="n">
        <v>0.43</v>
      </c>
      <c r="Y574" t="n">
        <v>1</v>
      </c>
      <c r="Z574" t="n">
        <v>10</v>
      </c>
    </row>
    <row r="575">
      <c r="A575" t="n">
        <v>40</v>
      </c>
      <c r="B575" t="n">
        <v>115</v>
      </c>
      <c r="C575" t="inlineStr">
        <is>
          <t xml:space="preserve">CONCLUIDO	</t>
        </is>
      </c>
      <c r="D575" t="n">
        <v>4.7652</v>
      </c>
      <c r="E575" t="n">
        <v>20.99</v>
      </c>
      <c r="F575" t="n">
        <v>17.67</v>
      </c>
      <c r="G575" t="n">
        <v>70.66</v>
      </c>
      <c r="H575" t="n">
        <v>0.82</v>
      </c>
      <c r="I575" t="n">
        <v>15</v>
      </c>
      <c r="J575" t="n">
        <v>239.96</v>
      </c>
      <c r="K575" t="n">
        <v>56.94</v>
      </c>
      <c r="L575" t="n">
        <v>11</v>
      </c>
      <c r="M575" t="n">
        <v>13</v>
      </c>
      <c r="N575" t="n">
        <v>57.02</v>
      </c>
      <c r="O575" t="n">
        <v>29829.32</v>
      </c>
      <c r="P575" t="n">
        <v>215.24</v>
      </c>
      <c r="Q575" t="n">
        <v>1319.1</v>
      </c>
      <c r="R575" t="n">
        <v>73.28</v>
      </c>
      <c r="S575" t="n">
        <v>59.92</v>
      </c>
      <c r="T575" t="n">
        <v>6568.81</v>
      </c>
      <c r="U575" t="n">
        <v>0.82</v>
      </c>
      <c r="V575" t="n">
        <v>0.96</v>
      </c>
      <c r="W575" t="n">
        <v>0.19</v>
      </c>
      <c r="X575" t="n">
        <v>0.39</v>
      </c>
      <c r="Y575" t="n">
        <v>1</v>
      </c>
      <c r="Z575" t="n">
        <v>10</v>
      </c>
    </row>
    <row r="576">
      <c r="A576" t="n">
        <v>41</v>
      </c>
      <c r="B576" t="n">
        <v>115</v>
      </c>
      <c r="C576" t="inlineStr">
        <is>
          <t xml:space="preserve">CONCLUIDO	</t>
        </is>
      </c>
      <c r="D576" t="n">
        <v>4.7661</v>
      </c>
      <c r="E576" t="n">
        <v>20.98</v>
      </c>
      <c r="F576" t="n">
        <v>17.66</v>
      </c>
      <c r="G576" t="n">
        <v>70.65000000000001</v>
      </c>
      <c r="H576" t="n">
        <v>0.83</v>
      </c>
      <c r="I576" t="n">
        <v>15</v>
      </c>
      <c r="J576" t="n">
        <v>240.4</v>
      </c>
      <c r="K576" t="n">
        <v>56.94</v>
      </c>
      <c r="L576" t="n">
        <v>11.25</v>
      </c>
      <c r="M576" t="n">
        <v>13</v>
      </c>
      <c r="N576" t="n">
        <v>57.21</v>
      </c>
      <c r="O576" t="n">
        <v>29883.27</v>
      </c>
      <c r="P576" t="n">
        <v>214.72</v>
      </c>
      <c r="Q576" t="n">
        <v>1319.15</v>
      </c>
      <c r="R576" t="n">
        <v>73.06999999999999</v>
      </c>
      <c r="S576" t="n">
        <v>59.92</v>
      </c>
      <c r="T576" t="n">
        <v>6464.11</v>
      </c>
      <c r="U576" t="n">
        <v>0.82</v>
      </c>
      <c r="V576" t="n">
        <v>0.96</v>
      </c>
      <c r="W576" t="n">
        <v>0.19</v>
      </c>
      <c r="X576" t="n">
        <v>0.39</v>
      </c>
      <c r="Y576" t="n">
        <v>1</v>
      </c>
      <c r="Z576" t="n">
        <v>10</v>
      </c>
    </row>
    <row r="577">
      <c r="A577" t="n">
        <v>42</v>
      </c>
      <c r="B577" t="n">
        <v>115</v>
      </c>
      <c r="C577" t="inlineStr">
        <is>
          <t xml:space="preserve">CONCLUIDO	</t>
        </is>
      </c>
      <c r="D577" t="n">
        <v>4.7638</v>
      </c>
      <c r="E577" t="n">
        <v>20.99</v>
      </c>
      <c r="F577" t="n">
        <v>17.67</v>
      </c>
      <c r="G577" t="n">
        <v>70.69</v>
      </c>
      <c r="H577" t="n">
        <v>0.85</v>
      </c>
      <c r="I577" t="n">
        <v>15</v>
      </c>
      <c r="J577" t="n">
        <v>240.84</v>
      </c>
      <c r="K577" t="n">
        <v>56.94</v>
      </c>
      <c r="L577" t="n">
        <v>11.5</v>
      </c>
      <c r="M577" t="n">
        <v>13</v>
      </c>
      <c r="N577" t="n">
        <v>57.39</v>
      </c>
      <c r="O577" t="n">
        <v>29937.16</v>
      </c>
      <c r="P577" t="n">
        <v>210.7</v>
      </c>
      <c r="Q577" t="n">
        <v>1319.08</v>
      </c>
      <c r="R577" t="n">
        <v>73.44</v>
      </c>
      <c r="S577" t="n">
        <v>59.92</v>
      </c>
      <c r="T577" t="n">
        <v>6651.55</v>
      </c>
      <c r="U577" t="n">
        <v>0.82</v>
      </c>
      <c r="V577" t="n">
        <v>0.96</v>
      </c>
      <c r="W577" t="n">
        <v>0.19</v>
      </c>
      <c r="X577" t="n">
        <v>0.4</v>
      </c>
      <c r="Y577" t="n">
        <v>1</v>
      </c>
      <c r="Z577" t="n">
        <v>10</v>
      </c>
    </row>
    <row r="578">
      <c r="A578" t="n">
        <v>43</v>
      </c>
      <c r="B578" t="n">
        <v>115</v>
      </c>
      <c r="C578" t="inlineStr">
        <is>
          <t xml:space="preserve">CONCLUIDO	</t>
        </is>
      </c>
      <c r="D578" t="n">
        <v>4.7981</v>
      </c>
      <c r="E578" t="n">
        <v>20.84</v>
      </c>
      <c r="F578" t="n">
        <v>17.57</v>
      </c>
      <c r="G578" t="n">
        <v>75.28</v>
      </c>
      <c r="H578" t="n">
        <v>0.87</v>
      </c>
      <c r="I578" t="n">
        <v>14</v>
      </c>
      <c r="J578" t="n">
        <v>241.27</v>
      </c>
      <c r="K578" t="n">
        <v>56.94</v>
      </c>
      <c r="L578" t="n">
        <v>11.75</v>
      </c>
      <c r="M578" t="n">
        <v>12</v>
      </c>
      <c r="N578" t="n">
        <v>57.58</v>
      </c>
      <c r="O578" t="n">
        <v>29991.11</v>
      </c>
      <c r="P578" t="n">
        <v>208.68</v>
      </c>
      <c r="Q578" t="n">
        <v>1319.08</v>
      </c>
      <c r="R578" t="n">
        <v>69.78</v>
      </c>
      <c r="S578" t="n">
        <v>59.92</v>
      </c>
      <c r="T578" t="n">
        <v>4822.51</v>
      </c>
      <c r="U578" t="n">
        <v>0.86</v>
      </c>
      <c r="V578" t="n">
        <v>0.97</v>
      </c>
      <c r="W578" t="n">
        <v>0.19</v>
      </c>
      <c r="X578" t="n">
        <v>0.29</v>
      </c>
      <c r="Y578" t="n">
        <v>1</v>
      </c>
      <c r="Z578" t="n">
        <v>10</v>
      </c>
    </row>
    <row r="579">
      <c r="A579" t="n">
        <v>44</v>
      </c>
      <c r="B579" t="n">
        <v>115</v>
      </c>
      <c r="C579" t="inlineStr">
        <is>
          <t xml:space="preserve">CONCLUIDO	</t>
        </is>
      </c>
      <c r="D579" t="n">
        <v>4.7665</v>
      </c>
      <c r="E579" t="n">
        <v>20.98</v>
      </c>
      <c r="F579" t="n">
        <v>17.7</v>
      </c>
      <c r="G579" t="n">
        <v>75.88</v>
      </c>
      <c r="H579" t="n">
        <v>0.88</v>
      </c>
      <c r="I579" t="n">
        <v>14</v>
      </c>
      <c r="J579" t="n">
        <v>241.71</v>
      </c>
      <c r="K579" t="n">
        <v>56.94</v>
      </c>
      <c r="L579" t="n">
        <v>12</v>
      </c>
      <c r="M579" t="n">
        <v>12</v>
      </c>
      <c r="N579" t="n">
        <v>57.77</v>
      </c>
      <c r="O579" t="n">
        <v>30045.13</v>
      </c>
      <c r="P579" t="n">
        <v>209.41</v>
      </c>
      <c r="Q579" t="n">
        <v>1319.09</v>
      </c>
      <c r="R579" t="n">
        <v>74.83</v>
      </c>
      <c r="S579" t="n">
        <v>59.92</v>
      </c>
      <c r="T579" t="n">
        <v>7349.75</v>
      </c>
      <c r="U579" t="n">
        <v>0.8</v>
      </c>
      <c r="V579" t="n">
        <v>0.96</v>
      </c>
      <c r="W579" t="n">
        <v>0.18</v>
      </c>
      <c r="X579" t="n">
        <v>0.43</v>
      </c>
      <c r="Y579" t="n">
        <v>1</v>
      </c>
      <c r="Z579" t="n">
        <v>10</v>
      </c>
    </row>
    <row r="580">
      <c r="A580" t="n">
        <v>45</v>
      </c>
      <c r="B580" t="n">
        <v>115</v>
      </c>
      <c r="C580" t="inlineStr">
        <is>
          <t xml:space="preserve">CONCLUIDO	</t>
        </is>
      </c>
      <c r="D580" t="n">
        <v>4.7718</v>
      </c>
      <c r="E580" t="n">
        <v>20.96</v>
      </c>
      <c r="F580" t="n">
        <v>17.68</v>
      </c>
      <c r="G580" t="n">
        <v>75.78</v>
      </c>
      <c r="H580" t="n">
        <v>0.9</v>
      </c>
      <c r="I580" t="n">
        <v>14</v>
      </c>
      <c r="J580" t="n">
        <v>242.15</v>
      </c>
      <c r="K580" t="n">
        <v>56.94</v>
      </c>
      <c r="L580" t="n">
        <v>12.25</v>
      </c>
      <c r="M580" t="n">
        <v>9</v>
      </c>
      <c r="N580" t="n">
        <v>57.96</v>
      </c>
      <c r="O580" t="n">
        <v>30099.23</v>
      </c>
      <c r="P580" t="n">
        <v>206.91</v>
      </c>
      <c r="Q580" t="n">
        <v>1319.08</v>
      </c>
      <c r="R580" t="n">
        <v>73.81999999999999</v>
      </c>
      <c r="S580" t="n">
        <v>59.92</v>
      </c>
      <c r="T580" t="n">
        <v>6843.31</v>
      </c>
      <c r="U580" t="n">
        <v>0.8100000000000001</v>
      </c>
      <c r="V580" t="n">
        <v>0.96</v>
      </c>
      <c r="W580" t="n">
        <v>0.19</v>
      </c>
      <c r="X580" t="n">
        <v>0.4</v>
      </c>
      <c r="Y580" t="n">
        <v>1</v>
      </c>
      <c r="Z580" t="n">
        <v>10</v>
      </c>
    </row>
    <row r="581">
      <c r="A581" t="n">
        <v>46</v>
      </c>
      <c r="B581" t="n">
        <v>115</v>
      </c>
      <c r="C581" t="inlineStr">
        <is>
          <t xml:space="preserve">CONCLUIDO	</t>
        </is>
      </c>
      <c r="D581" t="n">
        <v>4.7939</v>
      </c>
      <c r="E581" t="n">
        <v>20.86</v>
      </c>
      <c r="F581" t="n">
        <v>17.63</v>
      </c>
      <c r="G581" t="n">
        <v>81.36</v>
      </c>
      <c r="H581" t="n">
        <v>0.92</v>
      </c>
      <c r="I581" t="n">
        <v>13</v>
      </c>
      <c r="J581" t="n">
        <v>242.59</v>
      </c>
      <c r="K581" t="n">
        <v>56.94</v>
      </c>
      <c r="L581" t="n">
        <v>12.5</v>
      </c>
      <c r="M581" t="n">
        <v>9</v>
      </c>
      <c r="N581" t="n">
        <v>58.15</v>
      </c>
      <c r="O581" t="n">
        <v>30153.38</v>
      </c>
      <c r="P581" t="n">
        <v>206.02</v>
      </c>
      <c r="Q581" t="n">
        <v>1319.09</v>
      </c>
      <c r="R581" t="n">
        <v>72.02</v>
      </c>
      <c r="S581" t="n">
        <v>59.92</v>
      </c>
      <c r="T581" t="n">
        <v>5948.54</v>
      </c>
      <c r="U581" t="n">
        <v>0.83</v>
      </c>
      <c r="V581" t="n">
        <v>0.96</v>
      </c>
      <c r="W581" t="n">
        <v>0.19</v>
      </c>
      <c r="X581" t="n">
        <v>0.35</v>
      </c>
      <c r="Y581" t="n">
        <v>1</v>
      </c>
      <c r="Z581" t="n">
        <v>10</v>
      </c>
    </row>
    <row r="582">
      <c r="A582" t="n">
        <v>47</v>
      </c>
      <c r="B582" t="n">
        <v>115</v>
      </c>
      <c r="C582" t="inlineStr">
        <is>
          <t xml:space="preserve">CONCLUIDO	</t>
        </is>
      </c>
      <c r="D582" t="n">
        <v>4.7924</v>
      </c>
      <c r="E582" t="n">
        <v>20.87</v>
      </c>
      <c r="F582" t="n">
        <v>17.64</v>
      </c>
      <c r="G582" t="n">
        <v>81.39</v>
      </c>
      <c r="H582" t="n">
        <v>0.93</v>
      </c>
      <c r="I582" t="n">
        <v>13</v>
      </c>
      <c r="J582" t="n">
        <v>243.03</v>
      </c>
      <c r="K582" t="n">
        <v>56.94</v>
      </c>
      <c r="L582" t="n">
        <v>12.75</v>
      </c>
      <c r="M582" t="n">
        <v>6</v>
      </c>
      <c r="N582" t="n">
        <v>58.34</v>
      </c>
      <c r="O582" t="n">
        <v>30207.61</v>
      </c>
      <c r="P582" t="n">
        <v>205.48</v>
      </c>
      <c r="Q582" t="n">
        <v>1319.1</v>
      </c>
      <c r="R582" t="n">
        <v>72.13</v>
      </c>
      <c r="S582" t="n">
        <v>59.92</v>
      </c>
      <c r="T582" t="n">
        <v>6007.47</v>
      </c>
      <c r="U582" t="n">
        <v>0.83</v>
      </c>
      <c r="V582" t="n">
        <v>0.96</v>
      </c>
      <c r="W582" t="n">
        <v>0.19</v>
      </c>
      <c r="X582" t="n">
        <v>0.36</v>
      </c>
      <c r="Y582" t="n">
        <v>1</v>
      </c>
      <c r="Z582" t="n">
        <v>10</v>
      </c>
    </row>
    <row r="583">
      <c r="A583" t="n">
        <v>48</v>
      </c>
      <c r="B583" t="n">
        <v>115</v>
      </c>
      <c r="C583" t="inlineStr">
        <is>
          <t xml:space="preserve">CONCLUIDO	</t>
        </is>
      </c>
      <c r="D583" t="n">
        <v>4.7919</v>
      </c>
      <c r="E583" t="n">
        <v>20.87</v>
      </c>
      <c r="F583" t="n">
        <v>17.64</v>
      </c>
      <c r="G583" t="n">
        <v>81.40000000000001</v>
      </c>
      <c r="H583" t="n">
        <v>0.95</v>
      </c>
      <c r="I583" t="n">
        <v>13</v>
      </c>
      <c r="J583" t="n">
        <v>243.47</v>
      </c>
      <c r="K583" t="n">
        <v>56.94</v>
      </c>
      <c r="L583" t="n">
        <v>13</v>
      </c>
      <c r="M583" t="n">
        <v>1</v>
      </c>
      <c r="N583" t="n">
        <v>58.53</v>
      </c>
      <c r="O583" t="n">
        <v>30261.91</v>
      </c>
      <c r="P583" t="n">
        <v>205.58</v>
      </c>
      <c r="Q583" t="n">
        <v>1319.08</v>
      </c>
      <c r="R583" t="n">
        <v>71.86</v>
      </c>
      <c r="S583" t="n">
        <v>59.92</v>
      </c>
      <c r="T583" t="n">
        <v>5868.55</v>
      </c>
      <c r="U583" t="n">
        <v>0.83</v>
      </c>
      <c r="V583" t="n">
        <v>0.96</v>
      </c>
      <c r="W583" t="n">
        <v>0.2</v>
      </c>
      <c r="X583" t="n">
        <v>0.36</v>
      </c>
      <c r="Y583" t="n">
        <v>1</v>
      </c>
      <c r="Z583" t="n">
        <v>10</v>
      </c>
    </row>
    <row r="584">
      <c r="A584" t="n">
        <v>49</v>
      </c>
      <c r="B584" t="n">
        <v>115</v>
      </c>
      <c r="C584" t="inlineStr">
        <is>
          <t xml:space="preserve">CONCLUIDO	</t>
        </is>
      </c>
      <c r="D584" t="n">
        <v>4.7938</v>
      </c>
      <c r="E584" t="n">
        <v>20.86</v>
      </c>
      <c r="F584" t="n">
        <v>17.63</v>
      </c>
      <c r="G584" t="n">
        <v>81.36</v>
      </c>
      <c r="H584" t="n">
        <v>0.97</v>
      </c>
      <c r="I584" t="n">
        <v>13</v>
      </c>
      <c r="J584" t="n">
        <v>243.91</v>
      </c>
      <c r="K584" t="n">
        <v>56.94</v>
      </c>
      <c r="L584" t="n">
        <v>13.25</v>
      </c>
      <c r="M584" t="n">
        <v>0</v>
      </c>
      <c r="N584" t="n">
        <v>58.72</v>
      </c>
      <c r="O584" t="n">
        <v>30316.27</v>
      </c>
      <c r="P584" t="n">
        <v>206.12</v>
      </c>
      <c r="Q584" t="n">
        <v>1319.13</v>
      </c>
      <c r="R584" t="n">
        <v>71.52</v>
      </c>
      <c r="S584" t="n">
        <v>59.92</v>
      </c>
      <c r="T584" t="n">
        <v>5700.87</v>
      </c>
      <c r="U584" t="n">
        <v>0.84</v>
      </c>
      <c r="V584" t="n">
        <v>0.96</v>
      </c>
      <c r="W584" t="n">
        <v>0.2</v>
      </c>
      <c r="X584" t="n">
        <v>0.35</v>
      </c>
      <c r="Y584" t="n">
        <v>1</v>
      </c>
      <c r="Z584" t="n">
        <v>10</v>
      </c>
    </row>
    <row r="585">
      <c r="A585" t="n">
        <v>0</v>
      </c>
      <c r="B585" t="n">
        <v>35</v>
      </c>
      <c r="C585" t="inlineStr">
        <is>
          <t xml:space="preserve">CONCLUIDO	</t>
        </is>
      </c>
      <c r="D585" t="n">
        <v>4.1514</v>
      </c>
      <c r="E585" t="n">
        <v>24.09</v>
      </c>
      <c r="F585" t="n">
        <v>20.35</v>
      </c>
      <c r="G585" t="n">
        <v>11.41</v>
      </c>
      <c r="H585" t="n">
        <v>0.22</v>
      </c>
      <c r="I585" t="n">
        <v>107</v>
      </c>
      <c r="J585" t="n">
        <v>80.84</v>
      </c>
      <c r="K585" t="n">
        <v>35.1</v>
      </c>
      <c r="L585" t="n">
        <v>1</v>
      </c>
      <c r="M585" t="n">
        <v>105</v>
      </c>
      <c r="N585" t="n">
        <v>9.74</v>
      </c>
      <c r="O585" t="n">
        <v>10204.21</v>
      </c>
      <c r="P585" t="n">
        <v>146.72</v>
      </c>
      <c r="Q585" t="n">
        <v>1319.29</v>
      </c>
      <c r="R585" t="n">
        <v>160.85</v>
      </c>
      <c r="S585" t="n">
        <v>59.92</v>
      </c>
      <c r="T585" t="n">
        <v>49895.64</v>
      </c>
      <c r="U585" t="n">
        <v>0.37</v>
      </c>
      <c r="V585" t="n">
        <v>0.83</v>
      </c>
      <c r="W585" t="n">
        <v>0.34</v>
      </c>
      <c r="X585" t="n">
        <v>3.07</v>
      </c>
      <c r="Y585" t="n">
        <v>1</v>
      </c>
      <c r="Z585" t="n">
        <v>10</v>
      </c>
    </row>
    <row r="586">
      <c r="A586" t="n">
        <v>1</v>
      </c>
      <c r="B586" t="n">
        <v>35</v>
      </c>
      <c r="C586" t="inlineStr">
        <is>
          <t xml:space="preserve">CONCLUIDO	</t>
        </is>
      </c>
      <c r="D586" t="n">
        <v>4.389</v>
      </c>
      <c r="E586" t="n">
        <v>22.78</v>
      </c>
      <c r="F586" t="n">
        <v>19.51</v>
      </c>
      <c r="G586" t="n">
        <v>14.64</v>
      </c>
      <c r="H586" t="n">
        <v>0.27</v>
      </c>
      <c r="I586" t="n">
        <v>80</v>
      </c>
      <c r="J586" t="n">
        <v>81.14</v>
      </c>
      <c r="K586" t="n">
        <v>35.1</v>
      </c>
      <c r="L586" t="n">
        <v>1.25</v>
      </c>
      <c r="M586" t="n">
        <v>78</v>
      </c>
      <c r="N586" t="n">
        <v>9.789999999999999</v>
      </c>
      <c r="O586" t="n">
        <v>10241.25</v>
      </c>
      <c r="P586" t="n">
        <v>136.52</v>
      </c>
      <c r="Q586" t="n">
        <v>1319.19</v>
      </c>
      <c r="R586" t="n">
        <v>133.55</v>
      </c>
      <c r="S586" t="n">
        <v>59.92</v>
      </c>
      <c r="T586" t="n">
        <v>36381.43</v>
      </c>
      <c r="U586" t="n">
        <v>0.45</v>
      </c>
      <c r="V586" t="n">
        <v>0.87</v>
      </c>
      <c r="W586" t="n">
        <v>0.29</v>
      </c>
      <c r="X586" t="n">
        <v>2.24</v>
      </c>
      <c r="Y586" t="n">
        <v>1</v>
      </c>
      <c r="Z586" t="n">
        <v>10</v>
      </c>
    </row>
    <row r="587">
      <c r="A587" t="n">
        <v>2</v>
      </c>
      <c r="B587" t="n">
        <v>35</v>
      </c>
      <c r="C587" t="inlineStr">
        <is>
          <t xml:space="preserve">CONCLUIDO	</t>
        </is>
      </c>
      <c r="D587" t="n">
        <v>4.5504</v>
      </c>
      <c r="E587" t="n">
        <v>21.98</v>
      </c>
      <c r="F587" t="n">
        <v>19</v>
      </c>
      <c r="G587" t="n">
        <v>18.09</v>
      </c>
      <c r="H587" t="n">
        <v>0.32</v>
      </c>
      <c r="I587" t="n">
        <v>63</v>
      </c>
      <c r="J587" t="n">
        <v>81.44</v>
      </c>
      <c r="K587" t="n">
        <v>35.1</v>
      </c>
      <c r="L587" t="n">
        <v>1.5</v>
      </c>
      <c r="M587" t="n">
        <v>61</v>
      </c>
      <c r="N587" t="n">
        <v>9.84</v>
      </c>
      <c r="O587" t="n">
        <v>10278.32</v>
      </c>
      <c r="P587" t="n">
        <v>128.74</v>
      </c>
      <c r="Q587" t="n">
        <v>1319.32</v>
      </c>
      <c r="R587" t="n">
        <v>116.48</v>
      </c>
      <c r="S587" t="n">
        <v>59.92</v>
      </c>
      <c r="T587" t="n">
        <v>27932.35</v>
      </c>
      <c r="U587" t="n">
        <v>0.51</v>
      </c>
      <c r="V587" t="n">
        <v>0.89</v>
      </c>
      <c r="W587" t="n">
        <v>0.26</v>
      </c>
      <c r="X587" t="n">
        <v>1.72</v>
      </c>
      <c r="Y587" t="n">
        <v>1</v>
      </c>
      <c r="Z587" t="n">
        <v>10</v>
      </c>
    </row>
    <row r="588">
      <c r="A588" t="n">
        <v>3</v>
      </c>
      <c r="B588" t="n">
        <v>35</v>
      </c>
      <c r="C588" t="inlineStr">
        <is>
          <t xml:space="preserve">CONCLUIDO	</t>
        </is>
      </c>
      <c r="D588" t="n">
        <v>4.6458</v>
      </c>
      <c r="E588" t="n">
        <v>21.52</v>
      </c>
      <c r="F588" t="n">
        <v>18.74</v>
      </c>
      <c r="G588" t="n">
        <v>21.62</v>
      </c>
      <c r="H588" t="n">
        <v>0.38</v>
      </c>
      <c r="I588" t="n">
        <v>52</v>
      </c>
      <c r="J588" t="n">
        <v>81.73999999999999</v>
      </c>
      <c r="K588" t="n">
        <v>35.1</v>
      </c>
      <c r="L588" t="n">
        <v>1.75</v>
      </c>
      <c r="M588" t="n">
        <v>50</v>
      </c>
      <c r="N588" t="n">
        <v>9.890000000000001</v>
      </c>
      <c r="O588" t="n">
        <v>10315.41</v>
      </c>
      <c r="P588" t="n">
        <v>122.34</v>
      </c>
      <c r="Q588" t="n">
        <v>1319.11</v>
      </c>
      <c r="R588" t="n">
        <v>109.31</v>
      </c>
      <c r="S588" t="n">
        <v>59.92</v>
      </c>
      <c r="T588" t="n">
        <v>24401.37</v>
      </c>
      <c r="U588" t="n">
        <v>0.55</v>
      </c>
      <c r="V588" t="n">
        <v>0.91</v>
      </c>
      <c r="W588" t="n">
        <v>0.22</v>
      </c>
      <c r="X588" t="n">
        <v>1.46</v>
      </c>
      <c r="Y588" t="n">
        <v>1</v>
      </c>
      <c r="Z588" t="n">
        <v>10</v>
      </c>
    </row>
    <row r="589">
      <c r="A589" t="n">
        <v>4</v>
      </c>
      <c r="B589" t="n">
        <v>35</v>
      </c>
      <c r="C589" t="inlineStr">
        <is>
          <t xml:space="preserve">CONCLUIDO	</t>
        </is>
      </c>
      <c r="D589" t="n">
        <v>4.7306</v>
      </c>
      <c r="E589" t="n">
        <v>21.14</v>
      </c>
      <c r="F589" t="n">
        <v>18.51</v>
      </c>
      <c r="G589" t="n">
        <v>25.82</v>
      </c>
      <c r="H589" t="n">
        <v>0.43</v>
      </c>
      <c r="I589" t="n">
        <v>43</v>
      </c>
      <c r="J589" t="n">
        <v>82.04000000000001</v>
      </c>
      <c r="K589" t="n">
        <v>35.1</v>
      </c>
      <c r="L589" t="n">
        <v>2</v>
      </c>
      <c r="M589" t="n">
        <v>36</v>
      </c>
      <c r="N589" t="n">
        <v>9.94</v>
      </c>
      <c r="O589" t="n">
        <v>10352.53</v>
      </c>
      <c r="P589" t="n">
        <v>116.1</v>
      </c>
      <c r="Q589" t="n">
        <v>1319.17</v>
      </c>
      <c r="R589" t="n">
        <v>100.79</v>
      </c>
      <c r="S589" t="n">
        <v>59.92</v>
      </c>
      <c r="T589" t="n">
        <v>20185.61</v>
      </c>
      <c r="U589" t="n">
        <v>0.59</v>
      </c>
      <c r="V589" t="n">
        <v>0.92</v>
      </c>
      <c r="W589" t="n">
        <v>0.24</v>
      </c>
      <c r="X589" t="n">
        <v>1.23</v>
      </c>
      <c r="Y589" t="n">
        <v>1</v>
      </c>
      <c r="Z589" t="n">
        <v>10</v>
      </c>
    </row>
    <row r="590">
      <c r="A590" t="n">
        <v>5</v>
      </c>
      <c r="B590" t="n">
        <v>35</v>
      </c>
      <c r="C590" t="inlineStr">
        <is>
          <t xml:space="preserve">CONCLUIDO	</t>
        </is>
      </c>
      <c r="D590" t="n">
        <v>4.7602</v>
      </c>
      <c r="E590" t="n">
        <v>21.01</v>
      </c>
      <c r="F590" t="n">
        <v>18.43</v>
      </c>
      <c r="G590" t="n">
        <v>27.64</v>
      </c>
      <c r="H590" t="n">
        <v>0.48</v>
      </c>
      <c r="I590" t="n">
        <v>40</v>
      </c>
      <c r="J590" t="n">
        <v>82.34</v>
      </c>
      <c r="K590" t="n">
        <v>35.1</v>
      </c>
      <c r="L590" t="n">
        <v>2.25</v>
      </c>
      <c r="M590" t="n">
        <v>9</v>
      </c>
      <c r="N590" t="n">
        <v>9.99</v>
      </c>
      <c r="O590" t="n">
        <v>10389.66</v>
      </c>
      <c r="P590" t="n">
        <v>113.48</v>
      </c>
      <c r="Q590" t="n">
        <v>1319.34</v>
      </c>
      <c r="R590" t="n">
        <v>96.87</v>
      </c>
      <c r="S590" t="n">
        <v>59.92</v>
      </c>
      <c r="T590" t="n">
        <v>18242.12</v>
      </c>
      <c r="U590" t="n">
        <v>0.62</v>
      </c>
      <c r="V590" t="n">
        <v>0.92</v>
      </c>
      <c r="W590" t="n">
        <v>0.26</v>
      </c>
      <c r="X590" t="n">
        <v>1.15</v>
      </c>
      <c r="Y590" t="n">
        <v>1</v>
      </c>
      <c r="Z590" t="n">
        <v>10</v>
      </c>
    </row>
    <row r="591">
      <c r="A591" t="n">
        <v>6</v>
      </c>
      <c r="B591" t="n">
        <v>35</v>
      </c>
      <c r="C591" t="inlineStr">
        <is>
          <t xml:space="preserve">CONCLUIDO	</t>
        </is>
      </c>
      <c r="D591" t="n">
        <v>4.7649</v>
      </c>
      <c r="E591" t="n">
        <v>20.99</v>
      </c>
      <c r="F591" t="n">
        <v>18.42</v>
      </c>
      <c r="G591" t="n">
        <v>28.34</v>
      </c>
      <c r="H591" t="n">
        <v>0.53</v>
      </c>
      <c r="I591" t="n">
        <v>39</v>
      </c>
      <c r="J591" t="n">
        <v>82.65000000000001</v>
      </c>
      <c r="K591" t="n">
        <v>35.1</v>
      </c>
      <c r="L591" t="n">
        <v>2.5</v>
      </c>
      <c r="M591" t="n">
        <v>0</v>
      </c>
      <c r="N591" t="n">
        <v>10.04</v>
      </c>
      <c r="O591" t="n">
        <v>10426.82</v>
      </c>
      <c r="P591" t="n">
        <v>113.5</v>
      </c>
      <c r="Q591" t="n">
        <v>1319.27</v>
      </c>
      <c r="R591" t="n">
        <v>96.3</v>
      </c>
      <c r="S591" t="n">
        <v>59.92</v>
      </c>
      <c r="T591" t="n">
        <v>17957.79</v>
      </c>
      <c r="U591" t="n">
        <v>0.62</v>
      </c>
      <c r="V591" t="n">
        <v>0.92</v>
      </c>
      <c r="W591" t="n">
        <v>0.28</v>
      </c>
      <c r="X591" t="n">
        <v>1.14</v>
      </c>
      <c r="Y591" t="n">
        <v>1</v>
      </c>
      <c r="Z591" t="n">
        <v>10</v>
      </c>
    </row>
    <row r="592">
      <c r="A592" t="n">
        <v>0</v>
      </c>
      <c r="B592" t="n">
        <v>50</v>
      </c>
      <c r="C592" t="inlineStr">
        <is>
          <t xml:space="preserve">CONCLUIDO	</t>
        </is>
      </c>
      <c r="D592" t="n">
        <v>3.7774</v>
      </c>
      <c r="E592" t="n">
        <v>26.47</v>
      </c>
      <c r="F592" t="n">
        <v>21.33</v>
      </c>
      <c r="G592" t="n">
        <v>9.140000000000001</v>
      </c>
      <c r="H592" t="n">
        <v>0.16</v>
      </c>
      <c r="I592" t="n">
        <v>140</v>
      </c>
      <c r="J592" t="n">
        <v>107.41</v>
      </c>
      <c r="K592" t="n">
        <v>41.65</v>
      </c>
      <c r="L592" t="n">
        <v>1</v>
      </c>
      <c r="M592" t="n">
        <v>138</v>
      </c>
      <c r="N592" t="n">
        <v>14.77</v>
      </c>
      <c r="O592" t="n">
        <v>13481.73</v>
      </c>
      <c r="P592" t="n">
        <v>193.02</v>
      </c>
      <c r="Q592" t="n">
        <v>1319.2</v>
      </c>
      <c r="R592" t="n">
        <v>193.34</v>
      </c>
      <c r="S592" t="n">
        <v>59.92</v>
      </c>
      <c r="T592" t="n">
        <v>65972.78999999999</v>
      </c>
      <c r="U592" t="n">
        <v>0.31</v>
      </c>
      <c r="V592" t="n">
        <v>0.8</v>
      </c>
      <c r="W592" t="n">
        <v>0.37</v>
      </c>
      <c r="X592" t="n">
        <v>4.05</v>
      </c>
      <c r="Y592" t="n">
        <v>1</v>
      </c>
      <c r="Z592" t="n">
        <v>10</v>
      </c>
    </row>
    <row r="593">
      <c r="A593" t="n">
        <v>1</v>
      </c>
      <c r="B593" t="n">
        <v>50</v>
      </c>
      <c r="C593" t="inlineStr">
        <is>
          <t xml:space="preserve">CONCLUIDO	</t>
        </is>
      </c>
      <c r="D593" t="n">
        <v>4.0628</v>
      </c>
      <c r="E593" t="n">
        <v>24.61</v>
      </c>
      <c r="F593" t="n">
        <v>20.24</v>
      </c>
      <c r="G593" t="n">
        <v>11.57</v>
      </c>
      <c r="H593" t="n">
        <v>0.2</v>
      </c>
      <c r="I593" t="n">
        <v>105</v>
      </c>
      <c r="J593" t="n">
        <v>107.73</v>
      </c>
      <c r="K593" t="n">
        <v>41.65</v>
      </c>
      <c r="L593" t="n">
        <v>1.25</v>
      </c>
      <c r="M593" t="n">
        <v>103</v>
      </c>
      <c r="N593" t="n">
        <v>14.83</v>
      </c>
      <c r="O593" t="n">
        <v>13520.81</v>
      </c>
      <c r="P593" t="n">
        <v>180.31</v>
      </c>
      <c r="Q593" t="n">
        <v>1319.21</v>
      </c>
      <c r="R593" t="n">
        <v>157.2</v>
      </c>
      <c r="S593" t="n">
        <v>59.92</v>
      </c>
      <c r="T593" t="n">
        <v>48078.89</v>
      </c>
      <c r="U593" t="n">
        <v>0.38</v>
      </c>
      <c r="V593" t="n">
        <v>0.84</v>
      </c>
      <c r="W593" t="n">
        <v>0.33</v>
      </c>
      <c r="X593" t="n">
        <v>2.97</v>
      </c>
      <c r="Y593" t="n">
        <v>1</v>
      </c>
      <c r="Z593" t="n">
        <v>10</v>
      </c>
    </row>
    <row r="594">
      <c r="A594" t="n">
        <v>2</v>
      </c>
      <c r="B594" t="n">
        <v>50</v>
      </c>
      <c r="C594" t="inlineStr">
        <is>
          <t xml:space="preserve">CONCLUIDO	</t>
        </is>
      </c>
      <c r="D594" t="n">
        <v>4.2464</v>
      </c>
      <c r="E594" t="n">
        <v>23.55</v>
      </c>
      <c r="F594" t="n">
        <v>19.65</v>
      </c>
      <c r="G594" t="n">
        <v>14.03</v>
      </c>
      <c r="H594" t="n">
        <v>0.24</v>
      </c>
      <c r="I594" t="n">
        <v>84</v>
      </c>
      <c r="J594" t="n">
        <v>108.05</v>
      </c>
      <c r="K594" t="n">
        <v>41.65</v>
      </c>
      <c r="L594" t="n">
        <v>1.5</v>
      </c>
      <c r="M594" t="n">
        <v>82</v>
      </c>
      <c r="N594" t="n">
        <v>14.9</v>
      </c>
      <c r="O594" t="n">
        <v>13559.91</v>
      </c>
      <c r="P594" t="n">
        <v>171.99</v>
      </c>
      <c r="Q594" t="n">
        <v>1319.15</v>
      </c>
      <c r="R594" t="n">
        <v>137.96</v>
      </c>
      <c r="S594" t="n">
        <v>59.92</v>
      </c>
      <c r="T594" t="n">
        <v>38563.42</v>
      </c>
      <c r="U594" t="n">
        <v>0.43</v>
      </c>
      <c r="V594" t="n">
        <v>0.86</v>
      </c>
      <c r="W594" t="n">
        <v>0.29</v>
      </c>
      <c r="X594" t="n">
        <v>2.37</v>
      </c>
      <c r="Y594" t="n">
        <v>1</v>
      </c>
      <c r="Z594" t="n">
        <v>10</v>
      </c>
    </row>
    <row r="595">
      <c r="A595" t="n">
        <v>3</v>
      </c>
      <c r="B595" t="n">
        <v>50</v>
      </c>
      <c r="C595" t="inlineStr">
        <is>
          <t xml:space="preserve">CONCLUIDO	</t>
        </is>
      </c>
      <c r="D595" t="n">
        <v>4.3936</v>
      </c>
      <c r="E595" t="n">
        <v>22.76</v>
      </c>
      <c r="F595" t="n">
        <v>19.19</v>
      </c>
      <c r="G595" t="n">
        <v>16.69</v>
      </c>
      <c r="H595" t="n">
        <v>0.28</v>
      </c>
      <c r="I595" t="n">
        <v>69</v>
      </c>
      <c r="J595" t="n">
        <v>108.37</v>
      </c>
      <c r="K595" t="n">
        <v>41.65</v>
      </c>
      <c r="L595" t="n">
        <v>1.75</v>
      </c>
      <c r="M595" t="n">
        <v>67</v>
      </c>
      <c r="N595" t="n">
        <v>14.97</v>
      </c>
      <c r="O595" t="n">
        <v>13599.17</v>
      </c>
      <c r="P595" t="n">
        <v>164.94</v>
      </c>
      <c r="Q595" t="n">
        <v>1319.22</v>
      </c>
      <c r="R595" t="n">
        <v>122.89</v>
      </c>
      <c r="S595" t="n">
        <v>59.92</v>
      </c>
      <c r="T595" t="n">
        <v>31103.95</v>
      </c>
      <c r="U595" t="n">
        <v>0.49</v>
      </c>
      <c r="V595" t="n">
        <v>0.89</v>
      </c>
      <c r="W595" t="n">
        <v>0.28</v>
      </c>
      <c r="X595" t="n">
        <v>1.91</v>
      </c>
      <c r="Y595" t="n">
        <v>1</v>
      </c>
      <c r="Z595" t="n">
        <v>10</v>
      </c>
    </row>
    <row r="596">
      <c r="A596" t="n">
        <v>4</v>
      </c>
      <c r="B596" t="n">
        <v>50</v>
      </c>
      <c r="C596" t="inlineStr">
        <is>
          <t xml:space="preserve">CONCLUIDO	</t>
        </is>
      </c>
      <c r="D596" t="n">
        <v>4.5134</v>
      </c>
      <c r="E596" t="n">
        <v>22.16</v>
      </c>
      <c r="F596" t="n">
        <v>18.83</v>
      </c>
      <c r="G596" t="n">
        <v>19.48</v>
      </c>
      <c r="H596" t="n">
        <v>0.32</v>
      </c>
      <c r="I596" t="n">
        <v>58</v>
      </c>
      <c r="J596" t="n">
        <v>108.68</v>
      </c>
      <c r="K596" t="n">
        <v>41.65</v>
      </c>
      <c r="L596" t="n">
        <v>2</v>
      </c>
      <c r="M596" t="n">
        <v>56</v>
      </c>
      <c r="N596" t="n">
        <v>15.03</v>
      </c>
      <c r="O596" t="n">
        <v>13638.32</v>
      </c>
      <c r="P596" t="n">
        <v>158.68</v>
      </c>
      <c r="Q596" t="n">
        <v>1319.11</v>
      </c>
      <c r="R596" t="n">
        <v>110.83</v>
      </c>
      <c r="S596" t="n">
        <v>59.92</v>
      </c>
      <c r="T596" t="n">
        <v>25131.68</v>
      </c>
      <c r="U596" t="n">
        <v>0.54</v>
      </c>
      <c r="V596" t="n">
        <v>0.9</v>
      </c>
      <c r="W596" t="n">
        <v>0.26</v>
      </c>
      <c r="X596" t="n">
        <v>1.55</v>
      </c>
      <c r="Y596" t="n">
        <v>1</v>
      </c>
      <c r="Z596" t="n">
        <v>10</v>
      </c>
    </row>
    <row r="597">
      <c r="A597" t="n">
        <v>5</v>
      </c>
      <c r="B597" t="n">
        <v>50</v>
      </c>
      <c r="C597" t="inlineStr">
        <is>
          <t xml:space="preserve">CONCLUIDO	</t>
        </is>
      </c>
      <c r="D597" t="n">
        <v>4.5409</v>
      </c>
      <c r="E597" t="n">
        <v>22.02</v>
      </c>
      <c r="F597" t="n">
        <v>18.85</v>
      </c>
      <c r="G597" t="n">
        <v>22.18</v>
      </c>
      <c r="H597" t="n">
        <v>0.36</v>
      </c>
      <c r="I597" t="n">
        <v>51</v>
      </c>
      <c r="J597" t="n">
        <v>109</v>
      </c>
      <c r="K597" t="n">
        <v>41.65</v>
      </c>
      <c r="L597" t="n">
        <v>2.25</v>
      </c>
      <c r="M597" t="n">
        <v>49</v>
      </c>
      <c r="N597" t="n">
        <v>15.1</v>
      </c>
      <c r="O597" t="n">
        <v>13677.51</v>
      </c>
      <c r="P597" t="n">
        <v>156.33</v>
      </c>
      <c r="Q597" t="n">
        <v>1319.19</v>
      </c>
      <c r="R597" t="n">
        <v>113.57</v>
      </c>
      <c r="S597" t="n">
        <v>59.92</v>
      </c>
      <c r="T597" t="n">
        <v>26536.94</v>
      </c>
      <c r="U597" t="n">
        <v>0.53</v>
      </c>
      <c r="V597" t="n">
        <v>0.9</v>
      </c>
      <c r="W597" t="n">
        <v>0.21</v>
      </c>
      <c r="X597" t="n">
        <v>1.57</v>
      </c>
      <c r="Y597" t="n">
        <v>1</v>
      </c>
      <c r="Z597" t="n">
        <v>10</v>
      </c>
    </row>
    <row r="598">
      <c r="A598" t="n">
        <v>6</v>
      </c>
      <c r="B598" t="n">
        <v>50</v>
      </c>
      <c r="C598" t="inlineStr">
        <is>
          <t xml:space="preserve">CONCLUIDO	</t>
        </is>
      </c>
      <c r="D598" t="n">
        <v>4.6229</v>
      </c>
      <c r="E598" t="n">
        <v>21.63</v>
      </c>
      <c r="F598" t="n">
        <v>18.6</v>
      </c>
      <c r="G598" t="n">
        <v>24.79</v>
      </c>
      <c r="H598" t="n">
        <v>0.4</v>
      </c>
      <c r="I598" t="n">
        <v>45</v>
      </c>
      <c r="J598" t="n">
        <v>109.32</v>
      </c>
      <c r="K598" t="n">
        <v>41.65</v>
      </c>
      <c r="L598" t="n">
        <v>2.5</v>
      </c>
      <c r="M598" t="n">
        <v>43</v>
      </c>
      <c r="N598" t="n">
        <v>15.17</v>
      </c>
      <c r="O598" t="n">
        <v>13716.72</v>
      </c>
      <c r="P598" t="n">
        <v>150.65</v>
      </c>
      <c r="Q598" t="n">
        <v>1319.3</v>
      </c>
      <c r="R598" t="n">
        <v>103.64</v>
      </c>
      <c r="S598" t="n">
        <v>59.92</v>
      </c>
      <c r="T598" t="n">
        <v>21602.16</v>
      </c>
      <c r="U598" t="n">
        <v>0.58</v>
      </c>
      <c r="V598" t="n">
        <v>0.91</v>
      </c>
      <c r="W598" t="n">
        <v>0.24</v>
      </c>
      <c r="X598" t="n">
        <v>1.32</v>
      </c>
      <c r="Y598" t="n">
        <v>1</v>
      </c>
      <c r="Z598" t="n">
        <v>10</v>
      </c>
    </row>
    <row r="599">
      <c r="A599" t="n">
        <v>7</v>
      </c>
      <c r="B599" t="n">
        <v>50</v>
      </c>
      <c r="C599" t="inlineStr">
        <is>
          <t xml:space="preserve">CONCLUIDO	</t>
        </is>
      </c>
      <c r="D599" t="n">
        <v>4.7005</v>
      </c>
      <c r="E599" t="n">
        <v>21.27</v>
      </c>
      <c r="F599" t="n">
        <v>18.37</v>
      </c>
      <c r="G599" t="n">
        <v>28.26</v>
      </c>
      <c r="H599" t="n">
        <v>0.44</v>
      </c>
      <c r="I599" t="n">
        <v>39</v>
      </c>
      <c r="J599" t="n">
        <v>109.64</v>
      </c>
      <c r="K599" t="n">
        <v>41.65</v>
      </c>
      <c r="L599" t="n">
        <v>2.75</v>
      </c>
      <c r="M599" t="n">
        <v>37</v>
      </c>
      <c r="N599" t="n">
        <v>15.24</v>
      </c>
      <c r="O599" t="n">
        <v>13755.95</v>
      </c>
      <c r="P599" t="n">
        <v>145.36</v>
      </c>
      <c r="Q599" t="n">
        <v>1319.1</v>
      </c>
      <c r="R599" t="n">
        <v>96.25</v>
      </c>
      <c r="S599" t="n">
        <v>59.92</v>
      </c>
      <c r="T599" t="n">
        <v>17932.8</v>
      </c>
      <c r="U599" t="n">
        <v>0.62</v>
      </c>
      <c r="V599" t="n">
        <v>0.92</v>
      </c>
      <c r="W599" t="n">
        <v>0.23</v>
      </c>
      <c r="X599" t="n">
        <v>1.09</v>
      </c>
      <c r="Y599" t="n">
        <v>1</v>
      </c>
      <c r="Z599" t="n">
        <v>10</v>
      </c>
    </row>
    <row r="600">
      <c r="A600" t="n">
        <v>8</v>
      </c>
      <c r="B600" t="n">
        <v>50</v>
      </c>
      <c r="C600" t="inlineStr">
        <is>
          <t xml:space="preserve">CONCLUIDO	</t>
        </is>
      </c>
      <c r="D600" t="n">
        <v>4.7492</v>
      </c>
      <c r="E600" t="n">
        <v>21.06</v>
      </c>
      <c r="F600" t="n">
        <v>18.24</v>
      </c>
      <c r="G600" t="n">
        <v>31.27</v>
      </c>
      <c r="H600" t="n">
        <v>0.48</v>
      </c>
      <c r="I600" t="n">
        <v>35</v>
      </c>
      <c r="J600" t="n">
        <v>109.96</v>
      </c>
      <c r="K600" t="n">
        <v>41.65</v>
      </c>
      <c r="L600" t="n">
        <v>3</v>
      </c>
      <c r="M600" t="n">
        <v>33</v>
      </c>
      <c r="N600" t="n">
        <v>15.31</v>
      </c>
      <c r="O600" t="n">
        <v>13795.21</v>
      </c>
      <c r="P600" t="n">
        <v>140.85</v>
      </c>
      <c r="Q600" t="n">
        <v>1319.19</v>
      </c>
      <c r="R600" t="n">
        <v>92.03</v>
      </c>
      <c r="S600" t="n">
        <v>59.92</v>
      </c>
      <c r="T600" t="n">
        <v>15845.61</v>
      </c>
      <c r="U600" t="n">
        <v>0.65</v>
      </c>
      <c r="V600" t="n">
        <v>0.93</v>
      </c>
      <c r="W600" t="n">
        <v>0.22</v>
      </c>
      <c r="X600" t="n">
        <v>0.96</v>
      </c>
      <c r="Y600" t="n">
        <v>1</v>
      </c>
      <c r="Z600" t="n">
        <v>10</v>
      </c>
    </row>
    <row r="601">
      <c r="A601" t="n">
        <v>9</v>
      </c>
      <c r="B601" t="n">
        <v>50</v>
      </c>
      <c r="C601" t="inlineStr">
        <is>
          <t xml:space="preserve">CONCLUIDO	</t>
        </is>
      </c>
      <c r="D601" t="n">
        <v>4.7985</v>
      </c>
      <c r="E601" t="n">
        <v>20.84</v>
      </c>
      <c r="F601" t="n">
        <v>18.11</v>
      </c>
      <c r="G601" t="n">
        <v>35.06</v>
      </c>
      <c r="H601" t="n">
        <v>0.52</v>
      </c>
      <c r="I601" t="n">
        <v>31</v>
      </c>
      <c r="J601" t="n">
        <v>110.27</v>
      </c>
      <c r="K601" t="n">
        <v>41.65</v>
      </c>
      <c r="L601" t="n">
        <v>3.25</v>
      </c>
      <c r="M601" t="n">
        <v>28</v>
      </c>
      <c r="N601" t="n">
        <v>15.37</v>
      </c>
      <c r="O601" t="n">
        <v>13834.5</v>
      </c>
      <c r="P601" t="n">
        <v>135.86</v>
      </c>
      <c r="Q601" t="n">
        <v>1319.09</v>
      </c>
      <c r="R601" t="n">
        <v>87.8</v>
      </c>
      <c r="S601" t="n">
        <v>59.92</v>
      </c>
      <c r="T601" t="n">
        <v>13752.35</v>
      </c>
      <c r="U601" t="n">
        <v>0.68</v>
      </c>
      <c r="V601" t="n">
        <v>0.9399999999999999</v>
      </c>
      <c r="W601" t="n">
        <v>0.21</v>
      </c>
      <c r="X601" t="n">
        <v>0.84</v>
      </c>
      <c r="Y601" t="n">
        <v>1</v>
      </c>
      <c r="Z601" t="n">
        <v>10</v>
      </c>
    </row>
    <row r="602">
      <c r="A602" t="n">
        <v>10</v>
      </c>
      <c r="B602" t="n">
        <v>50</v>
      </c>
      <c r="C602" t="inlineStr">
        <is>
          <t xml:space="preserve">CONCLUIDO	</t>
        </is>
      </c>
      <c r="D602" t="n">
        <v>4.8173</v>
      </c>
      <c r="E602" t="n">
        <v>20.76</v>
      </c>
      <c r="F602" t="n">
        <v>18.08</v>
      </c>
      <c r="G602" t="n">
        <v>37.4</v>
      </c>
      <c r="H602" t="n">
        <v>0.5600000000000001</v>
      </c>
      <c r="I602" t="n">
        <v>29</v>
      </c>
      <c r="J602" t="n">
        <v>110.59</v>
      </c>
      <c r="K602" t="n">
        <v>41.65</v>
      </c>
      <c r="L602" t="n">
        <v>3.5</v>
      </c>
      <c r="M602" t="n">
        <v>19</v>
      </c>
      <c r="N602" t="n">
        <v>15.44</v>
      </c>
      <c r="O602" t="n">
        <v>13873.81</v>
      </c>
      <c r="P602" t="n">
        <v>132.77</v>
      </c>
      <c r="Q602" t="n">
        <v>1319.12</v>
      </c>
      <c r="R602" t="n">
        <v>86.28</v>
      </c>
      <c r="S602" t="n">
        <v>59.92</v>
      </c>
      <c r="T602" t="n">
        <v>12998.83</v>
      </c>
      <c r="U602" t="n">
        <v>0.6899999999999999</v>
      </c>
      <c r="V602" t="n">
        <v>0.9399999999999999</v>
      </c>
      <c r="W602" t="n">
        <v>0.22</v>
      </c>
      <c r="X602" t="n">
        <v>0.8</v>
      </c>
      <c r="Y602" t="n">
        <v>1</v>
      </c>
      <c r="Z602" t="n">
        <v>10</v>
      </c>
    </row>
    <row r="603">
      <c r="A603" t="n">
        <v>11</v>
      </c>
      <c r="B603" t="n">
        <v>50</v>
      </c>
      <c r="C603" t="inlineStr">
        <is>
          <t xml:space="preserve">CONCLUIDO	</t>
        </is>
      </c>
      <c r="D603" t="n">
        <v>4.8275</v>
      </c>
      <c r="E603" t="n">
        <v>20.71</v>
      </c>
      <c r="F603" t="n">
        <v>18.06</v>
      </c>
      <c r="G603" t="n">
        <v>38.69</v>
      </c>
      <c r="H603" t="n">
        <v>0.6</v>
      </c>
      <c r="I603" t="n">
        <v>28</v>
      </c>
      <c r="J603" t="n">
        <v>110.91</v>
      </c>
      <c r="K603" t="n">
        <v>41.65</v>
      </c>
      <c r="L603" t="n">
        <v>3.75</v>
      </c>
      <c r="M603" t="n">
        <v>2</v>
      </c>
      <c r="N603" t="n">
        <v>15.51</v>
      </c>
      <c r="O603" t="n">
        <v>13913.15</v>
      </c>
      <c r="P603" t="n">
        <v>131.01</v>
      </c>
      <c r="Q603" t="n">
        <v>1319.09</v>
      </c>
      <c r="R603" t="n">
        <v>84.81</v>
      </c>
      <c r="S603" t="n">
        <v>59.92</v>
      </c>
      <c r="T603" t="n">
        <v>12270.3</v>
      </c>
      <c r="U603" t="n">
        <v>0.71</v>
      </c>
      <c r="V603" t="n">
        <v>0.9399999999999999</v>
      </c>
      <c r="W603" t="n">
        <v>0.24</v>
      </c>
      <c r="X603" t="n">
        <v>0.78</v>
      </c>
      <c r="Y603" t="n">
        <v>1</v>
      </c>
      <c r="Z603" t="n">
        <v>10</v>
      </c>
    </row>
    <row r="604">
      <c r="A604" t="n">
        <v>12</v>
      </c>
      <c r="B604" t="n">
        <v>50</v>
      </c>
      <c r="C604" t="inlineStr">
        <is>
          <t xml:space="preserve">CONCLUIDO	</t>
        </is>
      </c>
      <c r="D604" t="n">
        <v>4.8264</v>
      </c>
      <c r="E604" t="n">
        <v>20.72</v>
      </c>
      <c r="F604" t="n">
        <v>18.06</v>
      </c>
      <c r="G604" t="n">
        <v>38.7</v>
      </c>
      <c r="H604" t="n">
        <v>0.63</v>
      </c>
      <c r="I604" t="n">
        <v>28</v>
      </c>
      <c r="J604" t="n">
        <v>111.23</v>
      </c>
      <c r="K604" t="n">
        <v>41.65</v>
      </c>
      <c r="L604" t="n">
        <v>4</v>
      </c>
      <c r="M604" t="n">
        <v>0</v>
      </c>
      <c r="N604" t="n">
        <v>15.58</v>
      </c>
      <c r="O604" t="n">
        <v>13952.52</v>
      </c>
      <c r="P604" t="n">
        <v>131.52</v>
      </c>
      <c r="Q604" t="n">
        <v>1319.12</v>
      </c>
      <c r="R604" t="n">
        <v>84.95</v>
      </c>
      <c r="S604" t="n">
        <v>59.92</v>
      </c>
      <c r="T604" t="n">
        <v>12340.8</v>
      </c>
      <c r="U604" t="n">
        <v>0.71</v>
      </c>
      <c r="V604" t="n">
        <v>0.9399999999999999</v>
      </c>
      <c r="W604" t="n">
        <v>0.24</v>
      </c>
      <c r="X604" t="n">
        <v>0.78</v>
      </c>
      <c r="Y604" t="n">
        <v>1</v>
      </c>
      <c r="Z604" t="n">
        <v>10</v>
      </c>
    </row>
    <row r="605">
      <c r="A605" t="n">
        <v>0</v>
      </c>
      <c r="B605" t="n">
        <v>25</v>
      </c>
      <c r="C605" t="inlineStr">
        <is>
          <t xml:space="preserve">CONCLUIDO	</t>
        </is>
      </c>
      <c r="D605" t="n">
        <v>4.4595</v>
      </c>
      <c r="E605" t="n">
        <v>22.42</v>
      </c>
      <c r="F605" t="n">
        <v>19.52</v>
      </c>
      <c r="G605" t="n">
        <v>14.64</v>
      </c>
      <c r="H605" t="n">
        <v>0.28</v>
      </c>
      <c r="I605" t="n">
        <v>80</v>
      </c>
      <c r="J605" t="n">
        <v>61.76</v>
      </c>
      <c r="K605" t="n">
        <v>28.92</v>
      </c>
      <c r="L605" t="n">
        <v>1</v>
      </c>
      <c r="M605" t="n">
        <v>78</v>
      </c>
      <c r="N605" t="n">
        <v>6.84</v>
      </c>
      <c r="O605" t="n">
        <v>7851.41</v>
      </c>
      <c r="P605" t="n">
        <v>109.23</v>
      </c>
      <c r="Q605" t="n">
        <v>1319.14</v>
      </c>
      <c r="R605" t="n">
        <v>133.7</v>
      </c>
      <c r="S605" t="n">
        <v>59.92</v>
      </c>
      <c r="T605" t="n">
        <v>36452.83</v>
      </c>
      <c r="U605" t="n">
        <v>0.45</v>
      </c>
      <c r="V605" t="n">
        <v>0.87</v>
      </c>
      <c r="W605" t="n">
        <v>0.29</v>
      </c>
      <c r="X605" t="n">
        <v>2.24</v>
      </c>
      <c r="Y605" t="n">
        <v>1</v>
      </c>
      <c r="Z605" t="n">
        <v>10</v>
      </c>
    </row>
    <row r="606">
      <c r="A606" t="n">
        <v>1</v>
      </c>
      <c r="B606" t="n">
        <v>25</v>
      </c>
      <c r="C606" t="inlineStr">
        <is>
          <t xml:space="preserve">CONCLUIDO	</t>
        </is>
      </c>
      <c r="D606" t="n">
        <v>4.6462</v>
      </c>
      <c r="E606" t="n">
        <v>21.52</v>
      </c>
      <c r="F606" t="n">
        <v>18.91</v>
      </c>
      <c r="G606" t="n">
        <v>19.23</v>
      </c>
      <c r="H606" t="n">
        <v>0.35</v>
      </c>
      <c r="I606" t="n">
        <v>59</v>
      </c>
      <c r="J606" t="n">
        <v>62.05</v>
      </c>
      <c r="K606" t="n">
        <v>28.92</v>
      </c>
      <c r="L606" t="n">
        <v>1.25</v>
      </c>
      <c r="M606" t="n">
        <v>42</v>
      </c>
      <c r="N606" t="n">
        <v>6.88</v>
      </c>
      <c r="O606" t="n">
        <v>7887.12</v>
      </c>
      <c r="P606" t="n">
        <v>100.06</v>
      </c>
      <c r="Q606" t="n">
        <v>1319.26</v>
      </c>
      <c r="R606" t="n">
        <v>113.02</v>
      </c>
      <c r="S606" t="n">
        <v>59.92</v>
      </c>
      <c r="T606" t="n">
        <v>26221.66</v>
      </c>
      <c r="U606" t="n">
        <v>0.53</v>
      </c>
      <c r="V606" t="n">
        <v>0.9</v>
      </c>
      <c r="W606" t="n">
        <v>0.28</v>
      </c>
      <c r="X606" t="n">
        <v>1.63</v>
      </c>
      <c r="Y606" t="n">
        <v>1</v>
      </c>
      <c r="Z606" t="n">
        <v>10</v>
      </c>
    </row>
    <row r="607">
      <c r="A607" t="n">
        <v>2</v>
      </c>
      <c r="B607" t="n">
        <v>25</v>
      </c>
      <c r="C607" t="inlineStr">
        <is>
          <t xml:space="preserve">CONCLUIDO	</t>
        </is>
      </c>
      <c r="D607" t="n">
        <v>4.6821</v>
      </c>
      <c r="E607" t="n">
        <v>21.36</v>
      </c>
      <c r="F607" t="n">
        <v>18.81</v>
      </c>
      <c r="G607" t="n">
        <v>20.9</v>
      </c>
      <c r="H607" t="n">
        <v>0.42</v>
      </c>
      <c r="I607" t="n">
        <v>54</v>
      </c>
      <c r="J607" t="n">
        <v>62.34</v>
      </c>
      <c r="K607" t="n">
        <v>28.92</v>
      </c>
      <c r="L607" t="n">
        <v>1.5</v>
      </c>
      <c r="M607" t="n">
        <v>2</v>
      </c>
      <c r="N607" t="n">
        <v>6.92</v>
      </c>
      <c r="O607" t="n">
        <v>7922.85</v>
      </c>
      <c r="P607" t="n">
        <v>97.45999999999999</v>
      </c>
      <c r="Q607" t="n">
        <v>1319.19</v>
      </c>
      <c r="R607" t="n">
        <v>108.25</v>
      </c>
      <c r="S607" t="n">
        <v>59.92</v>
      </c>
      <c r="T607" t="n">
        <v>23861.87</v>
      </c>
      <c r="U607" t="n">
        <v>0.55</v>
      </c>
      <c r="V607" t="n">
        <v>0.9</v>
      </c>
      <c r="W607" t="n">
        <v>0.32</v>
      </c>
      <c r="X607" t="n">
        <v>1.53</v>
      </c>
      <c r="Y607" t="n">
        <v>1</v>
      </c>
      <c r="Z607" t="n">
        <v>10</v>
      </c>
    </row>
    <row r="608">
      <c r="A608" t="n">
        <v>3</v>
      </c>
      <c r="B608" t="n">
        <v>25</v>
      </c>
      <c r="C608" t="inlineStr">
        <is>
          <t xml:space="preserve">CONCLUIDO	</t>
        </is>
      </c>
      <c r="D608" t="n">
        <v>4.6801</v>
      </c>
      <c r="E608" t="n">
        <v>21.37</v>
      </c>
      <c r="F608" t="n">
        <v>18.82</v>
      </c>
      <c r="G608" t="n">
        <v>20.91</v>
      </c>
      <c r="H608" t="n">
        <v>0.49</v>
      </c>
      <c r="I608" t="n">
        <v>54</v>
      </c>
      <c r="J608" t="n">
        <v>62.63</v>
      </c>
      <c r="K608" t="n">
        <v>28.92</v>
      </c>
      <c r="L608" t="n">
        <v>1.75</v>
      </c>
      <c r="M608" t="n">
        <v>0</v>
      </c>
      <c r="N608" t="n">
        <v>6.96</v>
      </c>
      <c r="O608" t="n">
        <v>7958.6</v>
      </c>
      <c r="P608" t="n">
        <v>98.05</v>
      </c>
      <c r="Q608" t="n">
        <v>1319.28</v>
      </c>
      <c r="R608" t="n">
        <v>108.42</v>
      </c>
      <c r="S608" t="n">
        <v>59.92</v>
      </c>
      <c r="T608" t="n">
        <v>23943.72</v>
      </c>
      <c r="U608" t="n">
        <v>0.55</v>
      </c>
      <c r="V608" t="n">
        <v>0.9</v>
      </c>
      <c r="W608" t="n">
        <v>0.32</v>
      </c>
      <c r="X608" t="n">
        <v>1.54</v>
      </c>
      <c r="Y608" t="n">
        <v>1</v>
      </c>
      <c r="Z608" t="n">
        <v>10</v>
      </c>
    </row>
    <row r="609">
      <c r="A609" t="n">
        <v>0</v>
      </c>
      <c r="B609" t="n">
        <v>85</v>
      </c>
      <c r="C609" t="inlineStr">
        <is>
          <t xml:space="preserve">CONCLUIDO	</t>
        </is>
      </c>
      <c r="D609" t="n">
        <v>3.0167</v>
      </c>
      <c r="E609" t="n">
        <v>33.15</v>
      </c>
      <c r="F609" t="n">
        <v>23.56</v>
      </c>
      <c r="G609" t="n">
        <v>6.64</v>
      </c>
      <c r="H609" t="n">
        <v>0.11</v>
      </c>
      <c r="I609" t="n">
        <v>213</v>
      </c>
      <c r="J609" t="n">
        <v>167.88</v>
      </c>
      <c r="K609" t="n">
        <v>51.39</v>
      </c>
      <c r="L609" t="n">
        <v>1</v>
      </c>
      <c r="M609" t="n">
        <v>211</v>
      </c>
      <c r="N609" t="n">
        <v>30.49</v>
      </c>
      <c r="O609" t="n">
        <v>20939.59</v>
      </c>
      <c r="P609" t="n">
        <v>293.36</v>
      </c>
      <c r="Q609" t="n">
        <v>1319.43</v>
      </c>
      <c r="R609" t="n">
        <v>265.69</v>
      </c>
      <c r="S609" t="n">
        <v>59.92</v>
      </c>
      <c r="T609" t="n">
        <v>101787.46</v>
      </c>
      <c r="U609" t="n">
        <v>0.23</v>
      </c>
      <c r="V609" t="n">
        <v>0.72</v>
      </c>
      <c r="W609" t="n">
        <v>0.51</v>
      </c>
      <c r="X609" t="n">
        <v>6.28</v>
      </c>
      <c r="Y609" t="n">
        <v>1</v>
      </c>
      <c r="Z609" t="n">
        <v>10</v>
      </c>
    </row>
    <row r="610">
      <c r="A610" t="n">
        <v>1</v>
      </c>
      <c r="B610" t="n">
        <v>85</v>
      </c>
      <c r="C610" t="inlineStr">
        <is>
          <t xml:space="preserve">CONCLUIDO	</t>
        </is>
      </c>
      <c r="D610" t="n">
        <v>3.3838</v>
      </c>
      <c r="E610" t="n">
        <v>29.55</v>
      </c>
      <c r="F610" t="n">
        <v>21.86</v>
      </c>
      <c r="G610" t="n">
        <v>8.35</v>
      </c>
      <c r="H610" t="n">
        <v>0.13</v>
      </c>
      <c r="I610" t="n">
        <v>157</v>
      </c>
      <c r="J610" t="n">
        <v>168.25</v>
      </c>
      <c r="K610" t="n">
        <v>51.39</v>
      </c>
      <c r="L610" t="n">
        <v>1.25</v>
      </c>
      <c r="M610" t="n">
        <v>155</v>
      </c>
      <c r="N610" t="n">
        <v>30.6</v>
      </c>
      <c r="O610" t="n">
        <v>20984.25</v>
      </c>
      <c r="P610" t="n">
        <v>270.23</v>
      </c>
      <c r="Q610" t="n">
        <v>1319.31</v>
      </c>
      <c r="R610" t="n">
        <v>209.91</v>
      </c>
      <c r="S610" t="n">
        <v>59.92</v>
      </c>
      <c r="T610" t="n">
        <v>74175.7</v>
      </c>
      <c r="U610" t="n">
        <v>0.29</v>
      </c>
      <c r="V610" t="n">
        <v>0.78</v>
      </c>
      <c r="W610" t="n">
        <v>0.42</v>
      </c>
      <c r="X610" t="n">
        <v>4.58</v>
      </c>
      <c r="Y610" t="n">
        <v>1</v>
      </c>
      <c r="Z610" t="n">
        <v>10</v>
      </c>
    </row>
    <row r="611">
      <c r="A611" t="n">
        <v>2</v>
      </c>
      <c r="B611" t="n">
        <v>85</v>
      </c>
      <c r="C611" t="inlineStr">
        <is>
          <t xml:space="preserve">CONCLUIDO	</t>
        </is>
      </c>
      <c r="D611" t="n">
        <v>3.6466</v>
      </c>
      <c r="E611" t="n">
        <v>27.42</v>
      </c>
      <c r="F611" t="n">
        <v>20.85</v>
      </c>
      <c r="G611" t="n">
        <v>10.09</v>
      </c>
      <c r="H611" t="n">
        <v>0.16</v>
      </c>
      <c r="I611" t="n">
        <v>124</v>
      </c>
      <c r="J611" t="n">
        <v>168.61</v>
      </c>
      <c r="K611" t="n">
        <v>51.39</v>
      </c>
      <c r="L611" t="n">
        <v>1.5</v>
      </c>
      <c r="M611" t="n">
        <v>122</v>
      </c>
      <c r="N611" t="n">
        <v>30.71</v>
      </c>
      <c r="O611" t="n">
        <v>21028.94</v>
      </c>
      <c r="P611" t="n">
        <v>255.86</v>
      </c>
      <c r="Q611" t="n">
        <v>1319.23</v>
      </c>
      <c r="R611" t="n">
        <v>177.03</v>
      </c>
      <c r="S611" t="n">
        <v>59.92</v>
      </c>
      <c r="T611" t="n">
        <v>57900.29</v>
      </c>
      <c r="U611" t="n">
        <v>0.34</v>
      </c>
      <c r="V611" t="n">
        <v>0.82</v>
      </c>
      <c r="W611" t="n">
        <v>0.36</v>
      </c>
      <c r="X611" t="n">
        <v>3.57</v>
      </c>
      <c r="Y611" t="n">
        <v>1</v>
      </c>
      <c r="Z611" t="n">
        <v>10</v>
      </c>
    </row>
    <row r="612">
      <c r="A612" t="n">
        <v>3</v>
      </c>
      <c r="B612" t="n">
        <v>85</v>
      </c>
      <c r="C612" t="inlineStr">
        <is>
          <t xml:space="preserve">CONCLUIDO	</t>
        </is>
      </c>
      <c r="D612" t="n">
        <v>3.8466</v>
      </c>
      <c r="E612" t="n">
        <v>26</v>
      </c>
      <c r="F612" t="n">
        <v>20.17</v>
      </c>
      <c r="G612" t="n">
        <v>11.86</v>
      </c>
      <c r="H612" t="n">
        <v>0.18</v>
      </c>
      <c r="I612" t="n">
        <v>102</v>
      </c>
      <c r="J612" t="n">
        <v>168.97</v>
      </c>
      <c r="K612" t="n">
        <v>51.39</v>
      </c>
      <c r="L612" t="n">
        <v>1.75</v>
      </c>
      <c r="M612" t="n">
        <v>100</v>
      </c>
      <c r="N612" t="n">
        <v>30.83</v>
      </c>
      <c r="O612" t="n">
        <v>21073.68</v>
      </c>
      <c r="P612" t="n">
        <v>245.69</v>
      </c>
      <c r="Q612" t="n">
        <v>1319.34</v>
      </c>
      <c r="R612" t="n">
        <v>154.72</v>
      </c>
      <c r="S612" t="n">
        <v>59.92</v>
      </c>
      <c r="T612" t="n">
        <v>46854.73</v>
      </c>
      <c r="U612" t="n">
        <v>0.39</v>
      </c>
      <c r="V612" t="n">
        <v>0.84</v>
      </c>
      <c r="W612" t="n">
        <v>0.33</v>
      </c>
      <c r="X612" t="n">
        <v>2.89</v>
      </c>
      <c r="Y612" t="n">
        <v>1</v>
      </c>
      <c r="Z612" t="n">
        <v>10</v>
      </c>
    </row>
    <row r="613">
      <c r="A613" t="n">
        <v>4</v>
      </c>
      <c r="B613" t="n">
        <v>85</v>
      </c>
      <c r="C613" t="inlineStr">
        <is>
          <t xml:space="preserve">CONCLUIDO	</t>
        </is>
      </c>
      <c r="D613" t="n">
        <v>3.9896</v>
      </c>
      <c r="E613" t="n">
        <v>25.06</v>
      </c>
      <c r="F613" t="n">
        <v>19.74</v>
      </c>
      <c r="G613" t="n">
        <v>13.62</v>
      </c>
      <c r="H613" t="n">
        <v>0.21</v>
      </c>
      <c r="I613" t="n">
        <v>87</v>
      </c>
      <c r="J613" t="n">
        <v>169.33</v>
      </c>
      <c r="K613" t="n">
        <v>51.39</v>
      </c>
      <c r="L613" t="n">
        <v>2</v>
      </c>
      <c r="M613" t="n">
        <v>85</v>
      </c>
      <c r="N613" t="n">
        <v>30.94</v>
      </c>
      <c r="O613" t="n">
        <v>21118.46</v>
      </c>
      <c r="P613" t="n">
        <v>238.85</v>
      </c>
      <c r="Q613" t="n">
        <v>1319.43</v>
      </c>
      <c r="R613" t="n">
        <v>140.99</v>
      </c>
      <c r="S613" t="n">
        <v>59.92</v>
      </c>
      <c r="T613" t="n">
        <v>40066.12</v>
      </c>
      <c r="U613" t="n">
        <v>0.42</v>
      </c>
      <c r="V613" t="n">
        <v>0.86</v>
      </c>
      <c r="W613" t="n">
        <v>0.3</v>
      </c>
      <c r="X613" t="n">
        <v>2.46</v>
      </c>
      <c r="Y613" t="n">
        <v>1</v>
      </c>
      <c r="Z613" t="n">
        <v>10</v>
      </c>
    </row>
    <row r="614">
      <c r="A614" t="n">
        <v>5</v>
      </c>
      <c r="B614" t="n">
        <v>85</v>
      </c>
      <c r="C614" t="inlineStr">
        <is>
          <t xml:space="preserve">CONCLUIDO	</t>
        </is>
      </c>
      <c r="D614" t="n">
        <v>4.1053</v>
      </c>
      <c r="E614" t="n">
        <v>24.36</v>
      </c>
      <c r="F614" t="n">
        <v>19.41</v>
      </c>
      <c r="G614" t="n">
        <v>15.32</v>
      </c>
      <c r="H614" t="n">
        <v>0.24</v>
      </c>
      <c r="I614" t="n">
        <v>76</v>
      </c>
      <c r="J614" t="n">
        <v>169.7</v>
      </c>
      <c r="K614" t="n">
        <v>51.39</v>
      </c>
      <c r="L614" t="n">
        <v>2.25</v>
      </c>
      <c r="M614" t="n">
        <v>74</v>
      </c>
      <c r="N614" t="n">
        <v>31.05</v>
      </c>
      <c r="O614" t="n">
        <v>21163.27</v>
      </c>
      <c r="P614" t="n">
        <v>233.14</v>
      </c>
      <c r="Q614" t="n">
        <v>1319.25</v>
      </c>
      <c r="R614" t="n">
        <v>129.79</v>
      </c>
      <c r="S614" t="n">
        <v>59.92</v>
      </c>
      <c r="T614" t="n">
        <v>34520.74</v>
      </c>
      <c r="U614" t="n">
        <v>0.46</v>
      </c>
      <c r="V614" t="n">
        <v>0.88</v>
      </c>
      <c r="W614" t="n">
        <v>0.29</v>
      </c>
      <c r="X614" t="n">
        <v>2.13</v>
      </c>
      <c r="Y614" t="n">
        <v>1</v>
      </c>
      <c r="Z614" t="n">
        <v>10</v>
      </c>
    </row>
    <row r="615">
      <c r="A615" t="n">
        <v>6</v>
      </c>
      <c r="B615" t="n">
        <v>85</v>
      </c>
      <c r="C615" t="inlineStr">
        <is>
          <t xml:space="preserve">CONCLUIDO	</t>
        </is>
      </c>
      <c r="D615" t="n">
        <v>4.2048</v>
      </c>
      <c r="E615" t="n">
        <v>23.78</v>
      </c>
      <c r="F615" t="n">
        <v>19.14</v>
      </c>
      <c r="G615" t="n">
        <v>17.14</v>
      </c>
      <c r="H615" t="n">
        <v>0.26</v>
      </c>
      <c r="I615" t="n">
        <v>67</v>
      </c>
      <c r="J615" t="n">
        <v>170.06</v>
      </c>
      <c r="K615" t="n">
        <v>51.39</v>
      </c>
      <c r="L615" t="n">
        <v>2.5</v>
      </c>
      <c r="M615" t="n">
        <v>65</v>
      </c>
      <c r="N615" t="n">
        <v>31.17</v>
      </c>
      <c r="O615" t="n">
        <v>21208.12</v>
      </c>
      <c r="P615" t="n">
        <v>227.98</v>
      </c>
      <c r="Q615" t="n">
        <v>1319.19</v>
      </c>
      <c r="R615" t="n">
        <v>121.14</v>
      </c>
      <c r="S615" t="n">
        <v>59.92</v>
      </c>
      <c r="T615" t="n">
        <v>30241.74</v>
      </c>
      <c r="U615" t="n">
        <v>0.49</v>
      </c>
      <c r="V615" t="n">
        <v>0.89</v>
      </c>
      <c r="W615" t="n">
        <v>0.27</v>
      </c>
      <c r="X615" t="n">
        <v>1.86</v>
      </c>
      <c r="Y615" t="n">
        <v>1</v>
      </c>
      <c r="Z615" t="n">
        <v>10</v>
      </c>
    </row>
    <row r="616">
      <c r="A616" t="n">
        <v>7</v>
      </c>
      <c r="B616" t="n">
        <v>85</v>
      </c>
      <c r="C616" t="inlineStr">
        <is>
          <t xml:space="preserve">CONCLUIDO	</t>
        </is>
      </c>
      <c r="D616" t="n">
        <v>4.2901</v>
      </c>
      <c r="E616" t="n">
        <v>23.31</v>
      </c>
      <c r="F616" t="n">
        <v>18.9</v>
      </c>
      <c r="G616" t="n">
        <v>18.9</v>
      </c>
      <c r="H616" t="n">
        <v>0.29</v>
      </c>
      <c r="I616" t="n">
        <v>60</v>
      </c>
      <c r="J616" t="n">
        <v>170.42</v>
      </c>
      <c r="K616" t="n">
        <v>51.39</v>
      </c>
      <c r="L616" t="n">
        <v>2.75</v>
      </c>
      <c r="M616" t="n">
        <v>58</v>
      </c>
      <c r="N616" t="n">
        <v>31.28</v>
      </c>
      <c r="O616" t="n">
        <v>21253.01</v>
      </c>
      <c r="P616" t="n">
        <v>223.48</v>
      </c>
      <c r="Q616" t="n">
        <v>1319.23</v>
      </c>
      <c r="R616" t="n">
        <v>113.45</v>
      </c>
      <c r="S616" t="n">
        <v>59.92</v>
      </c>
      <c r="T616" t="n">
        <v>26428.15</v>
      </c>
      <c r="U616" t="n">
        <v>0.53</v>
      </c>
      <c r="V616" t="n">
        <v>0.9</v>
      </c>
      <c r="W616" t="n">
        <v>0.26</v>
      </c>
      <c r="X616" t="n">
        <v>1.63</v>
      </c>
      <c r="Y616" t="n">
        <v>1</v>
      </c>
      <c r="Z616" t="n">
        <v>10</v>
      </c>
    </row>
    <row r="617">
      <c r="A617" t="n">
        <v>8</v>
      </c>
      <c r="B617" t="n">
        <v>85</v>
      </c>
      <c r="C617" t="inlineStr">
        <is>
          <t xml:space="preserve">CONCLUIDO	</t>
        </is>
      </c>
      <c r="D617" t="n">
        <v>4.4085</v>
      </c>
      <c r="E617" t="n">
        <v>22.68</v>
      </c>
      <c r="F617" t="n">
        <v>18.51</v>
      </c>
      <c r="G617" t="n">
        <v>20.96</v>
      </c>
      <c r="H617" t="n">
        <v>0.31</v>
      </c>
      <c r="I617" t="n">
        <v>53</v>
      </c>
      <c r="J617" t="n">
        <v>170.79</v>
      </c>
      <c r="K617" t="n">
        <v>51.39</v>
      </c>
      <c r="L617" t="n">
        <v>3</v>
      </c>
      <c r="M617" t="n">
        <v>51</v>
      </c>
      <c r="N617" t="n">
        <v>31.4</v>
      </c>
      <c r="O617" t="n">
        <v>21297.94</v>
      </c>
      <c r="P617" t="n">
        <v>216.81</v>
      </c>
      <c r="Q617" t="n">
        <v>1319.13</v>
      </c>
      <c r="R617" t="n">
        <v>100.46</v>
      </c>
      <c r="S617" t="n">
        <v>59.92</v>
      </c>
      <c r="T617" t="n">
        <v>19967.84</v>
      </c>
      <c r="U617" t="n">
        <v>0.6</v>
      </c>
      <c r="V617" t="n">
        <v>0.92</v>
      </c>
      <c r="W617" t="n">
        <v>0.24</v>
      </c>
      <c r="X617" t="n">
        <v>1.24</v>
      </c>
      <c r="Y617" t="n">
        <v>1</v>
      </c>
      <c r="Z617" t="n">
        <v>10</v>
      </c>
    </row>
    <row r="618">
      <c r="A618" t="n">
        <v>9</v>
      </c>
      <c r="B618" t="n">
        <v>85</v>
      </c>
      <c r="C618" t="inlineStr">
        <is>
          <t xml:space="preserve">CONCLUIDO	</t>
        </is>
      </c>
      <c r="D618" t="n">
        <v>4.3542</v>
      </c>
      <c r="E618" t="n">
        <v>22.97</v>
      </c>
      <c r="F618" t="n">
        <v>18.9</v>
      </c>
      <c r="G618" t="n">
        <v>22.68</v>
      </c>
      <c r="H618" t="n">
        <v>0.34</v>
      </c>
      <c r="I618" t="n">
        <v>50</v>
      </c>
      <c r="J618" t="n">
        <v>171.15</v>
      </c>
      <c r="K618" t="n">
        <v>51.39</v>
      </c>
      <c r="L618" t="n">
        <v>3.25</v>
      </c>
      <c r="M618" t="n">
        <v>48</v>
      </c>
      <c r="N618" t="n">
        <v>31.51</v>
      </c>
      <c r="O618" t="n">
        <v>21342.91</v>
      </c>
      <c r="P618" t="n">
        <v>220.33</v>
      </c>
      <c r="Q618" t="n">
        <v>1319.1</v>
      </c>
      <c r="R618" t="n">
        <v>114.71</v>
      </c>
      <c r="S618" t="n">
        <v>59.92</v>
      </c>
      <c r="T618" t="n">
        <v>27109.53</v>
      </c>
      <c r="U618" t="n">
        <v>0.52</v>
      </c>
      <c r="V618" t="n">
        <v>0.9</v>
      </c>
      <c r="W618" t="n">
        <v>0.23</v>
      </c>
      <c r="X618" t="n">
        <v>1.62</v>
      </c>
      <c r="Y618" t="n">
        <v>1</v>
      </c>
      <c r="Z618" t="n">
        <v>10</v>
      </c>
    </row>
    <row r="619">
      <c r="A619" t="n">
        <v>10</v>
      </c>
      <c r="B619" t="n">
        <v>85</v>
      </c>
      <c r="C619" t="inlineStr">
        <is>
          <t xml:space="preserve">CONCLUIDO	</t>
        </is>
      </c>
      <c r="D619" t="n">
        <v>4.4482</v>
      </c>
      <c r="E619" t="n">
        <v>22.48</v>
      </c>
      <c r="F619" t="n">
        <v>18.58</v>
      </c>
      <c r="G619" t="n">
        <v>24.78</v>
      </c>
      <c r="H619" t="n">
        <v>0.36</v>
      </c>
      <c r="I619" t="n">
        <v>45</v>
      </c>
      <c r="J619" t="n">
        <v>171.52</v>
      </c>
      <c r="K619" t="n">
        <v>51.39</v>
      </c>
      <c r="L619" t="n">
        <v>3.5</v>
      </c>
      <c r="M619" t="n">
        <v>43</v>
      </c>
      <c r="N619" t="n">
        <v>31.63</v>
      </c>
      <c r="O619" t="n">
        <v>21387.92</v>
      </c>
      <c r="P619" t="n">
        <v>214.66</v>
      </c>
      <c r="Q619" t="n">
        <v>1319.22</v>
      </c>
      <c r="R619" t="n">
        <v>103.31</v>
      </c>
      <c r="S619" t="n">
        <v>59.92</v>
      </c>
      <c r="T619" t="n">
        <v>21437.38</v>
      </c>
      <c r="U619" t="n">
        <v>0.58</v>
      </c>
      <c r="V619" t="n">
        <v>0.91</v>
      </c>
      <c r="W619" t="n">
        <v>0.24</v>
      </c>
      <c r="X619" t="n">
        <v>1.3</v>
      </c>
      <c r="Y619" t="n">
        <v>1</v>
      </c>
      <c r="Z619" t="n">
        <v>10</v>
      </c>
    </row>
    <row r="620">
      <c r="A620" t="n">
        <v>11</v>
      </c>
      <c r="B620" t="n">
        <v>85</v>
      </c>
      <c r="C620" t="inlineStr">
        <is>
          <t xml:space="preserve">CONCLUIDO	</t>
        </is>
      </c>
      <c r="D620" t="n">
        <v>4.4898</v>
      </c>
      <c r="E620" t="n">
        <v>22.27</v>
      </c>
      <c r="F620" t="n">
        <v>18.48</v>
      </c>
      <c r="G620" t="n">
        <v>26.4</v>
      </c>
      <c r="H620" t="n">
        <v>0.39</v>
      </c>
      <c r="I620" t="n">
        <v>42</v>
      </c>
      <c r="J620" t="n">
        <v>171.88</v>
      </c>
      <c r="K620" t="n">
        <v>51.39</v>
      </c>
      <c r="L620" t="n">
        <v>3.75</v>
      </c>
      <c r="M620" t="n">
        <v>40</v>
      </c>
      <c r="N620" t="n">
        <v>31.74</v>
      </c>
      <c r="O620" t="n">
        <v>21432.96</v>
      </c>
      <c r="P620" t="n">
        <v>211.9</v>
      </c>
      <c r="Q620" t="n">
        <v>1319.13</v>
      </c>
      <c r="R620" t="n">
        <v>99.84999999999999</v>
      </c>
      <c r="S620" t="n">
        <v>59.92</v>
      </c>
      <c r="T620" t="n">
        <v>19721.06</v>
      </c>
      <c r="U620" t="n">
        <v>0.6</v>
      </c>
      <c r="V620" t="n">
        <v>0.92</v>
      </c>
      <c r="W620" t="n">
        <v>0.23</v>
      </c>
      <c r="X620" t="n">
        <v>1.2</v>
      </c>
      <c r="Y620" t="n">
        <v>1</v>
      </c>
      <c r="Z620" t="n">
        <v>10</v>
      </c>
    </row>
    <row r="621">
      <c r="A621" t="n">
        <v>12</v>
      </c>
      <c r="B621" t="n">
        <v>85</v>
      </c>
      <c r="C621" t="inlineStr">
        <is>
          <t xml:space="preserve">CONCLUIDO	</t>
        </is>
      </c>
      <c r="D621" t="n">
        <v>4.5298</v>
      </c>
      <c r="E621" t="n">
        <v>22.08</v>
      </c>
      <c r="F621" t="n">
        <v>18.38</v>
      </c>
      <c r="G621" t="n">
        <v>28.28</v>
      </c>
      <c r="H621" t="n">
        <v>0.41</v>
      </c>
      <c r="I621" t="n">
        <v>39</v>
      </c>
      <c r="J621" t="n">
        <v>172.25</v>
      </c>
      <c r="K621" t="n">
        <v>51.39</v>
      </c>
      <c r="L621" t="n">
        <v>4</v>
      </c>
      <c r="M621" t="n">
        <v>37</v>
      </c>
      <c r="N621" t="n">
        <v>31.86</v>
      </c>
      <c r="O621" t="n">
        <v>21478.05</v>
      </c>
      <c r="P621" t="n">
        <v>208.12</v>
      </c>
      <c r="Q621" t="n">
        <v>1319.13</v>
      </c>
      <c r="R621" t="n">
        <v>96.56999999999999</v>
      </c>
      <c r="S621" t="n">
        <v>59.92</v>
      </c>
      <c r="T621" t="n">
        <v>18095.95</v>
      </c>
      <c r="U621" t="n">
        <v>0.62</v>
      </c>
      <c r="V621" t="n">
        <v>0.92</v>
      </c>
      <c r="W621" t="n">
        <v>0.23</v>
      </c>
      <c r="X621" t="n">
        <v>1.1</v>
      </c>
      <c r="Y621" t="n">
        <v>1</v>
      </c>
      <c r="Z621" t="n">
        <v>10</v>
      </c>
    </row>
    <row r="622">
      <c r="A622" t="n">
        <v>13</v>
      </c>
      <c r="B622" t="n">
        <v>85</v>
      </c>
      <c r="C622" t="inlineStr">
        <is>
          <t xml:space="preserve">CONCLUIDO	</t>
        </is>
      </c>
      <c r="D622" t="n">
        <v>4.5733</v>
      </c>
      <c r="E622" t="n">
        <v>21.87</v>
      </c>
      <c r="F622" t="n">
        <v>18.27</v>
      </c>
      <c r="G622" t="n">
        <v>30.46</v>
      </c>
      <c r="H622" t="n">
        <v>0.44</v>
      </c>
      <c r="I622" t="n">
        <v>36</v>
      </c>
      <c r="J622" t="n">
        <v>172.61</v>
      </c>
      <c r="K622" t="n">
        <v>51.39</v>
      </c>
      <c r="L622" t="n">
        <v>4.25</v>
      </c>
      <c r="M622" t="n">
        <v>34</v>
      </c>
      <c r="N622" t="n">
        <v>31.97</v>
      </c>
      <c r="O622" t="n">
        <v>21523.17</v>
      </c>
      <c r="P622" t="n">
        <v>205.94</v>
      </c>
      <c r="Q622" t="n">
        <v>1319.15</v>
      </c>
      <c r="R622" t="n">
        <v>93.22</v>
      </c>
      <c r="S622" t="n">
        <v>59.92</v>
      </c>
      <c r="T622" t="n">
        <v>16435.1</v>
      </c>
      <c r="U622" t="n">
        <v>0.64</v>
      </c>
      <c r="V622" t="n">
        <v>0.93</v>
      </c>
      <c r="W622" t="n">
        <v>0.22</v>
      </c>
      <c r="X622" t="n">
        <v>1</v>
      </c>
      <c r="Y622" t="n">
        <v>1</v>
      </c>
      <c r="Z622" t="n">
        <v>10</v>
      </c>
    </row>
    <row r="623">
      <c r="A623" t="n">
        <v>14</v>
      </c>
      <c r="B623" t="n">
        <v>85</v>
      </c>
      <c r="C623" t="inlineStr">
        <is>
          <t xml:space="preserve">CONCLUIDO	</t>
        </is>
      </c>
      <c r="D623" t="n">
        <v>4.5968</v>
      </c>
      <c r="E623" t="n">
        <v>21.75</v>
      </c>
      <c r="F623" t="n">
        <v>18.23</v>
      </c>
      <c r="G623" t="n">
        <v>32.17</v>
      </c>
      <c r="H623" t="n">
        <v>0.46</v>
      </c>
      <c r="I623" t="n">
        <v>34</v>
      </c>
      <c r="J623" t="n">
        <v>172.98</v>
      </c>
      <c r="K623" t="n">
        <v>51.39</v>
      </c>
      <c r="L623" t="n">
        <v>4.5</v>
      </c>
      <c r="M623" t="n">
        <v>32</v>
      </c>
      <c r="N623" t="n">
        <v>32.09</v>
      </c>
      <c r="O623" t="n">
        <v>21568.34</v>
      </c>
      <c r="P623" t="n">
        <v>203.22</v>
      </c>
      <c r="Q623" t="n">
        <v>1319.11</v>
      </c>
      <c r="R623" t="n">
        <v>91.75</v>
      </c>
      <c r="S623" t="n">
        <v>59.92</v>
      </c>
      <c r="T623" t="n">
        <v>15708.06</v>
      </c>
      <c r="U623" t="n">
        <v>0.65</v>
      </c>
      <c r="V623" t="n">
        <v>0.93</v>
      </c>
      <c r="W623" t="n">
        <v>0.22</v>
      </c>
      <c r="X623" t="n">
        <v>0.95</v>
      </c>
      <c r="Y623" t="n">
        <v>1</v>
      </c>
      <c r="Z623" t="n">
        <v>10</v>
      </c>
    </row>
    <row r="624">
      <c r="A624" t="n">
        <v>15</v>
      </c>
      <c r="B624" t="n">
        <v>85</v>
      </c>
      <c r="C624" t="inlineStr">
        <is>
          <t xml:space="preserve">CONCLUIDO	</t>
        </is>
      </c>
      <c r="D624" t="n">
        <v>4.6252</v>
      </c>
      <c r="E624" t="n">
        <v>21.62</v>
      </c>
      <c r="F624" t="n">
        <v>18.16</v>
      </c>
      <c r="G624" t="n">
        <v>34.06</v>
      </c>
      <c r="H624" t="n">
        <v>0.49</v>
      </c>
      <c r="I624" t="n">
        <v>32</v>
      </c>
      <c r="J624" t="n">
        <v>173.35</v>
      </c>
      <c r="K624" t="n">
        <v>51.39</v>
      </c>
      <c r="L624" t="n">
        <v>4.75</v>
      </c>
      <c r="M624" t="n">
        <v>30</v>
      </c>
      <c r="N624" t="n">
        <v>32.2</v>
      </c>
      <c r="O624" t="n">
        <v>21613.54</v>
      </c>
      <c r="P624" t="n">
        <v>201.09</v>
      </c>
      <c r="Q624" t="n">
        <v>1319.11</v>
      </c>
      <c r="R624" t="n">
        <v>89.61</v>
      </c>
      <c r="S624" t="n">
        <v>59.92</v>
      </c>
      <c r="T624" t="n">
        <v>14647.67</v>
      </c>
      <c r="U624" t="n">
        <v>0.67</v>
      </c>
      <c r="V624" t="n">
        <v>0.9399999999999999</v>
      </c>
      <c r="W624" t="n">
        <v>0.21</v>
      </c>
      <c r="X624" t="n">
        <v>0.89</v>
      </c>
      <c r="Y624" t="n">
        <v>1</v>
      </c>
      <c r="Z624" t="n">
        <v>10</v>
      </c>
    </row>
    <row r="625">
      <c r="A625" t="n">
        <v>16</v>
      </c>
      <c r="B625" t="n">
        <v>85</v>
      </c>
      <c r="C625" t="inlineStr">
        <is>
          <t xml:space="preserve">CONCLUIDO	</t>
        </is>
      </c>
      <c r="D625" t="n">
        <v>4.6557</v>
      </c>
      <c r="E625" t="n">
        <v>21.48</v>
      </c>
      <c r="F625" t="n">
        <v>18.09</v>
      </c>
      <c r="G625" t="n">
        <v>36.18</v>
      </c>
      <c r="H625" t="n">
        <v>0.51</v>
      </c>
      <c r="I625" t="n">
        <v>30</v>
      </c>
      <c r="J625" t="n">
        <v>173.71</v>
      </c>
      <c r="K625" t="n">
        <v>51.39</v>
      </c>
      <c r="L625" t="n">
        <v>5</v>
      </c>
      <c r="M625" t="n">
        <v>28</v>
      </c>
      <c r="N625" t="n">
        <v>32.32</v>
      </c>
      <c r="O625" t="n">
        <v>21658.78</v>
      </c>
      <c r="P625" t="n">
        <v>198.25</v>
      </c>
      <c r="Q625" t="n">
        <v>1319.1</v>
      </c>
      <c r="R625" t="n">
        <v>87.01000000000001</v>
      </c>
      <c r="S625" t="n">
        <v>59.92</v>
      </c>
      <c r="T625" t="n">
        <v>13360.5</v>
      </c>
      <c r="U625" t="n">
        <v>0.6899999999999999</v>
      </c>
      <c r="V625" t="n">
        <v>0.9399999999999999</v>
      </c>
      <c r="W625" t="n">
        <v>0.21</v>
      </c>
      <c r="X625" t="n">
        <v>0.8100000000000001</v>
      </c>
      <c r="Y625" t="n">
        <v>1</v>
      </c>
      <c r="Z625" t="n">
        <v>10</v>
      </c>
    </row>
    <row r="626">
      <c r="A626" t="n">
        <v>17</v>
      </c>
      <c r="B626" t="n">
        <v>85</v>
      </c>
      <c r="C626" t="inlineStr">
        <is>
          <t xml:space="preserve">CONCLUIDO	</t>
        </is>
      </c>
      <c r="D626" t="n">
        <v>4.6868</v>
      </c>
      <c r="E626" t="n">
        <v>21.34</v>
      </c>
      <c r="F626" t="n">
        <v>18.02</v>
      </c>
      <c r="G626" t="n">
        <v>38.6</v>
      </c>
      <c r="H626" t="n">
        <v>0.53</v>
      </c>
      <c r="I626" t="n">
        <v>28</v>
      </c>
      <c r="J626" t="n">
        <v>174.08</v>
      </c>
      <c r="K626" t="n">
        <v>51.39</v>
      </c>
      <c r="L626" t="n">
        <v>5.25</v>
      </c>
      <c r="M626" t="n">
        <v>26</v>
      </c>
      <c r="N626" t="n">
        <v>32.44</v>
      </c>
      <c r="O626" t="n">
        <v>21704.07</v>
      </c>
      <c r="P626" t="n">
        <v>194.33</v>
      </c>
      <c r="Q626" t="n">
        <v>1319.1</v>
      </c>
      <c r="R626" t="n">
        <v>84.59</v>
      </c>
      <c r="S626" t="n">
        <v>59.92</v>
      </c>
      <c r="T626" t="n">
        <v>12162.48</v>
      </c>
      <c r="U626" t="n">
        <v>0.71</v>
      </c>
      <c r="V626" t="n">
        <v>0.9399999999999999</v>
      </c>
      <c r="W626" t="n">
        <v>0.21</v>
      </c>
      <c r="X626" t="n">
        <v>0.74</v>
      </c>
      <c r="Y626" t="n">
        <v>1</v>
      </c>
      <c r="Z626" t="n">
        <v>10</v>
      </c>
    </row>
    <row r="627">
      <c r="A627" t="n">
        <v>18</v>
      </c>
      <c r="B627" t="n">
        <v>85</v>
      </c>
      <c r="C627" t="inlineStr">
        <is>
          <t xml:space="preserve">CONCLUIDO	</t>
        </is>
      </c>
      <c r="D627" t="n">
        <v>4.719</v>
      </c>
      <c r="E627" t="n">
        <v>21.19</v>
      </c>
      <c r="F627" t="n">
        <v>17.94</v>
      </c>
      <c r="G627" t="n">
        <v>41.39</v>
      </c>
      <c r="H627" t="n">
        <v>0.5600000000000001</v>
      </c>
      <c r="I627" t="n">
        <v>26</v>
      </c>
      <c r="J627" t="n">
        <v>174.45</v>
      </c>
      <c r="K627" t="n">
        <v>51.39</v>
      </c>
      <c r="L627" t="n">
        <v>5.5</v>
      </c>
      <c r="M627" t="n">
        <v>24</v>
      </c>
      <c r="N627" t="n">
        <v>32.56</v>
      </c>
      <c r="O627" t="n">
        <v>21749.39</v>
      </c>
      <c r="P627" t="n">
        <v>191.9</v>
      </c>
      <c r="Q627" t="n">
        <v>1319.15</v>
      </c>
      <c r="R627" t="n">
        <v>82.51000000000001</v>
      </c>
      <c r="S627" t="n">
        <v>59.92</v>
      </c>
      <c r="T627" t="n">
        <v>11131.48</v>
      </c>
      <c r="U627" t="n">
        <v>0.73</v>
      </c>
      <c r="V627" t="n">
        <v>0.95</v>
      </c>
      <c r="W627" t="n">
        <v>0.19</v>
      </c>
      <c r="X627" t="n">
        <v>0.66</v>
      </c>
      <c r="Y627" t="n">
        <v>1</v>
      </c>
      <c r="Z627" t="n">
        <v>10</v>
      </c>
    </row>
    <row r="628">
      <c r="A628" t="n">
        <v>19</v>
      </c>
      <c r="B628" t="n">
        <v>85</v>
      </c>
      <c r="C628" t="inlineStr">
        <is>
          <t xml:space="preserve">CONCLUIDO	</t>
        </is>
      </c>
      <c r="D628" t="n">
        <v>4.7162</v>
      </c>
      <c r="E628" t="n">
        <v>21.2</v>
      </c>
      <c r="F628" t="n">
        <v>17.98</v>
      </c>
      <c r="G628" t="n">
        <v>43.16</v>
      </c>
      <c r="H628" t="n">
        <v>0.58</v>
      </c>
      <c r="I628" t="n">
        <v>25</v>
      </c>
      <c r="J628" t="n">
        <v>174.82</v>
      </c>
      <c r="K628" t="n">
        <v>51.39</v>
      </c>
      <c r="L628" t="n">
        <v>5.75</v>
      </c>
      <c r="M628" t="n">
        <v>23</v>
      </c>
      <c r="N628" t="n">
        <v>32.67</v>
      </c>
      <c r="O628" t="n">
        <v>21794.75</v>
      </c>
      <c r="P628" t="n">
        <v>191.21</v>
      </c>
      <c r="Q628" t="n">
        <v>1319.08</v>
      </c>
      <c r="R628" t="n">
        <v>83.81999999999999</v>
      </c>
      <c r="S628" t="n">
        <v>59.92</v>
      </c>
      <c r="T628" t="n">
        <v>11792.44</v>
      </c>
      <c r="U628" t="n">
        <v>0.71</v>
      </c>
      <c r="V628" t="n">
        <v>0.9399999999999999</v>
      </c>
      <c r="W628" t="n">
        <v>0.2</v>
      </c>
      <c r="X628" t="n">
        <v>0.71</v>
      </c>
      <c r="Y628" t="n">
        <v>1</v>
      </c>
      <c r="Z628" t="n">
        <v>10</v>
      </c>
    </row>
    <row r="629">
      <c r="A629" t="n">
        <v>20</v>
      </c>
      <c r="B629" t="n">
        <v>85</v>
      </c>
      <c r="C629" t="inlineStr">
        <is>
          <t xml:space="preserve">CONCLUIDO	</t>
        </is>
      </c>
      <c r="D629" t="n">
        <v>4.7307</v>
      </c>
      <c r="E629" t="n">
        <v>21.14</v>
      </c>
      <c r="F629" t="n">
        <v>17.95</v>
      </c>
      <c r="G629" t="n">
        <v>44.88</v>
      </c>
      <c r="H629" t="n">
        <v>0.61</v>
      </c>
      <c r="I629" t="n">
        <v>24</v>
      </c>
      <c r="J629" t="n">
        <v>175.18</v>
      </c>
      <c r="K629" t="n">
        <v>51.39</v>
      </c>
      <c r="L629" t="n">
        <v>6</v>
      </c>
      <c r="M629" t="n">
        <v>22</v>
      </c>
      <c r="N629" t="n">
        <v>32.79</v>
      </c>
      <c r="O629" t="n">
        <v>21840.16</v>
      </c>
      <c r="P629" t="n">
        <v>188.7</v>
      </c>
      <c r="Q629" t="n">
        <v>1319.08</v>
      </c>
      <c r="R629" t="n">
        <v>82.65000000000001</v>
      </c>
      <c r="S629" t="n">
        <v>59.92</v>
      </c>
      <c r="T629" t="n">
        <v>11208.34</v>
      </c>
      <c r="U629" t="n">
        <v>0.73</v>
      </c>
      <c r="V629" t="n">
        <v>0.95</v>
      </c>
      <c r="W629" t="n">
        <v>0.2</v>
      </c>
      <c r="X629" t="n">
        <v>0.68</v>
      </c>
      <c r="Y629" t="n">
        <v>1</v>
      </c>
      <c r="Z629" t="n">
        <v>10</v>
      </c>
    </row>
    <row r="630">
      <c r="A630" t="n">
        <v>21</v>
      </c>
      <c r="B630" t="n">
        <v>85</v>
      </c>
      <c r="C630" t="inlineStr">
        <is>
          <t xml:space="preserve">CONCLUIDO	</t>
        </is>
      </c>
      <c r="D630" t="n">
        <v>4.7451</v>
      </c>
      <c r="E630" t="n">
        <v>21.07</v>
      </c>
      <c r="F630" t="n">
        <v>17.92</v>
      </c>
      <c r="G630" t="n">
        <v>46.75</v>
      </c>
      <c r="H630" t="n">
        <v>0.63</v>
      </c>
      <c r="I630" t="n">
        <v>23</v>
      </c>
      <c r="J630" t="n">
        <v>175.55</v>
      </c>
      <c r="K630" t="n">
        <v>51.39</v>
      </c>
      <c r="L630" t="n">
        <v>6.25</v>
      </c>
      <c r="M630" t="n">
        <v>21</v>
      </c>
      <c r="N630" t="n">
        <v>32.91</v>
      </c>
      <c r="O630" t="n">
        <v>21885.6</v>
      </c>
      <c r="P630" t="n">
        <v>185.83</v>
      </c>
      <c r="Q630" t="n">
        <v>1319.13</v>
      </c>
      <c r="R630" t="n">
        <v>81.67</v>
      </c>
      <c r="S630" t="n">
        <v>59.92</v>
      </c>
      <c r="T630" t="n">
        <v>10726.62</v>
      </c>
      <c r="U630" t="n">
        <v>0.73</v>
      </c>
      <c r="V630" t="n">
        <v>0.95</v>
      </c>
      <c r="W630" t="n">
        <v>0.2</v>
      </c>
      <c r="X630" t="n">
        <v>0.65</v>
      </c>
      <c r="Y630" t="n">
        <v>1</v>
      </c>
      <c r="Z630" t="n">
        <v>10</v>
      </c>
    </row>
    <row r="631">
      <c r="A631" t="n">
        <v>22</v>
      </c>
      <c r="B631" t="n">
        <v>85</v>
      </c>
      <c r="C631" t="inlineStr">
        <is>
          <t xml:space="preserve">CONCLUIDO	</t>
        </is>
      </c>
      <c r="D631" t="n">
        <v>4.7585</v>
      </c>
      <c r="E631" t="n">
        <v>21.02</v>
      </c>
      <c r="F631" t="n">
        <v>17.9</v>
      </c>
      <c r="G631" t="n">
        <v>48.81</v>
      </c>
      <c r="H631" t="n">
        <v>0.66</v>
      </c>
      <c r="I631" t="n">
        <v>22</v>
      </c>
      <c r="J631" t="n">
        <v>175.92</v>
      </c>
      <c r="K631" t="n">
        <v>51.39</v>
      </c>
      <c r="L631" t="n">
        <v>6.5</v>
      </c>
      <c r="M631" t="n">
        <v>20</v>
      </c>
      <c r="N631" t="n">
        <v>33.03</v>
      </c>
      <c r="O631" t="n">
        <v>21931.08</v>
      </c>
      <c r="P631" t="n">
        <v>183.93</v>
      </c>
      <c r="Q631" t="n">
        <v>1319.12</v>
      </c>
      <c r="R631" t="n">
        <v>80.95</v>
      </c>
      <c r="S631" t="n">
        <v>59.92</v>
      </c>
      <c r="T631" t="n">
        <v>10368.38</v>
      </c>
      <c r="U631" t="n">
        <v>0.74</v>
      </c>
      <c r="V631" t="n">
        <v>0.95</v>
      </c>
      <c r="W631" t="n">
        <v>0.2</v>
      </c>
      <c r="X631" t="n">
        <v>0.62</v>
      </c>
      <c r="Y631" t="n">
        <v>1</v>
      </c>
      <c r="Z631" t="n">
        <v>10</v>
      </c>
    </row>
    <row r="632">
      <c r="A632" t="n">
        <v>23</v>
      </c>
      <c r="B632" t="n">
        <v>85</v>
      </c>
      <c r="C632" t="inlineStr">
        <is>
          <t xml:space="preserve">CONCLUIDO	</t>
        </is>
      </c>
      <c r="D632" t="n">
        <v>4.779</v>
      </c>
      <c r="E632" t="n">
        <v>20.92</v>
      </c>
      <c r="F632" t="n">
        <v>17.84</v>
      </c>
      <c r="G632" t="n">
        <v>50.97</v>
      </c>
      <c r="H632" t="n">
        <v>0.68</v>
      </c>
      <c r="I632" t="n">
        <v>21</v>
      </c>
      <c r="J632" t="n">
        <v>176.29</v>
      </c>
      <c r="K632" t="n">
        <v>51.39</v>
      </c>
      <c r="L632" t="n">
        <v>6.75</v>
      </c>
      <c r="M632" t="n">
        <v>19</v>
      </c>
      <c r="N632" t="n">
        <v>33.15</v>
      </c>
      <c r="O632" t="n">
        <v>21976.61</v>
      </c>
      <c r="P632" t="n">
        <v>180.25</v>
      </c>
      <c r="Q632" t="n">
        <v>1319.08</v>
      </c>
      <c r="R632" t="n">
        <v>78.84999999999999</v>
      </c>
      <c r="S632" t="n">
        <v>59.92</v>
      </c>
      <c r="T632" t="n">
        <v>9324.83</v>
      </c>
      <c r="U632" t="n">
        <v>0.76</v>
      </c>
      <c r="V632" t="n">
        <v>0.95</v>
      </c>
      <c r="W632" t="n">
        <v>0.2</v>
      </c>
      <c r="X632" t="n">
        <v>0.5600000000000001</v>
      </c>
      <c r="Y632" t="n">
        <v>1</v>
      </c>
      <c r="Z632" t="n">
        <v>10</v>
      </c>
    </row>
    <row r="633">
      <c r="A633" t="n">
        <v>24</v>
      </c>
      <c r="B633" t="n">
        <v>85</v>
      </c>
      <c r="C633" t="inlineStr">
        <is>
          <t xml:space="preserve">CONCLUIDO	</t>
        </is>
      </c>
      <c r="D633" t="n">
        <v>4.8079</v>
      </c>
      <c r="E633" t="n">
        <v>20.8</v>
      </c>
      <c r="F633" t="n">
        <v>17.78</v>
      </c>
      <c r="G633" t="n">
        <v>56.16</v>
      </c>
      <c r="H633" t="n">
        <v>0.7</v>
      </c>
      <c r="I633" t="n">
        <v>19</v>
      </c>
      <c r="J633" t="n">
        <v>176.66</v>
      </c>
      <c r="K633" t="n">
        <v>51.39</v>
      </c>
      <c r="L633" t="n">
        <v>7</v>
      </c>
      <c r="M633" t="n">
        <v>17</v>
      </c>
      <c r="N633" t="n">
        <v>33.27</v>
      </c>
      <c r="O633" t="n">
        <v>22022.17</v>
      </c>
      <c r="P633" t="n">
        <v>176.02</v>
      </c>
      <c r="Q633" t="n">
        <v>1319.08</v>
      </c>
      <c r="R633" t="n">
        <v>77.03</v>
      </c>
      <c r="S633" t="n">
        <v>59.92</v>
      </c>
      <c r="T633" t="n">
        <v>8424.719999999999</v>
      </c>
      <c r="U633" t="n">
        <v>0.78</v>
      </c>
      <c r="V633" t="n">
        <v>0.96</v>
      </c>
      <c r="W633" t="n">
        <v>0.2</v>
      </c>
      <c r="X633" t="n">
        <v>0.51</v>
      </c>
      <c r="Y633" t="n">
        <v>1</v>
      </c>
      <c r="Z633" t="n">
        <v>10</v>
      </c>
    </row>
    <row r="634">
      <c r="A634" t="n">
        <v>25</v>
      </c>
      <c r="B634" t="n">
        <v>85</v>
      </c>
      <c r="C634" t="inlineStr">
        <is>
          <t xml:space="preserve">CONCLUIDO	</t>
        </is>
      </c>
      <c r="D634" t="n">
        <v>4.8119</v>
      </c>
      <c r="E634" t="n">
        <v>20.78</v>
      </c>
      <c r="F634" t="n">
        <v>17.77</v>
      </c>
      <c r="G634" t="n">
        <v>56.1</v>
      </c>
      <c r="H634" t="n">
        <v>0.73</v>
      </c>
      <c r="I634" t="n">
        <v>19</v>
      </c>
      <c r="J634" t="n">
        <v>177.03</v>
      </c>
      <c r="K634" t="n">
        <v>51.39</v>
      </c>
      <c r="L634" t="n">
        <v>7.25</v>
      </c>
      <c r="M634" t="n">
        <v>17</v>
      </c>
      <c r="N634" t="n">
        <v>33.39</v>
      </c>
      <c r="O634" t="n">
        <v>22067.77</v>
      </c>
      <c r="P634" t="n">
        <v>175.45</v>
      </c>
      <c r="Q634" t="n">
        <v>1319.13</v>
      </c>
      <c r="R634" t="n">
        <v>76.31</v>
      </c>
      <c r="S634" t="n">
        <v>59.92</v>
      </c>
      <c r="T634" t="n">
        <v>8063.25</v>
      </c>
      <c r="U634" t="n">
        <v>0.79</v>
      </c>
      <c r="V634" t="n">
        <v>0.96</v>
      </c>
      <c r="W634" t="n">
        <v>0.2</v>
      </c>
      <c r="X634" t="n">
        <v>0.49</v>
      </c>
      <c r="Y634" t="n">
        <v>1</v>
      </c>
      <c r="Z634" t="n">
        <v>10</v>
      </c>
    </row>
    <row r="635">
      <c r="A635" t="n">
        <v>26</v>
      </c>
      <c r="B635" t="n">
        <v>85</v>
      </c>
      <c r="C635" t="inlineStr">
        <is>
          <t xml:space="preserve">CONCLUIDO	</t>
        </is>
      </c>
      <c r="D635" t="n">
        <v>4.8024</v>
      </c>
      <c r="E635" t="n">
        <v>20.82</v>
      </c>
      <c r="F635" t="n">
        <v>17.84</v>
      </c>
      <c r="G635" t="n">
        <v>59.47</v>
      </c>
      <c r="H635" t="n">
        <v>0.75</v>
      </c>
      <c r="I635" t="n">
        <v>18</v>
      </c>
      <c r="J635" t="n">
        <v>177.4</v>
      </c>
      <c r="K635" t="n">
        <v>51.39</v>
      </c>
      <c r="L635" t="n">
        <v>7.5</v>
      </c>
      <c r="M635" t="n">
        <v>15</v>
      </c>
      <c r="N635" t="n">
        <v>33.51</v>
      </c>
      <c r="O635" t="n">
        <v>22113.42</v>
      </c>
      <c r="P635" t="n">
        <v>173.6</v>
      </c>
      <c r="Q635" t="n">
        <v>1319.1</v>
      </c>
      <c r="R635" t="n">
        <v>79.26000000000001</v>
      </c>
      <c r="S635" t="n">
        <v>59.92</v>
      </c>
      <c r="T635" t="n">
        <v>9545.110000000001</v>
      </c>
      <c r="U635" t="n">
        <v>0.76</v>
      </c>
      <c r="V635" t="n">
        <v>0.95</v>
      </c>
      <c r="W635" t="n">
        <v>0.19</v>
      </c>
      <c r="X635" t="n">
        <v>0.5600000000000001</v>
      </c>
      <c r="Y635" t="n">
        <v>1</v>
      </c>
      <c r="Z635" t="n">
        <v>10</v>
      </c>
    </row>
    <row r="636">
      <c r="A636" t="n">
        <v>27</v>
      </c>
      <c r="B636" t="n">
        <v>85</v>
      </c>
      <c r="C636" t="inlineStr">
        <is>
          <t xml:space="preserve">CONCLUIDO	</t>
        </is>
      </c>
      <c r="D636" t="n">
        <v>4.8342</v>
      </c>
      <c r="E636" t="n">
        <v>20.69</v>
      </c>
      <c r="F636" t="n">
        <v>17.74</v>
      </c>
      <c r="G636" t="n">
        <v>62.6</v>
      </c>
      <c r="H636" t="n">
        <v>0.77</v>
      </c>
      <c r="I636" t="n">
        <v>17</v>
      </c>
      <c r="J636" t="n">
        <v>177.77</v>
      </c>
      <c r="K636" t="n">
        <v>51.39</v>
      </c>
      <c r="L636" t="n">
        <v>7.75</v>
      </c>
      <c r="M636" t="n">
        <v>10</v>
      </c>
      <c r="N636" t="n">
        <v>33.63</v>
      </c>
      <c r="O636" t="n">
        <v>22159.1</v>
      </c>
      <c r="P636" t="n">
        <v>171.05</v>
      </c>
      <c r="Q636" t="n">
        <v>1319.08</v>
      </c>
      <c r="R636" t="n">
        <v>75.51000000000001</v>
      </c>
      <c r="S636" t="n">
        <v>59.92</v>
      </c>
      <c r="T636" t="n">
        <v>7677.27</v>
      </c>
      <c r="U636" t="n">
        <v>0.79</v>
      </c>
      <c r="V636" t="n">
        <v>0.96</v>
      </c>
      <c r="W636" t="n">
        <v>0.2</v>
      </c>
      <c r="X636" t="n">
        <v>0.46</v>
      </c>
      <c r="Y636" t="n">
        <v>1</v>
      </c>
      <c r="Z636" t="n">
        <v>10</v>
      </c>
    </row>
    <row r="637">
      <c r="A637" t="n">
        <v>28</v>
      </c>
      <c r="B637" t="n">
        <v>85</v>
      </c>
      <c r="C637" t="inlineStr">
        <is>
          <t xml:space="preserve">CONCLUIDO	</t>
        </is>
      </c>
      <c r="D637" t="n">
        <v>4.8296</v>
      </c>
      <c r="E637" t="n">
        <v>20.71</v>
      </c>
      <c r="F637" t="n">
        <v>17.76</v>
      </c>
      <c r="G637" t="n">
        <v>62.67</v>
      </c>
      <c r="H637" t="n">
        <v>0.8</v>
      </c>
      <c r="I637" t="n">
        <v>17</v>
      </c>
      <c r="J637" t="n">
        <v>178.14</v>
      </c>
      <c r="K637" t="n">
        <v>51.39</v>
      </c>
      <c r="L637" t="n">
        <v>8</v>
      </c>
      <c r="M637" t="n">
        <v>3</v>
      </c>
      <c r="N637" t="n">
        <v>33.75</v>
      </c>
      <c r="O637" t="n">
        <v>22204.83</v>
      </c>
      <c r="P637" t="n">
        <v>170.35</v>
      </c>
      <c r="Q637" t="n">
        <v>1319.15</v>
      </c>
      <c r="R637" t="n">
        <v>75.77</v>
      </c>
      <c r="S637" t="n">
        <v>59.92</v>
      </c>
      <c r="T637" t="n">
        <v>7805.45</v>
      </c>
      <c r="U637" t="n">
        <v>0.79</v>
      </c>
      <c r="V637" t="n">
        <v>0.96</v>
      </c>
      <c r="W637" t="n">
        <v>0.21</v>
      </c>
      <c r="X637" t="n">
        <v>0.48</v>
      </c>
      <c r="Y637" t="n">
        <v>1</v>
      </c>
      <c r="Z637" t="n">
        <v>10</v>
      </c>
    </row>
    <row r="638">
      <c r="A638" t="n">
        <v>29</v>
      </c>
      <c r="B638" t="n">
        <v>85</v>
      </c>
      <c r="C638" t="inlineStr">
        <is>
          <t xml:space="preserve">CONCLUIDO	</t>
        </is>
      </c>
      <c r="D638" t="n">
        <v>4.826</v>
      </c>
      <c r="E638" t="n">
        <v>20.72</v>
      </c>
      <c r="F638" t="n">
        <v>17.77</v>
      </c>
      <c r="G638" t="n">
        <v>62.73</v>
      </c>
      <c r="H638" t="n">
        <v>0.82</v>
      </c>
      <c r="I638" t="n">
        <v>17</v>
      </c>
      <c r="J638" t="n">
        <v>178.51</v>
      </c>
      <c r="K638" t="n">
        <v>51.39</v>
      </c>
      <c r="L638" t="n">
        <v>8.25</v>
      </c>
      <c r="M638" t="n">
        <v>0</v>
      </c>
      <c r="N638" t="n">
        <v>33.87</v>
      </c>
      <c r="O638" t="n">
        <v>22250.6</v>
      </c>
      <c r="P638" t="n">
        <v>170.48</v>
      </c>
      <c r="Q638" t="n">
        <v>1319.14</v>
      </c>
      <c r="R638" t="n">
        <v>76.16</v>
      </c>
      <c r="S638" t="n">
        <v>59.92</v>
      </c>
      <c r="T638" t="n">
        <v>8000.03</v>
      </c>
      <c r="U638" t="n">
        <v>0.79</v>
      </c>
      <c r="V638" t="n">
        <v>0.96</v>
      </c>
      <c r="W638" t="n">
        <v>0.21</v>
      </c>
      <c r="X638" t="n">
        <v>0.5</v>
      </c>
      <c r="Y638" t="n">
        <v>1</v>
      </c>
      <c r="Z638" t="n">
        <v>10</v>
      </c>
    </row>
    <row r="639">
      <c r="A639" t="n">
        <v>0</v>
      </c>
      <c r="B639" t="n">
        <v>20</v>
      </c>
      <c r="C639" t="inlineStr">
        <is>
          <t xml:space="preserve">CONCLUIDO	</t>
        </is>
      </c>
      <c r="D639" t="n">
        <v>4.571</v>
      </c>
      <c r="E639" t="n">
        <v>21.88</v>
      </c>
      <c r="F639" t="n">
        <v>19.29</v>
      </c>
      <c r="G639" t="n">
        <v>16.77</v>
      </c>
      <c r="H639" t="n">
        <v>0.34</v>
      </c>
      <c r="I639" t="n">
        <v>69</v>
      </c>
      <c r="J639" t="n">
        <v>51.33</v>
      </c>
      <c r="K639" t="n">
        <v>24.83</v>
      </c>
      <c r="L639" t="n">
        <v>1</v>
      </c>
      <c r="M639" t="n">
        <v>18</v>
      </c>
      <c r="N639" t="n">
        <v>5.51</v>
      </c>
      <c r="O639" t="n">
        <v>6564.78</v>
      </c>
      <c r="P639" t="n">
        <v>89.31999999999999</v>
      </c>
      <c r="Q639" t="n">
        <v>1319.34</v>
      </c>
      <c r="R639" t="n">
        <v>123.93</v>
      </c>
      <c r="S639" t="n">
        <v>59.92</v>
      </c>
      <c r="T639" t="n">
        <v>31623.28</v>
      </c>
      <c r="U639" t="n">
        <v>0.48</v>
      </c>
      <c r="V639" t="n">
        <v>0.88</v>
      </c>
      <c r="W639" t="n">
        <v>0.34</v>
      </c>
      <c r="X639" t="n">
        <v>2.01</v>
      </c>
      <c r="Y639" t="n">
        <v>1</v>
      </c>
      <c r="Z639" t="n">
        <v>10</v>
      </c>
    </row>
    <row r="640">
      <c r="A640" t="n">
        <v>1</v>
      </c>
      <c r="B640" t="n">
        <v>20</v>
      </c>
      <c r="C640" t="inlineStr">
        <is>
          <t xml:space="preserve">CONCLUIDO	</t>
        </is>
      </c>
      <c r="D640" t="n">
        <v>4.5841</v>
      </c>
      <c r="E640" t="n">
        <v>21.81</v>
      </c>
      <c r="F640" t="n">
        <v>19.25</v>
      </c>
      <c r="G640" t="n">
        <v>17.24</v>
      </c>
      <c r="H640" t="n">
        <v>0.42</v>
      </c>
      <c r="I640" t="n">
        <v>67</v>
      </c>
      <c r="J640" t="n">
        <v>51.62</v>
      </c>
      <c r="K640" t="n">
        <v>24.83</v>
      </c>
      <c r="L640" t="n">
        <v>1.25</v>
      </c>
      <c r="M640" t="n">
        <v>0</v>
      </c>
      <c r="N640" t="n">
        <v>5.54</v>
      </c>
      <c r="O640" t="n">
        <v>6599.8</v>
      </c>
      <c r="P640" t="n">
        <v>89.03</v>
      </c>
      <c r="Q640" t="n">
        <v>1319.27</v>
      </c>
      <c r="R640" t="n">
        <v>121.87</v>
      </c>
      <c r="S640" t="n">
        <v>59.92</v>
      </c>
      <c r="T640" t="n">
        <v>30604.91</v>
      </c>
      <c r="U640" t="n">
        <v>0.49</v>
      </c>
      <c r="V640" t="n">
        <v>0.88</v>
      </c>
      <c r="W640" t="n">
        <v>0.36</v>
      </c>
      <c r="X640" t="n">
        <v>1.97</v>
      </c>
      <c r="Y640" t="n">
        <v>1</v>
      </c>
      <c r="Z640" t="n">
        <v>10</v>
      </c>
    </row>
    <row r="641">
      <c r="A641" t="n">
        <v>0</v>
      </c>
      <c r="B641" t="n">
        <v>120</v>
      </c>
      <c r="C641" t="inlineStr">
        <is>
          <t xml:space="preserve">CONCLUIDO	</t>
        </is>
      </c>
      <c r="D641" t="n">
        <v>2.3748</v>
      </c>
      <c r="E641" t="n">
        <v>42.11</v>
      </c>
      <c r="F641" t="n">
        <v>26.05</v>
      </c>
      <c r="G641" t="n">
        <v>5.34</v>
      </c>
      <c r="H641" t="n">
        <v>0.08</v>
      </c>
      <c r="I641" t="n">
        <v>293</v>
      </c>
      <c r="J641" t="n">
        <v>232.68</v>
      </c>
      <c r="K641" t="n">
        <v>57.72</v>
      </c>
      <c r="L641" t="n">
        <v>1</v>
      </c>
      <c r="M641" t="n">
        <v>291</v>
      </c>
      <c r="N641" t="n">
        <v>53.95</v>
      </c>
      <c r="O641" t="n">
        <v>28931.02</v>
      </c>
      <c r="P641" t="n">
        <v>402.99</v>
      </c>
      <c r="Q641" t="n">
        <v>1319.73</v>
      </c>
      <c r="R641" t="n">
        <v>347.77</v>
      </c>
      <c r="S641" t="n">
        <v>59.92</v>
      </c>
      <c r="T641" t="n">
        <v>142423.46</v>
      </c>
      <c r="U641" t="n">
        <v>0.17</v>
      </c>
      <c r="V641" t="n">
        <v>0.65</v>
      </c>
      <c r="W641" t="n">
        <v>0.64</v>
      </c>
      <c r="X641" t="n">
        <v>8.77</v>
      </c>
      <c r="Y641" t="n">
        <v>1</v>
      </c>
      <c r="Z641" t="n">
        <v>10</v>
      </c>
    </row>
    <row r="642">
      <c r="A642" t="n">
        <v>1</v>
      </c>
      <c r="B642" t="n">
        <v>120</v>
      </c>
      <c r="C642" t="inlineStr">
        <is>
          <t xml:space="preserve">CONCLUIDO	</t>
        </is>
      </c>
      <c r="D642" t="n">
        <v>2.7981</v>
      </c>
      <c r="E642" t="n">
        <v>35.74</v>
      </c>
      <c r="F642" t="n">
        <v>23.46</v>
      </c>
      <c r="G642" t="n">
        <v>6.7</v>
      </c>
      <c r="H642" t="n">
        <v>0.1</v>
      </c>
      <c r="I642" t="n">
        <v>210</v>
      </c>
      <c r="J642" t="n">
        <v>233.1</v>
      </c>
      <c r="K642" t="n">
        <v>57.72</v>
      </c>
      <c r="L642" t="n">
        <v>1.25</v>
      </c>
      <c r="M642" t="n">
        <v>208</v>
      </c>
      <c r="N642" t="n">
        <v>54.13</v>
      </c>
      <c r="O642" t="n">
        <v>28983.75</v>
      </c>
      <c r="P642" t="n">
        <v>361.42</v>
      </c>
      <c r="Q642" t="n">
        <v>1319.51</v>
      </c>
      <c r="R642" t="n">
        <v>262.58</v>
      </c>
      <c r="S642" t="n">
        <v>59.92</v>
      </c>
      <c r="T642" t="n">
        <v>100244.26</v>
      </c>
      <c r="U642" t="n">
        <v>0.23</v>
      </c>
      <c r="V642" t="n">
        <v>0.72</v>
      </c>
      <c r="W642" t="n">
        <v>0.5</v>
      </c>
      <c r="X642" t="n">
        <v>6.18</v>
      </c>
      <c r="Y642" t="n">
        <v>1</v>
      </c>
      <c r="Z642" t="n">
        <v>10</v>
      </c>
    </row>
    <row r="643">
      <c r="A643" t="n">
        <v>2</v>
      </c>
      <c r="B643" t="n">
        <v>120</v>
      </c>
      <c r="C643" t="inlineStr">
        <is>
          <t xml:space="preserve">CONCLUIDO	</t>
        </is>
      </c>
      <c r="D643" t="n">
        <v>3.1038</v>
      </c>
      <c r="E643" t="n">
        <v>32.22</v>
      </c>
      <c r="F643" t="n">
        <v>22.04</v>
      </c>
      <c r="G643" t="n">
        <v>8.06</v>
      </c>
      <c r="H643" t="n">
        <v>0.11</v>
      </c>
      <c r="I643" t="n">
        <v>164</v>
      </c>
      <c r="J643" t="n">
        <v>233.53</v>
      </c>
      <c r="K643" t="n">
        <v>57.72</v>
      </c>
      <c r="L643" t="n">
        <v>1.5</v>
      </c>
      <c r="M643" t="n">
        <v>162</v>
      </c>
      <c r="N643" t="n">
        <v>54.31</v>
      </c>
      <c r="O643" t="n">
        <v>29036.54</v>
      </c>
      <c r="P643" t="n">
        <v>338.11</v>
      </c>
      <c r="Q643" t="n">
        <v>1319.45</v>
      </c>
      <c r="R643" t="n">
        <v>216.22</v>
      </c>
      <c r="S643" t="n">
        <v>59.92</v>
      </c>
      <c r="T643" t="n">
        <v>77296.38</v>
      </c>
      <c r="U643" t="n">
        <v>0.28</v>
      </c>
      <c r="V643" t="n">
        <v>0.77</v>
      </c>
      <c r="W643" t="n">
        <v>0.42</v>
      </c>
      <c r="X643" t="n">
        <v>4.76</v>
      </c>
      <c r="Y643" t="n">
        <v>1</v>
      </c>
      <c r="Z643" t="n">
        <v>10</v>
      </c>
    </row>
    <row r="644">
      <c r="A644" t="n">
        <v>3</v>
      </c>
      <c r="B644" t="n">
        <v>120</v>
      </c>
      <c r="C644" t="inlineStr">
        <is>
          <t xml:space="preserve">CONCLUIDO	</t>
        </is>
      </c>
      <c r="D644" t="n">
        <v>3.3381</v>
      </c>
      <c r="E644" t="n">
        <v>29.96</v>
      </c>
      <c r="F644" t="n">
        <v>21.14</v>
      </c>
      <c r="G644" t="n">
        <v>9.470000000000001</v>
      </c>
      <c r="H644" t="n">
        <v>0.13</v>
      </c>
      <c r="I644" t="n">
        <v>134</v>
      </c>
      <c r="J644" t="n">
        <v>233.96</v>
      </c>
      <c r="K644" t="n">
        <v>57.72</v>
      </c>
      <c r="L644" t="n">
        <v>1.75</v>
      </c>
      <c r="M644" t="n">
        <v>132</v>
      </c>
      <c r="N644" t="n">
        <v>54.49</v>
      </c>
      <c r="O644" t="n">
        <v>29089.39</v>
      </c>
      <c r="P644" t="n">
        <v>323.15</v>
      </c>
      <c r="Q644" t="n">
        <v>1319.24</v>
      </c>
      <c r="R644" t="n">
        <v>186.81</v>
      </c>
      <c r="S644" t="n">
        <v>59.92</v>
      </c>
      <c r="T644" t="n">
        <v>62741.44</v>
      </c>
      <c r="U644" t="n">
        <v>0.32</v>
      </c>
      <c r="V644" t="n">
        <v>0.8</v>
      </c>
      <c r="W644" t="n">
        <v>0.38</v>
      </c>
      <c r="X644" t="n">
        <v>3.87</v>
      </c>
      <c r="Y644" t="n">
        <v>1</v>
      </c>
      <c r="Z644" t="n">
        <v>10</v>
      </c>
    </row>
    <row r="645">
      <c r="A645" t="n">
        <v>4</v>
      </c>
      <c r="B645" t="n">
        <v>120</v>
      </c>
      <c r="C645" t="inlineStr">
        <is>
          <t xml:space="preserve">CONCLUIDO	</t>
        </is>
      </c>
      <c r="D645" t="n">
        <v>3.5146</v>
      </c>
      <c r="E645" t="n">
        <v>28.45</v>
      </c>
      <c r="F645" t="n">
        <v>20.55</v>
      </c>
      <c r="G645" t="n">
        <v>10.82</v>
      </c>
      <c r="H645" t="n">
        <v>0.15</v>
      </c>
      <c r="I645" t="n">
        <v>114</v>
      </c>
      <c r="J645" t="n">
        <v>234.39</v>
      </c>
      <c r="K645" t="n">
        <v>57.72</v>
      </c>
      <c r="L645" t="n">
        <v>2</v>
      </c>
      <c r="M645" t="n">
        <v>112</v>
      </c>
      <c r="N645" t="n">
        <v>54.67</v>
      </c>
      <c r="O645" t="n">
        <v>29142.31</v>
      </c>
      <c r="P645" t="n">
        <v>312.85</v>
      </c>
      <c r="Q645" t="n">
        <v>1319.25</v>
      </c>
      <c r="R645" t="n">
        <v>167.16</v>
      </c>
      <c r="S645" t="n">
        <v>59.92</v>
      </c>
      <c r="T645" t="n">
        <v>53017.28</v>
      </c>
      <c r="U645" t="n">
        <v>0.36</v>
      </c>
      <c r="V645" t="n">
        <v>0.83</v>
      </c>
      <c r="W645" t="n">
        <v>0.35</v>
      </c>
      <c r="X645" t="n">
        <v>3.27</v>
      </c>
      <c r="Y645" t="n">
        <v>1</v>
      </c>
      <c r="Z645" t="n">
        <v>10</v>
      </c>
    </row>
    <row r="646">
      <c r="A646" t="n">
        <v>5</v>
      </c>
      <c r="B646" t="n">
        <v>120</v>
      </c>
      <c r="C646" t="inlineStr">
        <is>
          <t xml:space="preserve">CONCLUIDO	</t>
        </is>
      </c>
      <c r="D646" t="n">
        <v>3.6749</v>
      </c>
      <c r="E646" t="n">
        <v>27.21</v>
      </c>
      <c r="F646" t="n">
        <v>20.04</v>
      </c>
      <c r="G646" t="n">
        <v>12.27</v>
      </c>
      <c r="H646" t="n">
        <v>0.17</v>
      </c>
      <c r="I646" t="n">
        <v>98</v>
      </c>
      <c r="J646" t="n">
        <v>234.82</v>
      </c>
      <c r="K646" t="n">
        <v>57.72</v>
      </c>
      <c r="L646" t="n">
        <v>2.25</v>
      </c>
      <c r="M646" t="n">
        <v>96</v>
      </c>
      <c r="N646" t="n">
        <v>54.85</v>
      </c>
      <c r="O646" t="n">
        <v>29195.29</v>
      </c>
      <c r="P646" t="n">
        <v>303.78</v>
      </c>
      <c r="Q646" t="n">
        <v>1319.39</v>
      </c>
      <c r="R646" t="n">
        <v>150.52</v>
      </c>
      <c r="S646" t="n">
        <v>59.92</v>
      </c>
      <c r="T646" t="n">
        <v>44774.57</v>
      </c>
      <c r="U646" t="n">
        <v>0.4</v>
      </c>
      <c r="V646" t="n">
        <v>0.85</v>
      </c>
      <c r="W646" t="n">
        <v>0.32</v>
      </c>
      <c r="X646" t="n">
        <v>2.76</v>
      </c>
      <c r="Y646" t="n">
        <v>1</v>
      </c>
      <c r="Z646" t="n">
        <v>10</v>
      </c>
    </row>
    <row r="647">
      <c r="A647" t="n">
        <v>6</v>
      </c>
      <c r="B647" t="n">
        <v>120</v>
      </c>
      <c r="C647" t="inlineStr">
        <is>
          <t xml:space="preserve">CONCLUIDO	</t>
        </is>
      </c>
      <c r="D647" t="n">
        <v>3.7852</v>
      </c>
      <c r="E647" t="n">
        <v>26.42</v>
      </c>
      <c r="F647" t="n">
        <v>19.75</v>
      </c>
      <c r="G647" t="n">
        <v>13.62</v>
      </c>
      <c r="H647" t="n">
        <v>0.19</v>
      </c>
      <c r="I647" t="n">
        <v>87</v>
      </c>
      <c r="J647" t="n">
        <v>235.25</v>
      </c>
      <c r="K647" t="n">
        <v>57.72</v>
      </c>
      <c r="L647" t="n">
        <v>2.5</v>
      </c>
      <c r="M647" t="n">
        <v>85</v>
      </c>
      <c r="N647" t="n">
        <v>55.03</v>
      </c>
      <c r="O647" t="n">
        <v>29248.33</v>
      </c>
      <c r="P647" t="n">
        <v>298.3</v>
      </c>
      <c r="Q647" t="n">
        <v>1319.23</v>
      </c>
      <c r="R647" t="n">
        <v>141.03</v>
      </c>
      <c r="S647" t="n">
        <v>59.92</v>
      </c>
      <c r="T647" t="n">
        <v>40082.66</v>
      </c>
      <c r="U647" t="n">
        <v>0.42</v>
      </c>
      <c r="V647" t="n">
        <v>0.86</v>
      </c>
      <c r="W647" t="n">
        <v>0.3</v>
      </c>
      <c r="X647" t="n">
        <v>2.47</v>
      </c>
      <c r="Y647" t="n">
        <v>1</v>
      </c>
      <c r="Z647" t="n">
        <v>10</v>
      </c>
    </row>
    <row r="648">
      <c r="A648" t="n">
        <v>7</v>
      </c>
      <c r="B648" t="n">
        <v>120</v>
      </c>
      <c r="C648" t="inlineStr">
        <is>
          <t xml:space="preserve">CONCLUIDO	</t>
        </is>
      </c>
      <c r="D648" t="n">
        <v>3.8872</v>
      </c>
      <c r="E648" t="n">
        <v>25.73</v>
      </c>
      <c r="F648" t="n">
        <v>19.46</v>
      </c>
      <c r="G648" t="n">
        <v>14.97</v>
      </c>
      <c r="H648" t="n">
        <v>0.21</v>
      </c>
      <c r="I648" t="n">
        <v>78</v>
      </c>
      <c r="J648" t="n">
        <v>235.68</v>
      </c>
      <c r="K648" t="n">
        <v>57.72</v>
      </c>
      <c r="L648" t="n">
        <v>2.75</v>
      </c>
      <c r="M648" t="n">
        <v>76</v>
      </c>
      <c r="N648" t="n">
        <v>55.21</v>
      </c>
      <c r="O648" t="n">
        <v>29301.44</v>
      </c>
      <c r="P648" t="n">
        <v>292.81</v>
      </c>
      <c r="Q648" t="n">
        <v>1319.15</v>
      </c>
      <c r="R648" t="n">
        <v>131.76</v>
      </c>
      <c r="S648" t="n">
        <v>59.92</v>
      </c>
      <c r="T648" t="n">
        <v>35492.92</v>
      </c>
      <c r="U648" t="n">
        <v>0.45</v>
      </c>
      <c r="V648" t="n">
        <v>0.87</v>
      </c>
      <c r="W648" t="n">
        <v>0.29</v>
      </c>
      <c r="X648" t="n">
        <v>2.19</v>
      </c>
      <c r="Y648" t="n">
        <v>1</v>
      </c>
      <c r="Z648" t="n">
        <v>10</v>
      </c>
    </row>
    <row r="649">
      <c r="A649" t="n">
        <v>8</v>
      </c>
      <c r="B649" t="n">
        <v>120</v>
      </c>
      <c r="C649" t="inlineStr">
        <is>
          <t xml:space="preserve">CONCLUIDO	</t>
        </is>
      </c>
      <c r="D649" t="n">
        <v>3.9794</v>
      </c>
      <c r="E649" t="n">
        <v>25.13</v>
      </c>
      <c r="F649" t="n">
        <v>19.23</v>
      </c>
      <c r="G649" t="n">
        <v>16.48</v>
      </c>
      <c r="H649" t="n">
        <v>0.23</v>
      </c>
      <c r="I649" t="n">
        <v>70</v>
      </c>
      <c r="J649" t="n">
        <v>236.11</v>
      </c>
      <c r="K649" t="n">
        <v>57.72</v>
      </c>
      <c r="L649" t="n">
        <v>3</v>
      </c>
      <c r="M649" t="n">
        <v>68</v>
      </c>
      <c r="N649" t="n">
        <v>55.39</v>
      </c>
      <c r="O649" t="n">
        <v>29354.61</v>
      </c>
      <c r="P649" t="n">
        <v>288.08</v>
      </c>
      <c r="Q649" t="n">
        <v>1319.22</v>
      </c>
      <c r="R649" t="n">
        <v>124.2</v>
      </c>
      <c r="S649" t="n">
        <v>59.92</v>
      </c>
      <c r="T649" t="n">
        <v>31756.03</v>
      </c>
      <c r="U649" t="n">
        <v>0.48</v>
      </c>
      <c r="V649" t="n">
        <v>0.88</v>
      </c>
      <c r="W649" t="n">
        <v>0.28</v>
      </c>
      <c r="X649" t="n">
        <v>1.95</v>
      </c>
      <c r="Y649" t="n">
        <v>1</v>
      </c>
      <c r="Z649" t="n">
        <v>10</v>
      </c>
    </row>
    <row r="650">
      <c r="A650" t="n">
        <v>9</v>
      </c>
      <c r="B650" t="n">
        <v>120</v>
      </c>
      <c r="C650" t="inlineStr">
        <is>
          <t xml:space="preserve">CONCLUIDO	</t>
        </is>
      </c>
      <c r="D650" t="n">
        <v>4.0534</v>
      </c>
      <c r="E650" t="n">
        <v>24.67</v>
      </c>
      <c r="F650" t="n">
        <v>19.05</v>
      </c>
      <c r="G650" t="n">
        <v>17.86</v>
      </c>
      <c r="H650" t="n">
        <v>0.24</v>
      </c>
      <c r="I650" t="n">
        <v>64</v>
      </c>
      <c r="J650" t="n">
        <v>236.54</v>
      </c>
      <c r="K650" t="n">
        <v>57.72</v>
      </c>
      <c r="L650" t="n">
        <v>3.25</v>
      </c>
      <c r="M650" t="n">
        <v>62</v>
      </c>
      <c r="N650" t="n">
        <v>55.57</v>
      </c>
      <c r="O650" t="n">
        <v>29407.85</v>
      </c>
      <c r="P650" t="n">
        <v>284.23</v>
      </c>
      <c r="Q650" t="n">
        <v>1319.2</v>
      </c>
      <c r="R650" t="n">
        <v>118.2</v>
      </c>
      <c r="S650" t="n">
        <v>59.92</v>
      </c>
      <c r="T650" t="n">
        <v>28786.02</v>
      </c>
      <c r="U650" t="n">
        <v>0.51</v>
      </c>
      <c r="V650" t="n">
        <v>0.89</v>
      </c>
      <c r="W650" t="n">
        <v>0.27</v>
      </c>
      <c r="X650" t="n">
        <v>1.77</v>
      </c>
      <c r="Y650" t="n">
        <v>1</v>
      </c>
      <c r="Z650" t="n">
        <v>10</v>
      </c>
    </row>
    <row r="651">
      <c r="A651" t="n">
        <v>10</v>
      </c>
      <c r="B651" t="n">
        <v>120</v>
      </c>
      <c r="C651" t="inlineStr">
        <is>
          <t xml:space="preserve">CONCLUIDO	</t>
        </is>
      </c>
      <c r="D651" t="n">
        <v>4.1205</v>
      </c>
      <c r="E651" t="n">
        <v>24.27</v>
      </c>
      <c r="F651" t="n">
        <v>18.87</v>
      </c>
      <c r="G651" t="n">
        <v>19.19</v>
      </c>
      <c r="H651" t="n">
        <v>0.26</v>
      </c>
      <c r="I651" t="n">
        <v>59</v>
      </c>
      <c r="J651" t="n">
        <v>236.98</v>
      </c>
      <c r="K651" t="n">
        <v>57.72</v>
      </c>
      <c r="L651" t="n">
        <v>3.5</v>
      </c>
      <c r="M651" t="n">
        <v>57</v>
      </c>
      <c r="N651" t="n">
        <v>55.75</v>
      </c>
      <c r="O651" t="n">
        <v>29461.15</v>
      </c>
      <c r="P651" t="n">
        <v>280.59</v>
      </c>
      <c r="Q651" t="n">
        <v>1319.3</v>
      </c>
      <c r="R651" t="n">
        <v>112.27</v>
      </c>
      <c r="S651" t="n">
        <v>59.92</v>
      </c>
      <c r="T651" t="n">
        <v>25847.38</v>
      </c>
      <c r="U651" t="n">
        <v>0.53</v>
      </c>
      <c r="V651" t="n">
        <v>0.9</v>
      </c>
      <c r="W651" t="n">
        <v>0.26</v>
      </c>
      <c r="X651" t="n">
        <v>1.59</v>
      </c>
      <c r="Y651" t="n">
        <v>1</v>
      </c>
      <c r="Z651" t="n">
        <v>10</v>
      </c>
    </row>
    <row r="652">
      <c r="A652" t="n">
        <v>11</v>
      </c>
      <c r="B652" t="n">
        <v>120</v>
      </c>
      <c r="C652" t="inlineStr">
        <is>
          <t xml:space="preserve">CONCLUIDO	</t>
        </is>
      </c>
      <c r="D652" t="n">
        <v>4.221</v>
      </c>
      <c r="E652" t="n">
        <v>23.69</v>
      </c>
      <c r="F652" t="n">
        <v>18.52</v>
      </c>
      <c r="G652" t="n">
        <v>20.58</v>
      </c>
      <c r="H652" t="n">
        <v>0.28</v>
      </c>
      <c r="I652" t="n">
        <v>54</v>
      </c>
      <c r="J652" t="n">
        <v>237.41</v>
      </c>
      <c r="K652" t="n">
        <v>57.72</v>
      </c>
      <c r="L652" t="n">
        <v>3.75</v>
      </c>
      <c r="M652" t="n">
        <v>52</v>
      </c>
      <c r="N652" t="n">
        <v>55.93</v>
      </c>
      <c r="O652" t="n">
        <v>29514.51</v>
      </c>
      <c r="P652" t="n">
        <v>273.73</v>
      </c>
      <c r="Q652" t="n">
        <v>1319.16</v>
      </c>
      <c r="R652" t="n">
        <v>100.61</v>
      </c>
      <c r="S652" t="n">
        <v>59.92</v>
      </c>
      <c r="T652" t="n">
        <v>20041.8</v>
      </c>
      <c r="U652" t="n">
        <v>0.6</v>
      </c>
      <c r="V652" t="n">
        <v>0.92</v>
      </c>
      <c r="W652" t="n">
        <v>0.24</v>
      </c>
      <c r="X652" t="n">
        <v>1.24</v>
      </c>
      <c r="Y652" t="n">
        <v>1</v>
      </c>
      <c r="Z652" t="n">
        <v>10</v>
      </c>
    </row>
    <row r="653">
      <c r="A653" t="n">
        <v>12</v>
      </c>
      <c r="B653" t="n">
        <v>120</v>
      </c>
      <c r="C653" t="inlineStr">
        <is>
          <t xml:space="preserve">CONCLUIDO	</t>
        </is>
      </c>
      <c r="D653" t="n">
        <v>4.1913</v>
      </c>
      <c r="E653" t="n">
        <v>23.86</v>
      </c>
      <c r="F653" t="n">
        <v>18.83</v>
      </c>
      <c r="G653" t="n">
        <v>22.15</v>
      </c>
      <c r="H653" t="n">
        <v>0.3</v>
      </c>
      <c r="I653" t="n">
        <v>51</v>
      </c>
      <c r="J653" t="n">
        <v>237.84</v>
      </c>
      <c r="K653" t="n">
        <v>57.72</v>
      </c>
      <c r="L653" t="n">
        <v>4</v>
      </c>
      <c r="M653" t="n">
        <v>49</v>
      </c>
      <c r="N653" t="n">
        <v>56.12</v>
      </c>
      <c r="O653" t="n">
        <v>29567.95</v>
      </c>
      <c r="P653" t="n">
        <v>277.9</v>
      </c>
      <c r="Q653" t="n">
        <v>1319.19</v>
      </c>
      <c r="R653" t="n">
        <v>112.66</v>
      </c>
      <c r="S653" t="n">
        <v>59.92</v>
      </c>
      <c r="T653" t="n">
        <v>26081.03</v>
      </c>
      <c r="U653" t="n">
        <v>0.53</v>
      </c>
      <c r="V653" t="n">
        <v>0.9</v>
      </c>
      <c r="W653" t="n">
        <v>0.21</v>
      </c>
      <c r="X653" t="n">
        <v>1.55</v>
      </c>
      <c r="Y653" t="n">
        <v>1</v>
      </c>
      <c r="Z653" t="n">
        <v>10</v>
      </c>
    </row>
    <row r="654">
      <c r="A654" t="n">
        <v>13</v>
      </c>
      <c r="B654" t="n">
        <v>120</v>
      </c>
      <c r="C654" t="inlineStr">
        <is>
          <t xml:space="preserve">CONCLUIDO	</t>
        </is>
      </c>
      <c r="D654" t="n">
        <v>4.2303</v>
      </c>
      <c r="E654" t="n">
        <v>23.64</v>
      </c>
      <c r="F654" t="n">
        <v>18.74</v>
      </c>
      <c r="G654" t="n">
        <v>23.43</v>
      </c>
      <c r="H654" t="n">
        <v>0.32</v>
      </c>
      <c r="I654" t="n">
        <v>48</v>
      </c>
      <c r="J654" t="n">
        <v>238.28</v>
      </c>
      <c r="K654" t="n">
        <v>57.72</v>
      </c>
      <c r="L654" t="n">
        <v>4.25</v>
      </c>
      <c r="M654" t="n">
        <v>46</v>
      </c>
      <c r="N654" t="n">
        <v>56.3</v>
      </c>
      <c r="O654" t="n">
        <v>29621.44</v>
      </c>
      <c r="P654" t="n">
        <v>275.53</v>
      </c>
      <c r="Q654" t="n">
        <v>1319.18</v>
      </c>
      <c r="R654" t="n">
        <v>108.84</v>
      </c>
      <c r="S654" t="n">
        <v>59.92</v>
      </c>
      <c r="T654" t="n">
        <v>24184.5</v>
      </c>
      <c r="U654" t="n">
        <v>0.55</v>
      </c>
      <c r="V654" t="n">
        <v>0.91</v>
      </c>
      <c r="W654" t="n">
        <v>0.24</v>
      </c>
      <c r="X654" t="n">
        <v>1.47</v>
      </c>
      <c r="Y654" t="n">
        <v>1</v>
      </c>
      <c r="Z654" t="n">
        <v>10</v>
      </c>
    </row>
    <row r="655">
      <c r="A655" t="n">
        <v>14</v>
      </c>
      <c r="B655" t="n">
        <v>120</v>
      </c>
      <c r="C655" t="inlineStr">
        <is>
          <t xml:space="preserve">CONCLUIDO	</t>
        </is>
      </c>
      <c r="D655" t="n">
        <v>4.2822</v>
      </c>
      <c r="E655" t="n">
        <v>23.35</v>
      </c>
      <c r="F655" t="n">
        <v>18.59</v>
      </c>
      <c r="G655" t="n">
        <v>24.79</v>
      </c>
      <c r="H655" t="n">
        <v>0.34</v>
      </c>
      <c r="I655" t="n">
        <v>45</v>
      </c>
      <c r="J655" t="n">
        <v>238.71</v>
      </c>
      <c r="K655" t="n">
        <v>57.72</v>
      </c>
      <c r="L655" t="n">
        <v>4.5</v>
      </c>
      <c r="M655" t="n">
        <v>43</v>
      </c>
      <c r="N655" t="n">
        <v>56.49</v>
      </c>
      <c r="O655" t="n">
        <v>29675.01</v>
      </c>
      <c r="P655" t="n">
        <v>271.99</v>
      </c>
      <c r="Q655" t="n">
        <v>1319.19</v>
      </c>
      <c r="R655" t="n">
        <v>103.8</v>
      </c>
      <c r="S655" t="n">
        <v>59.92</v>
      </c>
      <c r="T655" t="n">
        <v>21679.2</v>
      </c>
      <c r="U655" t="n">
        <v>0.58</v>
      </c>
      <c r="V655" t="n">
        <v>0.91</v>
      </c>
      <c r="W655" t="n">
        <v>0.23</v>
      </c>
      <c r="X655" t="n">
        <v>1.31</v>
      </c>
      <c r="Y655" t="n">
        <v>1</v>
      </c>
      <c r="Z655" t="n">
        <v>10</v>
      </c>
    </row>
    <row r="656">
      <c r="A656" t="n">
        <v>15</v>
      </c>
      <c r="B656" t="n">
        <v>120</v>
      </c>
      <c r="C656" t="inlineStr">
        <is>
          <t xml:space="preserve">CONCLUIDO	</t>
        </is>
      </c>
      <c r="D656" t="n">
        <v>4.3296</v>
      </c>
      <c r="E656" t="n">
        <v>23.1</v>
      </c>
      <c r="F656" t="n">
        <v>18.47</v>
      </c>
      <c r="G656" t="n">
        <v>26.39</v>
      </c>
      <c r="H656" t="n">
        <v>0.35</v>
      </c>
      <c r="I656" t="n">
        <v>42</v>
      </c>
      <c r="J656" t="n">
        <v>239.14</v>
      </c>
      <c r="K656" t="n">
        <v>57.72</v>
      </c>
      <c r="L656" t="n">
        <v>4.75</v>
      </c>
      <c r="M656" t="n">
        <v>40</v>
      </c>
      <c r="N656" t="n">
        <v>56.67</v>
      </c>
      <c r="O656" t="n">
        <v>29728.63</v>
      </c>
      <c r="P656" t="n">
        <v>269.44</v>
      </c>
      <c r="Q656" t="n">
        <v>1319.3</v>
      </c>
      <c r="R656" t="n">
        <v>99.72</v>
      </c>
      <c r="S656" t="n">
        <v>59.92</v>
      </c>
      <c r="T656" t="n">
        <v>19652.72</v>
      </c>
      <c r="U656" t="n">
        <v>0.6</v>
      </c>
      <c r="V656" t="n">
        <v>0.92</v>
      </c>
      <c r="W656" t="n">
        <v>0.23</v>
      </c>
      <c r="X656" t="n">
        <v>1.2</v>
      </c>
      <c r="Y656" t="n">
        <v>1</v>
      </c>
      <c r="Z656" t="n">
        <v>10</v>
      </c>
    </row>
    <row r="657">
      <c r="A657" t="n">
        <v>16</v>
      </c>
      <c r="B657" t="n">
        <v>120</v>
      </c>
      <c r="C657" t="inlineStr">
        <is>
          <t xml:space="preserve">CONCLUIDO	</t>
        </is>
      </c>
      <c r="D657" t="n">
        <v>4.3607</v>
      </c>
      <c r="E657" t="n">
        <v>22.93</v>
      </c>
      <c r="F657" t="n">
        <v>18.4</v>
      </c>
      <c r="G657" t="n">
        <v>27.6</v>
      </c>
      <c r="H657" t="n">
        <v>0.37</v>
      </c>
      <c r="I657" t="n">
        <v>40</v>
      </c>
      <c r="J657" t="n">
        <v>239.58</v>
      </c>
      <c r="K657" t="n">
        <v>57.72</v>
      </c>
      <c r="L657" t="n">
        <v>5</v>
      </c>
      <c r="M657" t="n">
        <v>38</v>
      </c>
      <c r="N657" t="n">
        <v>56.86</v>
      </c>
      <c r="O657" t="n">
        <v>29782.33</v>
      </c>
      <c r="P657" t="n">
        <v>266.95</v>
      </c>
      <c r="Q657" t="n">
        <v>1319.15</v>
      </c>
      <c r="R657" t="n">
        <v>97.25</v>
      </c>
      <c r="S657" t="n">
        <v>59.92</v>
      </c>
      <c r="T657" t="n">
        <v>18430.37</v>
      </c>
      <c r="U657" t="n">
        <v>0.62</v>
      </c>
      <c r="V657" t="n">
        <v>0.92</v>
      </c>
      <c r="W657" t="n">
        <v>0.23</v>
      </c>
      <c r="X657" t="n">
        <v>1.12</v>
      </c>
      <c r="Y657" t="n">
        <v>1</v>
      </c>
      <c r="Z657" t="n">
        <v>10</v>
      </c>
    </row>
    <row r="658">
      <c r="A658" t="n">
        <v>17</v>
      </c>
      <c r="B658" t="n">
        <v>120</v>
      </c>
      <c r="C658" t="inlineStr">
        <is>
          <t xml:space="preserve">CONCLUIDO	</t>
        </is>
      </c>
      <c r="D658" t="n">
        <v>4.3871</v>
      </c>
      <c r="E658" t="n">
        <v>22.79</v>
      </c>
      <c r="F658" t="n">
        <v>18.35</v>
      </c>
      <c r="G658" t="n">
        <v>28.98</v>
      </c>
      <c r="H658" t="n">
        <v>0.39</v>
      </c>
      <c r="I658" t="n">
        <v>38</v>
      </c>
      <c r="J658" t="n">
        <v>240.02</v>
      </c>
      <c r="K658" t="n">
        <v>57.72</v>
      </c>
      <c r="L658" t="n">
        <v>5.25</v>
      </c>
      <c r="M658" t="n">
        <v>36</v>
      </c>
      <c r="N658" t="n">
        <v>57.04</v>
      </c>
      <c r="O658" t="n">
        <v>29836.09</v>
      </c>
      <c r="P658" t="n">
        <v>265.02</v>
      </c>
      <c r="Q658" t="n">
        <v>1319.14</v>
      </c>
      <c r="R658" t="n">
        <v>95.73999999999999</v>
      </c>
      <c r="S658" t="n">
        <v>59.92</v>
      </c>
      <c r="T658" t="n">
        <v>17685.04</v>
      </c>
      <c r="U658" t="n">
        <v>0.63</v>
      </c>
      <c r="V658" t="n">
        <v>0.93</v>
      </c>
      <c r="W658" t="n">
        <v>0.23</v>
      </c>
      <c r="X658" t="n">
        <v>1.08</v>
      </c>
      <c r="Y658" t="n">
        <v>1</v>
      </c>
      <c r="Z658" t="n">
        <v>10</v>
      </c>
    </row>
    <row r="659">
      <c r="A659" t="n">
        <v>18</v>
      </c>
      <c r="B659" t="n">
        <v>120</v>
      </c>
      <c r="C659" t="inlineStr">
        <is>
          <t xml:space="preserve">CONCLUIDO	</t>
        </is>
      </c>
      <c r="D659" t="n">
        <v>4.4191</v>
      </c>
      <c r="E659" t="n">
        <v>22.63</v>
      </c>
      <c r="F659" t="n">
        <v>18.28</v>
      </c>
      <c r="G659" t="n">
        <v>30.47</v>
      </c>
      <c r="H659" t="n">
        <v>0.41</v>
      </c>
      <c r="I659" t="n">
        <v>36</v>
      </c>
      <c r="J659" t="n">
        <v>240.45</v>
      </c>
      <c r="K659" t="n">
        <v>57.72</v>
      </c>
      <c r="L659" t="n">
        <v>5.5</v>
      </c>
      <c r="M659" t="n">
        <v>34</v>
      </c>
      <c r="N659" t="n">
        <v>57.23</v>
      </c>
      <c r="O659" t="n">
        <v>29890.04</v>
      </c>
      <c r="P659" t="n">
        <v>263.13</v>
      </c>
      <c r="Q659" t="n">
        <v>1319.3</v>
      </c>
      <c r="R659" t="n">
        <v>93.34</v>
      </c>
      <c r="S659" t="n">
        <v>59.92</v>
      </c>
      <c r="T659" t="n">
        <v>16494.1</v>
      </c>
      <c r="U659" t="n">
        <v>0.64</v>
      </c>
      <c r="V659" t="n">
        <v>0.93</v>
      </c>
      <c r="W659" t="n">
        <v>0.22</v>
      </c>
      <c r="X659" t="n">
        <v>1</v>
      </c>
      <c r="Y659" t="n">
        <v>1</v>
      </c>
      <c r="Z659" t="n">
        <v>10</v>
      </c>
    </row>
    <row r="660">
      <c r="A660" t="n">
        <v>19</v>
      </c>
      <c r="B660" t="n">
        <v>120</v>
      </c>
      <c r="C660" t="inlineStr">
        <is>
          <t xml:space="preserve">CONCLUIDO	</t>
        </is>
      </c>
      <c r="D660" t="n">
        <v>4.4498</v>
      </c>
      <c r="E660" t="n">
        <v>22.47</v>
      </c>
      <c r="F660" t="n">
        <v>18.21</v>
      </c>
      <c r="G660" t="n">
        <v>32.14</v>
      </c>
      <c r="H660" t="n">
        <v>0.42</v>
      </c>
      <c r="I660" t="n">
        <v>34</v>
      </c>
      <c r="J660" t="n">
        <v>240.89</v>
      </c>
      <c r="K660" t="n">
        <v>57.72</v>
      </c>
      <c r="L660" t="n">
        <v>5.75</v>
      </c>
      <c r="M660" t="n">
        <v>32</v>
      </c>
      <c r="N660" t="n">
        <v>57.42</v>
      </c>
      <c r="O660" t="n">
        <v>29943.94</v>
      </c>
      <c r="P660" t="n">
        <v>261.01</v>
      </c>
      <c r="Q660" t="n">
        <v>1319.28</v>
      </c>
      <c r="R660" t="n">
        <v>91.17</v>
      </c>
      <c r="S660" t="n">
        <v>59.92</v>
      </c>
      <c r="T660" t="n">
        <v>15418.28</v>
      </c>
      <c r="U660" t="n">
        <v>0.66</v>
      </c>
      <c r="V660" t="n">
        <v>0.93</v>
      </c>
      <c r="W660" t="n">
        <v>0.22</v>
      </c>
      <c r="X660" t="n">
        <v>0.9399999999999999</v>
      </c>
      <c r="Y660" t="n">
        <v>1</v>
      </c>
      <c r="Z660" t="n">
        <v>10</v>
      </c>
    </row>
    <row r="661">
      <c r="A661" t="n">
        <v>20</v>
      </c>
      <c r="B661" t="n">
        <v>120</v>
      </c>
      <c r="C661" t="inlineStr">
        <is>
          <t xml:space="preserve">CONCLUIDO	</t>
        </is>
      </c>
      <c r="D661" t="n">
        <v>4.4795</v>
      </c>
      <c r="E661" t="n">
        <v>22.32</v>
      </c>
      <c r="F661" t="n">
        <v>18.16</v>
      </c>
      <c r="G661" t="n">
        <v>34.05</v>
      </c>
      <c r="H661" t="n">
        <v>0.44</v>
      </c>
      <c r="I661" t="n">
        <v>32</v>
      </c>
      <c r="J661" t="n">
        <v>241.33</v>
      </c>
      <c r="K661" t="n">
        <v>57.72</v>
      </c>
      <c r="L661" t="n">
        <v>6</v>
      </c>
      <c r="M661" t="n">
        <v>30</v>
      </c>
      <c r="N661" t="n">
        <v>57.6</v>
      </c>
      <c r="O661" t="n">
        <v>29997.9</v>
      </c>
      <c r="P661" t="n">
        <v>258.69</v>
      </c>
      <c r="Q661" t="n">
        <v>1319.12</v>
      </c>
      <c r="R661" t="n">
        <v>89.2</v>
      </c>
      <c r="S661" t="n">
        <v>59.92</v>
      </c>
      <c r="T661" t="n">
        <v>14445.83</v>
      </c>
      <c r="U661" t="n">
        <v>0.67</v>
      </c>
      <c r="V661" t="n">
        <v>0.9399999999999999</v>
      </c>
      <c r="W661" t="n">
        <v>0.22</v>
      </c>
      <c r="X661" t="n">
        <v>0.88</v>
      </c>
      <c r="Y661" t="n">
        <v>1</v>
      </c>
      <c r="Z661" t="n">
        <v>10</v>
      </c>
    </row>
    <row r="662">
      <c r="A662" t="n">
        <v>21</v>
      </c>
      <c r="B662" t="n">
        <v>120</v>
      </c>
      <c r="C662" t="inlineStr">
        <is>
          <t xml:space="preserve">CONCLUIDO	</t>
        </is>
      </c>
      <c r="D662" t="n">
        <v>4.4944</v>
      </c>
      <c r="E662" t="n">
        <v>22.25</v>
      </c>
      <c r="F662" t="n">
        <v>18.13</v>
      </c>
      <c r="G662" t="n">
        <v>35.09</v>
      </c>
      <c r="H662" t="n">
        <v>0.46</v>
      </c>
      <c r="I662" t="n">
        <v>31</v>
      </c>
      <c r="J662" t="n">
        <v>241.77</v>
      </c>
      <c r="K662" t="n">
        <v>57.72</v>
      </c>
      <c r="L662" t="n">
        <v>6.25</v>
      </c>
      <c r="M662" t="n">
        <v>29</v>
      </c>
      <c r="N662" t="n">
        <v>57.79</v>
      </c>
      <c r="O662" t="n">
        <v>30051.93</v>
      </c>
      <c r="P662" t="n">
        <v>256.95</v>
      </c>
      <c r="Q662" t="n">
        <v>1319.17</v>
      </c>
      <c r="R662" t="n">
        <v>88.26000000000001</v>
      </c>
      <c r="S662" t="n">
        <v>59.92</v>
      </c>
      <c r="T662" t="n">
        <v>13978.66</v>
      </c>
      <c r="U662" t="n">
        <v>0.68</v>
      </c>
      <c r="V662" t="n">
        <v>0.9399999999999999</v>
      </c>
      <c r="W662" t="n">
        <v>0.21</v>
      </c>
      <c r="X662" t="n">
        <v>0.85</v>
      </c>
      <c r="Y662" t="n">
        <v>1</v>
      </c>
      <c r="Z662" t="n">
        <v>10</v>
      </c>
    </row>
    <row r="663">
      <c r="A663" t="n">
        <v>22</v>
      </c>
      <c r="B663" t="n">
        <v>120</v>
      </c>
      <c r="C663" t="inlineStr">
        <is>
          <t xml:space="preserve">CONCLUIDO	</t>
        </is>
      </c>
      <c r="D663" t="n">
        <v>4.5127</v>
      </c>
      <c r="E663" t="n">
        <v>22.16</v>
      </c>
      <c r="F663" t="n">
        <v>18.08</v>
      </c>
      <c r="G663" t="n">
        <v>36.17</v>
      </c>
      <c r="H663" t="n">
        <v>0.48</v>
      </c>
      <c r="I663" t="n">
        <v>30</v>
      </c>
      <c r="J663" t="n">
        <v>242.2</v>
      </c>
      <c r="K663" t="n">
        <v>57.72</v>
      </c>
      <c r="L663" t="n">
        <v>6.5</v>
      </c>
      <c r="M663" t="n">
        <v>28</v>
      </c>
      <c r="N663" t="n">
        <v>57.98</v>
      </c>
      <c r="O663" t="n">
        <v>30106.03</v>
      </c>
      <c r="P663" t="n">
        <v>255.42</v>
      </c>
      <c r="Q663" t="n">
        <v>1319.1</v>
      </c>
      <c r="R663" t="n">
        <v>86.86</v>
      </c>
      <c r="S663" t="n">
        <v>59.92</v>
      </c>
      <c r="T663" t="n">
        <v>13287.39</v>
      </c>
      <c r="U663" t="n">
        <v>0.6899999999999999</v>
      </c>
      <c r="V663" t="n">
        <v>0.9399999999999999</v>
      </c>
      <c r="W663" t="n">
        <v>0.21</v>
      </c>
      <c r="X663" t="n">
        <v>0.8100000000000001</v>
      </c>
      <c r="Y663" t="n">
        <v>1</v>
      </c>
      <c r="Z663" t="n">
        <v>10</v>
      </c>
    </row>
    <row r="664">
      <c r="A664" t="n">
        <v>23</v>
      </c>
      <c r="B664" t="n">
        <v>120</v>
      </c>
      <c r="C664" t="inlineStr">
        <is>
          <t xml:space="preserve">CONCLUIDO	</t>
        </is>
      </c>
      <c r="D664" t="n">
        <v>4.5436</v>
      </c>
      <c r="E664" t="n">
        <v>22.01</v>
      </c>
      <c r="F664" t="n">
        <v>18.02</v>
      </c>
      <c r="G664" t="n">
        <v>38.62</v>
      </c>
      <c r="H664" t="n">
        <v>0.49</v>
      </c>
      <c r="I664" t="n">
        <v>28</v>
      </c>
      <c r="J664" t="n">
        <v>242.64</v>
      </c>
      <c r="K664" t="n">
        <v>57.72</v>
      </c>
      <c r="L664" t="n">
        <v>6.75</v>
      </c>
      <c r="M664" t="n">
        <v>26</v>
      </c>
      <c r="N664" t="n">
        <v>58.17</v>
      </c>
      <c r="O664" t="n">
        <v>30160.2</v>
      </c>
      <c r="P664" t="n">
        <v>253.56</v>
      </c>
      <c r="Q664" t="n">
        <v>1319.09</v>
      </c>
      <c r="R664" t="n">
        <v>84.84</v>
      </c>
      <c r="S664" t="n">
        <v>59.92</v>
      </c>
      <c r="T664" t="n">
        <v>12283.39</v>
      </c>
      <c r="U664" t="n">
        <v>0.71</v>
      </c>
      <c r="V664" t="n">
        <v>0.9399999999999999</v>
      </c>
      <c r="W664" t="n">
        <v>0.21</v>
      </c>
      <c r="X664" t="n">
        <v>0.75</v>
      </c>
      <c r="Y664" t="n">
        <v>1</v>
      </c>
      <c r="Z664" t="n">
        <v>10</v>
      </c>
    </row>
    <row r="665">
      <c r="A665" t="n">
        <v>24</v>
      </c>
      <c r="B665" t="n">
        <v>120</v>
      </c>
      <c r="C665" t="inlineStr">
        <is>
          <t xml:space="preserve">CONCLUIDO	</t>
        </is>
      </c>
      <c r="D665" t="n">
        <v>4.5853</v>
      </c>
      <c r="E665" t="n">
        <v>21.81</v>
      </c>
      <c r="F665" t="n">
        <v>17.87</v>
      </c>
      <c r="G665" t="n">
        <v>39.71</v>
      </c>
      <c r="H665" t="n">
        <v>0.51</v>
      </c>
      <c r="I665" t="n">
        <v>27</v>
      </c>
      <c r="J665" t="n">
        <v>243.08</v>
      </c>
      <c r="K665" t="n">
        <v>57.72</v>
      </c>
      <c r="L665" t="n">
        <v>7</v>
      </c>
      <c r="M665" t="n">
        <v>25</v>
      </c>
      <c r="N665" t="n">
        <v>58.36</v>
      </c>
      <c r="O665" t="n">
        <v>30214.44</v>
      </c>
      <c r="P665" t="n">
        <v>249.3</v>
      </c>
      <c r="Q665" t="n">
        <v>1319.08</v>
      </c>
      <c r="R665" t="n">
        <v>79.73999999999999</v>
      </c>
      <c r="S665" t="n">
        <v>59.92</v>
      </c>
      <c r="T665" t="n">
        <v>9740.77</v>
      </c>
      <c r="U665" t="n">
        <v>0.75</v>
      </c>
      <c r="V665" t="n">
        <v>0.95</v>
      </c>
      <c r="W665" t="n">
        <v>0.2</v>
      </c>
      <c r="X665" t="n">
        <v>0.59</v>
      </c>
      <c r="Y665" t="n">
        <v>1</v>
      </c>
      <c r="Z665" t="n">
        <v>10</v>
      </c>
    </row>
    <row r="666">
      <c r="A666" t="n">
        <v>25</v>
      </c>
      <c r="B666" t="n">
        <v>120</v>
      </c>
      <c r="C666" t="inlineStr">
        <is>
          <t xml:space="preserve">CONCLUIDO	</t>
        </is>
      </c>
      <c r="D666" t="n">
        <v>4.5554</v>
      </c>
      <c r="E666" t="n">
        <v>21.95</v>
      </c>
      <c r="F666" t="n">
        <v>18.06</v>
      </c>
      <c r="G666" t="n">
        <v>41.67</v>
      </c>
      <c r="H666" t="n">
        <v>0.53</v>
      </c>
      <c r="I666" t="n">
        <v>26</v>
      </c>
      <c r="J666" t="n">
        <v>243.52</v>
      </c>
      <c r="K666" t="n">
        <v>57.72</v>
      </c>
      <c r="L666" t="n">
        <v>7.25</v>
      </c>
      <c r="M666" t="n">
        <v>24</v>
      </c>
      <c r="N666" t="n">
        <v>58.55</v>
      </c>
      <c r="O666" t="n">
        <v>30268.74</v>
      </c>
      <c r="P666" t="n">
        <v>251.83</v>
      </c>
      <c r="Q666" t="n">
        <v>1319.08</v>
      </c>
      <c r="R666" t="n">
        <v>86.97</v>
      </c>
      <c r="S666" t="n">
        <v>59.92</v>
      </c>
      <c r="T666" t="n">
        <v>13357.71</v>
      </c>
      <c r="U666" t="n">
        <v>0.6899999999999999</v>
      </c>
      <c r="V666" t="n">
        <v>0.9399999999999999</v>
      </c>
      <c r="W666" t="n">
        <v>0.19</v>
      </c>
      <c r="X666" t="n">
        <v>0.78</v>
      </c>
      <c r="Y666" t="n">
        <v>1</v>
      </c>
      <c r="Z666" t="n">
        <v>10</v>
      </c>
    </row>
    <row r="667">
      <c r="A667" t="n">
        <v>26</v>
      </c>
      <c r="B667" t="n">
        <v>120</v>
      </c>
      <c r="C667" t="inlineStr">
        <is>
          <t xml:space="preserve">CONCLUIDO	</t>
        </is>
      </c>
      <c r="D667" t="n">
        <v>4.5808</v>
      </c>
      <c r="E667" t="n">
        <v>21.83</v>
      </c>
      <c r="F667" t="n">
        <v>17.98</v>
      </c>
      <c r="G667" t="n">
        <v>43.16</v>
      </c>
      <c r="H667" t="n">
        <v>0.55</v>
      </c>
      <c r="I667" t="n">
        <v>25</v>
      </c>
      <c r="J667" t="n">
        <v>243.96</v>
      </c>
      <c r="K667" t="n">
        <v>57.72</v>
      </c>
      <c r="L667" t="n">
        <v>7.5</v>
      </c>
      <c r="M667" t="n">
        <v>23</v>
      </c>
      <c r="N667" t="n">
        <v>58.74</v>
      </c>
      <c r="O667" t="n">
        <v>30323.11</v>
      </c>
      <c r="P667" t="n">
        <v>249.73</v>
      </c>
      <c r="Q667" t="n">
        <v>1319.09</v>
      </c>
      <c r="R667" t="n">
        <v>83.72</v>
      </c>
      <c r="S667" t="n">
        <v>59.92</v>
      </c>
      <c r="T667" t="n">
        <v>11738.13</v>
      </c>
      <c r="U667" t="n">
        <v>0.72</v>
      </c>
      <c r="V667" t="n">
        <v>0.9399999999999999</v>
      </c>
      <c r="W667" t="n">
        <v>0.2</v>
      </c>
      <c r="X667" t="n">
        <v>0.71</v>
      </c>
      <c r="Y667" t="n">
        <v>1</v>
      </c>
      <c r="Z667" t="n">
        <v>10</v>
      </c>
    </row>
    <row r="668">
      <c r="A668" t="n">
        <v>27</v>
      </c>
      <c r="B668" t="n">
        <v>120</v>
      </c>
      <c r="C668" t="inlineStr">
        <is>
          <t xml:space="preserve">CONCLUIDO	</t>
        </is>
      </c>
      <c r="D668" t="n">
        <v>4.5972</v>
      </c>
      <c r="E668" t="n">
        <v>21.75</v>
      </c>
      <c r="F668" t="n">
        <v>17.95</v>
      </c>
      <c r="G668" t="n">
        <v>44.88</v>
      </c>
      <c r="H668" t="n">
        <v>0.5600000000000001</v>
      </c>
      <c r="I668" t="n">
        <v>24</v>
      </c>
      <c r="J668" t="n">
        <v>244.41</v>
      </c>
      <c r="K668" t="n">
        <v>57.72</v>
      </c>
      <c r="L668" t="n">
        <v>7.75</v>
      </c>
      <c r="M668" t="n">
        <v>22</v>
      </c>
      <c r="N668" t="n">
        <v>58.93</v>
      </c>
      <c r="O668" t="n">
        <v>30377.55</v>
      </c>
      <c r="P668" t="n">
        <v>247.11</v>
      </c>
      <c r="Q668" t="n">
        <v>1319.08</v>
      </c>
      <c r="R668" t="n">
        <v>82.63</v>
      </c>
      <c r="S668" t="n">
        <v>59.92</v>
      </c>
      <c r="T668" t="n">
        <v>11201.33</v>
      </c>
      <c r="U668" t="n">
        <v>0.73</v>
      </c>
      <c r="V668" t="n">
        <v>0.95</v>
      </c>
      <c r="W668" t="n">
        <v>0.2</v>
      </c>
      <c r="X668" t="n">
        <v>0.67</v>
      </c>
      <c r="Y668" t="n">
        <v>1</v>
      </c>
      <c r="Z668" t="n">
        <v>10</v>
      </c>
    </row>
    <row r="669">
      <c r="A669" t="n">
        <v>28</v>
      </c>
      <c r="B669" t="n">
        <v>120</v>
      </c>
      <c r="C669" t="inlineStr">
        <is>
          <t xml:space="preserve">CONCLUIDO	</t>
        </is>
      </c>
      <c r="D669" t="n">
        <v>4.6148</v>
      </c>
      <c r="E669" t="n">
        <v>21.67</v>
      </c>
      <c r="F669" t="n">
        <v>17.91</v>
      </c>
      <c r="G669" t="n">
        <v>46.73</v>
      </c>
      <c r="H669" t="n">
        <v>0.58</v>
      </c>
      <c r="I669" t="n">
        <v>23</v>
      </c>
      <c r="J669" t="n">
        <v>244.85</v>
      </c>
      <c r="K669" t="n">
        <v>57.72</v>
      </c>
      <c r="L669" t="n">
        <v>8</v>
      </c>
      <c r="M669" t="n">
        <v>21</v>
      </c>
      <c r="N669" t="n">
        <v>59.12</v>
      </c>
      <c r="O669" t="n">
        <v>30432.06</v>
      </c>
      <c r="P669" t="n">
        <v>245.5</v>
      </c>
      <c r="Q669" t="n">
        <v>1319.1</v>
      </c>
      <c r="R669" t="n">
        <v>81.40000000000001</v>
      </c>
      <c r="S669" t="n">
        <v>59.92</v>
      </c>
      <c r="T669" t="n">
        <v>10588.23</v>
      </c>
      <c r="U669" t="n">
        <v>0.74</v>
      </c>
      <c r="V669" t="n">
        <v>0.95</v>
      </c>
      <c r="W669" t="n">
        <v>0.2</v>
      </c>
      <c r="X669" t="n">
        <v>0.64</v>
      </c>
      <c r="Y669" t="n">
        <v>1</v>
      </c>
      <c r="Z669" t="n">
        <v>10</v>
      </c>
    </row>
    <row r="670">
      <c r="A670" t="n">
        <v>29</v>
      </c>
      <c r="B670" t="n">
        <v>120</v>
      </c>
      <c r="C670" t="inlineStr">
        <is>
          <t xml:space="preserve">CONCLUIDO	</t>
        </is>
      </c>
      <c r="D670" t="n">
        <v>4.6137</v>
      </c>
      <c r="E670" t="n">
        <v>21.67</v>
      </c>
      <c r="F670" t="n">
        <v>17.92</v>
      </c>
      <c r="G670" t="n">
        <v>46.74</v>
      </c>
      <c r="H670" t="n">
        <v>0.6</v>
      </c>
      <c r="I670" t="n">
        <v>23</v>
      </c>
      <c r="J670" t="n">
        <v>245.29</v>
      </c>
      <c r="K670" t="n">
        <v>57.72</v>
      </c>
      <c r="L670" t="n">
        <v>8.25</v>
      </c>
      <c r="M670" t="n">
        <v>21</v>
      </c>
      <c r="N670" t="n">
        <v>59.32</v>
      </c>
      <c r="O670" t="n">
        <v>30486.64</v>
      </c>
      <c r="P670" t="n">
        <v>244.74</v>
      </c>
      <c r="Q670" t="n">
        <v>1319.08</v>
      </c>
      <c r="R670" t="n">
        <v>81.53</v>
      </c>
      <c r="S670" t="n">
        <v>59.92</v>
      </c>
      <c r="T670" t="n">
        <v>10657.06</v>
      </c>
      <c r="U670" t="n">
        <v>0.73</v>
      </c>
      <c r="V670" t="n">
        <v>0.95</v>
      </c>
      <c r="W670" t="n">
        <v>0.2</v>
      </c>
      <c r="X670" t="n">
        <v>0.64</v>
      </c>
      <c r="Y670" t="n">
        <v>1</v>
      </c>
      <c r="Z670" t="n">
        <v>10</v>
      </c>
    </row>
    <row r="671">
      <c r="A671" t="n">
        <v>30</v>
      </c>
      <c r="B671" t="n">
        <v>120</v>
      </c>
      <c r="C671" t="inlineStr">
        <is>
          <t xml:space="preserve">CONCLUIDO	</t>
        </is>
      </c>
      <c r="D671" t="n">
        <v>4.6324</v>
      </c>
      <c r="E671" t="n">
        <v>21.59</v>
      </c>
      <c r="F671" t="n">
        <v>17.88</v>
      </c>
      <c r="G671" t="n">
        <v>48.75</v>
      </c>
      <c r="H671" t="n">
        <v>0.62</v>
      </c>
      <c r="I671" t="n">
        <v>22</v>
      </c>
      <c r="J671" t="n">
        <v>245.73</v>
      </c>
      <c r="K671" t="n">
        <v>57.72</v>
      </c>
      <c r="L671" t="n">
        <v>8.5</v>
      </c>
      <c r="M671" t="n">
        <v>20</v>
      </c>
      <c r="N671" t="n">
        <v>59.51</v>
      </c>
      <c r="O671" t="n">
        <v>30541.29</v>
      </c>
      <c r="P671" t="n">
        <v>242.99</v>
      </c>
      <c r="Q671" t="n">
        <v>1319.08</v>
      </c>
      <c r="R671" t="n">
        <v>80.12</v>
      </c>
      <c r="S671" t="n">
        <v>59.92</v>
      </c>
      <c r="T671" t="n">
        <v>9955.67</v>
      </c>
      <c r="U671" t="n">
        <v>0.75</v>
      </c>
      <c r="V671" t="n">
        <v>0.95</v>
      </c>
      <c r="W671" t="n">
        <v>0.2</v>
      </c>
      <c r="X671" t="n">
        <v>0.6</v>
      </c>
      <c r="Y671" t="n">
        <v>1</v>
      </c>
      <c r="Z671" t="n">
        <v>10</v>
      </c>
    </row>
    <row r="672">
      <c r="A672" t="n">
        <v>31</v>
      </c>
      <c r="B672" t="n">
        <v>120</v>
      </c>
      <c r="C672" t="inlineStr">
        <is>
          <t xml:space="preserve">CONCLUIDO	</t>
        </is>
      </c>
      <c r="D672" t="n">
        <v>4.6489</v>
      </c>
      <c r="E672" t="n">
        <v>21.51</v>
      </c>
      <c r="F672" t="n">
        <v>17.84</v>
      </c>
      <c r="G672" t="n">
        <v>50.98</v>
      </c>
      <c r="H672" t="n">
        <v>0.63</v>
      </c>
      <c r="I672" t="n">
        <v>21</v>
      </c>
      <c r="J672" t="n">
        <v>246.18</v>
      </c>
      <c r="K672" t="n">
        <v>57.72</v>
      </c>
      <c r="L672" t="n">
        <v>8.75</v>
      </c>
      <c r="M672" t="n">
        <v>19</v>
      </c>
      <c r="N672" t="n">
        <v>59.7</v>
      </c>
      <c r="O672" t="n">
        <v>30596.01</v>
      </c>
      <c r="P672" t="n">
        <v>241.69</v>
      </c>
      <c r="Q672" t="n">
        <v>1319.14</v>
      </c>
      <c r="R672" t="n">
        <v>79.15000000000001</v>
      </c>
      <c r="S672" t="n">
        <v>59.92</v>
      </c>
      <c r="T672" t="n">
        <v>9473.290000000001</v>
      </c>
      <c r="U672" t="n">
        <v>0.76</v>
      </c>
      <c r="V672" t="n">
        <v>0.95</v>
      </c>
      <c r="W672" t="n">
        <v>0.2</v>
      </c>
      <c r="X672" t="n">
        <v>0.57</v>
      </c>
      <c r="Y672" t="n">
        <v>1</v>
      </c>
      <c r="Z672" t="n">
        <v>10</v>
      </c>
    </row>
    <row r="673">
      <c r="A673" t="n">
        <v>32</v>
      </c>
      <c r="B673" t="n">
        <v>120</v>
      </c>
      <c r="C673" t="inlineStr">
        <is>
          <t xml:space="preserve">CONCLUIDO	</t>
        </is>
      </c>
      <c r="D673" t="n">
        <v>4.6679</v>
      </c>
      <c r="E673" t="n">
        <v>21.42</v>
      </c>
      <c r="F673" t="n">
        <v>17.8</v>
      </c>
      <c r="G673" t="n">
        <v>53.41</v>
      </c>
      <c r="H673" t="n">
        <v>0.65</v>
      </c>
      <c r="I673" t="n">
        <v>20</v>
      </c>
      <c r="J673" t="n">
        <v>246.62</v>
      </c>
      <c r="K673" t="n">
        <v>57.72</v>
      </c>
      <c r="L673" t="n">
        <v>9</v>
      </c>
      <c r="M673" t="n">
        <v>18</v>
      </c>
      <c r="N673" t="n">
        <v>59.9</v>
      </c>
      <c r="O673" t="n">
        <v>30650.8</v>
      </c>
      <c r="P673" t="n">
        <v>238.95</v>
      </c>
      <c r="Q673" t="n">
        <v>1319.15</v>
      </c>
      <c r="R673" t="n">
        <v>77.67</v>
      </c>
      <c r="S673" t="n">
        <v>59.92</v>
      </c>
      <c r="T673" t="n">
        <v>8741.610000000001</v>
      </c>
      <c r="U673" t="n">
        <v>0.77</v>
      </c>
      <c r="V673" t="n">
        <v>0.95</v>
      </c>
      <c r="W673" t="n">
        <v>0.2</v>
      </c>
      <c r="X673" t="n">
        <v>0.53</v>
      </c>
      <c r="Y673" t="n">
        <v>1</v>
      </c>
      <c r="Z673" t="n">
        <v>10</v>
      </c>
    </row>
    <row r="674">
      <c r="A674" t="n">
        <v>33</v>
      </c>
      <c r="B674" t="n">
        <v>120</v>
      </c>
      <c r="C674" t="inlineStr">
        <is>
          <t xml:space="preserve">CONCLUIDO	</t>
        </is>
      </c>
      <c r="D674" t="n">
        <v>4.6661</v>
      </c>
      <c r="E674" t="n">
        <v>21.43</v>
      </c>
      <c r="F674" t="n">
        <v>17.81</v>
      </c>
      <c r="G674" t="n">
        <v>53.43</v>
      </c>
      <c r="H674" t="n">
        <v>0.67</v>
      </c>
      <c r="I674" t="n">
        <v>20</v>
      </c>
      <c r="J674" t="n">
        <v>247.07</v>
      </c>
      <c r="K674" t="n">
        <v>57.72</v>
      </c>
      <c r="L674" t="n">
        <v>9.25</v>
      </c>
      <c r="M674" t="n">
        <v>18</v>
      </c>
      <c r="N674" t="n">
        <v>60.09</v>
      </c>
      <c r="O674" t="n">
        <v>30705.66</v>
      </c>
      <c r="P674" t="n">
        <v>237.88</v>
      </c>
      <c r="Q674" t="n">
        <v>1319.16</v>
      </c>
      <c r="R674" t="n">
        <v>78.01000000000001</v>
      </c>
      <c r="S674" t="n">
        <v>59.92</v>
      </c>
      <c r="T674" t="n">
        <v>8908.99</v>
      </c>
      <c r="U674" t="n">
        <v>0.77</v>
      </c>
      <c r="V674" t="n">
        <v>0.95</v>
      </c>
      <c r="W674" t="n">
        <v>0.2</v>
      </c>
      <c r="X674" t="n">
        <v>0.53</v>
      </c>
      <c r="Y674" t="n">
        <v>1</v>
      </c>
      <c r="Z674" t="n">
        <v>10</v>
      </c>
    </row>
    <row r="675">
      <c r="A675" t="n">
        <v>34</v>
      </c>
      <c r="B675" t="n">
        <v>120</v>
      </c>
      <c r="C675" t="inlineStr">
        <is>
          <t xml:space="preserve">CONCLUIDO	</t>
        </is>
      </c>
      <c r="D675" t="n">
        <v>4.6851</v>
      </c>
      <c r="E675" t="n">
        <v>21.34</v>
      </c>
      <c r="F675" t="n">
        <v>17.77</v>
      </c>
      <c r="G675" t="n">
        <v>56.12</v>
      </c>
      <c r="H675" t="n">
        <v>0.68</v>
      </c>
      <c r="I675" t="n">
        <v>19</v>
      </c>
      <c r="J675" t="n">
        <v>247.51</v>
      </c>
      <c r="K675" t="n">
        <v>57.72</v>
      </c>
      <c r="L675" t="n">
        <v>9.5</v>
      </c>
      <c r="M675" t="n">
        <v>17</v>
      </c>
      <c r="N675" t="n">
        <v>60.29</v>
      </c>
      <c r="O675" t="n">
        <v>30760.6</v>
      </c>
      <c r="P675" t="n">
        <v>236.17</v>
      </c>
      <c r="Q675" t="n">
        <v>1319.08</v>
      </c>
      <c r="R675" t="n">
        <v>76.63</v>
      </c>
      <c r="S675" t="n">
        <v>59.92</v>
      </c>
      <c r="T675" t="n">
        <v>8225.25</v>
      </c>
      <c r="U675" t="n">
        <v>0.78</v>
      </c>
      <c r="V675" t="n">
        <v>0.96</v>
      </c>
      <c r="W675" t="n">
        <v>0.19</v>
      </c>
      <c r="X675" t="n">
        <v>0.49</v>
      </c>
      <c r="Y675" t="n">
        <v>1</v>
      </c>
      <c r="Z675" t="n">
        <v>10</v>
      </c>
    </row>
    <row r="676">
      <c r="A676" t="n">
        <v>35</v>
      </c>
      <c r="B676" t="n">
        <v>120</v>
      </c>
      <c r="C676" t="inlineStr">
        <is>
          <t xml:space="preserve">CONCLUIDO	</t>
        </is>
      </c>
      <c r="D676" t="n">
        <v>4.6873</v>
      </c>
      <c r="E676" t="n">
        <v>21.33</v>
      </c>
      <c r="F676" t="n">
        <v>17.76</v>
      </c>
      <c r="G676" t="n">
        <v>56.08</v>
      </c>
      <c r="H676" t="n">
        <v>0.7</v>
      </c>
      <c r="I676" t="n">
        <v>19</v>
      </c>
      <c r="J676" t="n">
        <v>247.96</v>
      </c>
      <c r="K676" t="n">
        <v>57.72</v>
      </c>
      <c r="L676" t="n">
        <v>9.75</v>
      </c>
      <c r="M676" t="n">
        <v>17</v>
      </c>
      <c r="N676" t="n">
        <v>60.48</v>
      </c>
      <c r="O676" t="n">
        <v>30815.6</v>
      </c>
      <c r="P676" t="n">
        <v>235.42</v>
      </c>
      <c r="Q676" t="n">
        <v>1319.09</v>
      </c>
      <c r="R676" t="n">
        <v>76.06999999999999</v>
      </c>
      <c r="S676" t="n">
        <v>59.92</v>
      </c>
      <c r="T676" t="n">
        <v>7943.18</v>
      </c>
      <c r="U676" t="n">
        <v>0.79</v>
      </c>
      <c r="V676" t="n">
        <v>0.96</v>
      </c>
      <c r="W676" t="n">
        <v>0.2</v>
      </c>
      <c r="X676" t="n">
        <v>0.48</v>
      </c>
      <c r="Y676" t="n">
        <v>1</v>
      </c>
      <c r="Z676" t="n">
        <v>10</v>
      </c>
    </row>
    <row r="677">
      <c r="A677" t="n">
        <v>36</v>
      </c>
      <c r="B677" t="n">
        <v>120</v>
      </c>
      <c r="C677" t="inlineStr">
        <is>
          <t xml:space="preserve">CONCLUIDO	</t>
        </is>
      </c>
      <c r="D677" t="n">
        <v>4.7068</v>
      </c>
      <c r="E677" t="n">
        <v>21.25</v>
      </c>
      <c r="F677" t="n">
        <v>17.72</v>
      </c>
      <c r="G677" t="n">
        <v>59.06</v>
      </c>
      <c r="H677" t="n">
        <v>0.72</v>
      </c>
      <c r="I677" t="n">
        <v>18</v>
      </c>
      <c r="J677" t="n">
        <v>248.4</v>
      </c>
      <c r="K677" t="n">
        <v>57.72</v>
      </c>
      <c r="L677" t="n">
        <v>10</v>
      </c>
      <c r="M677" t="n">
        <v>16</v>
      </c>
      <c r="N677" t="n">
        <v>60.68</v>
      </c>
      <c r="O677" t="n">
        <v>30870.67</v>
      </c>
      <c r="P677" t="n">
        <v>232.93</v>
      </c>
      <c r="Q677" t="n">
        <v>1319.12</v>
      </c>
      <c r="R677" t="n">
        <v>75.22</v>
      </c>
      <c r="S677" t="n">
        <v>59.92</v>
      </c>
      <c r="T677" t="n">
        <v>7523.41</v>
      </c>
      <c r="U677" t="n">
        <v>0.8</v>
      </c>
      <c r="V677" t="n">
        <v>0.96</v>
      </c>
      <c r="W677" t="n">
        <v>0.18</v>
      </c>
      <c r="X677" t="n">
        <v>0.44</v>
      </c>
      <c r="Y677" t="n">
        <v>1</v>
      </c>
      <c r="Z677" t="n">
        <v>10</v>
      </c>
    </row>
    <row r="678">
      <c r="A678" t="n">
        <v>37</v>
      </c>
      <c r="B678" t="n">
        <v>120</v>
      </c>
      <c r="C678" t="inlineStr">
        <is>
          <t xml:space="preserve">CONCLUIDO	</t>
        </is>
      </c>
      <c r="D678" t="n">
        <v>4.6924</v>
      </c>
      <c r="E678" t="n">
        <v>21.31</v>
      </c>
      <c r="F678" t="n">
        <v>17.78</v>
      </c>
      <c r="G678" t="n">
        <v>59.27</v>
      </c>
      <c r="H678" t="n">
        <v>0.73</v>
      </c>
      <c r="I678" t="n">
        <v>18</v>
      </c>
      <c r="J678" t="n">
        <v>248.85</v>
      </c>
      <c r="K678" t="n">
        <v>57.72</v>
      </c>
      <c r="L678" t="n">
        <v>10.25</v>
      </c>
      <c r="M678" t="n">
        <v>16</v>
      </c>
      <c r="N678" t="n">
        <v>60.88</v>
      </c>
      <c r="O678" t="n">
        <v>30925.82</v>
      </c>
      <c r="P678" t="n">
        <v>232.63</v>
      </c>
      <c r="Q678" t="n">
        <v>1319.1</v>
      </c>
      <c r="R678" t="n">
        <v>77.3</v>
      </c>
      <c r="S678" t="n">
        <v>59.92</v>
      </c>
      <c r="T678" t="n">
        <v>8565.9</v>
      </c>
      <c r="U678" t="n">
        <v>0.78</v>
      </c>
      <c r="V678" t="n">
        <v>0.96</v>
      </c>
      <c r="W678" t="n">
        <v>0.19</v>
      </c>
      <c r="X678" t="n">
        <v>0.51</v>
      </c>
      <c r="Y678" t="n">
        <v>1</v>
      </c>
      <c r="Z678" t="n">
        <v>10</v>
      </c>
    </row>
    <row r="679">
      <c r="A679" t="n">
        <v>38</v>
      </c>
      <c r="B679" t="n">
        <v>120</v>
      </c>
      <c r="C679" t="inlineStr">
        <is>
          <t xml:space="preserve">CONCLUIDO	</t>
        </is>
      </c>
      <c r="D679" t="n">
        <v>4.7096</v>
      </c>
      <c r="E679" t="n">
        <v>21.23</v>
      </c>
      <c r="F679" t="n">
        <v>17.75</v>
      </c>
      <c r="G679" t="n">
        <v>62.65</v>
      </c>
      <c r="H679" t="n">
        <v>0.75</v>
      </c>
      <c r="I679" t="n">
        <v>17</v>
      </c>
      <c r="J679" t="n">
        <v>249.3</v>
      </c>
      <c r="K679" t="n">
        <v>57.72</v>
      </c>
      <c r="L679" t="n">
        <v>10.5</v>
      </c>
      <c r="M679" t="n">
        <v>15</v>
      </c>
      <c r="N679" t="n">
        <v>61.07</v>
      </c>
      <c r="O679" t="n">
        <v>30981.04</v>
      </c>
      <c r="P679" t="n">
        <v>231.29</v>
      </c>
      <c r="Q679" t="n">
        <v>1319.11</v>
      </c>
      <c r="R679" t="n">
        <v>76.08</v>
      </c>
      <c r="S679" t="n">
        <v>59.92</v>
      </c>
      <c r="T679" t="n">
        <v>7960.2</v>
      </c>
      <c r="U679" t="n">
        <v>0.79</v>
      </c>
      <c r="V679" t="n">
        <v>0.96</v>
      </c>
      <c r="W679" t="n">
        <v>0.19</v>
      </c>
      <c r="X679" t="n">
        <v>0.47</v>
      </c>
      <c r="Y679" t="n">
        <v>1</v>
      </c>
      <c r="Z679" t="n">
        <v>10</v>
      </c>
    </row>
    <row r="680">
      <c r="A680" t="n">
        <v>39</v>
      </c>
      <c r="B680" t="n">
        <v>120</v>
      </c>
      <c r="C680" t="inlineStr">
        <is>
          <t xml:space="preserve">CONCLUIDO	</t>
        </is>
      </c>
      <c r="D680" t="n">
        <v>4.7089</v>
      </c>
      <c r="E680" t="n">
        <v>21.24</v>
      </c>
      <c r="F680" t="n">
        <v>17.75</v>
      </c>
      <c r="G680" t="n">
        <v>62.66</v>
      </c>
      <c r="H680" t="n">
        <v>0.77</v>
      </c>
      <c r="I680" t="n">
        <v>17</v>
      </c>
      <c r="J680" t="n">
        <v>249.75</v>
      </c>
      <c r="K680" t="n">
        <v>57.72</v>
      </c>
      <c r="L680" t="n">
        <v>10.75</v>
      </c>
      <c r="M680" t="n">
        <v>15</v>
      </c>
      <c r="N680" t="n">
        <v>61.27</v>
      </c>
      <c r="O680" t="n">
        <v>31036.33</v>
      </c>
      <c r="P680" t="n">
        <v>229.19</v>
      </c>
      <c r="Q680" t="n">
        <v>1319.09</v>
      </c>
      <c r="R680" t="n">
        <v>76.20999999999999</v>
      </c>
      <c r="S680" t="n">
        <v>59.92</v>
      </c>
      <c r="T680" t="n">
        <v>8027.06</v>
      </c>
      <c r="U680" t="n">
        <v>0.79</v>
      </c>
      <c r="V680" t="n">
        <v>0.96</v>
      </c>
      <c r="W680" t="n">
        <v>0.19</v>
      </c>
      <c r="X680" t="n">
        <v>0.48</v>
      </c>
      <c r="Y680" t="n">
        <v>1</v>
      </c>
      <c r="Z680" t="n">
        <v>10</v>
      </c>
    </row>
    <row r="681">
      <c r="A681" t="n">
        <v>40</v>
      </c>
      <c r="B681" t="n">
        <v>120</v>
      </c>
      <c r="C681" t="inlineStr">
        <is>
          <t xml:space="preserve">CONCLUIDO	</t>
        </is>
      </c>
      <c r="D681" t="n">
        <v>4.7302</v>
      </c>
      <c r="E681" t="n">
        <v>21.14</v>
      </c>
      <c r="F681" t="n">
        <v>17.7</v>
      </c>
      <c r="G681" t="n">
        <v>66.39</v>
      </c>
      <c r="H681" t="n">
        <v>0.78</v>
      </c>
      <c r="I681" t="n">
        <v>16</v>
      </c>
      <c r="J681" t="n">
        <v>250.2</v>
      </c>
      <c r="K681" t="n">
        <v>57.72</v>
      </c>
      <c r="L681" t="n">
        <v>11</v>
      </c>
      <c r="M681" t="n">
        <v>14</v>
      </c>
      <c r="N681" t="n">
        <v>61.47</v>
      </c>
      <c r="O681" t="n">
        <v>31091.69</v>
      </c>
      <c r="P681" t="n">
        <v>227.8</v>
      </c>
      <c r="Q681" t="n">
        <v>1319.08</v>
      </c>
      <c r="R681" t="n">
        <v>74.62</v>
      </c>
      <c r="S681" t="n">
        <v>59.92</v>
      </c>
      <c r="T681" t="n">
        <v>7234.83</v>
      </c>
      <c r="U681" t="n">
        <v>0.8</v>
      </c>
      <c r="V681" t="n">
        <v>0.96</v>
      </c>
      <c r="W681" t="n">
        <v>0.19</v>
      </c>
      <c r="X681" t="n">
        <v>0.43</v>
      </c>
      <c r="Y681" t="n">
        <v>1</v>
      </c>
      <c r="Z681" t="n">
        <v>10</v>
      </c>
    </row>
    <row r="682">
      <c r="A682" t="n">
        <v>41</v>
      </c>
      <c r="B682" t="n">
        <v>120</v>
      </c>
      <c r="C682" t="inlineStr">
        <is>
          <t xml:space="preserve">CONCLUIDO	</t>
        </is>
      </c>
      <c r="D682" t="n">
        <v>4.7268</v>
      </c>
      <c r="E682" t="n">
        <v>21.16</v>
      </c>
      <c r="F682" t="n">
        <v>17.72</v>
      </c>
      <c r="G682" t="n">
        <v>66.44</v>
      </c>
      <c r="H682" t="n">
        <v>0.8</v>
      </c>
      <c r="I682" t="n">
        <v>16</v>
      </c>
      <c r="J682" t="n">
        <v>250.65</v>
      </c>
      <c r="K682" t="n">
        <v>57.72</v>
      </c>
      <c r="L682" t="n">
        <v>11.25</v>
      </c>
      <c r="M682" t="n">
        <v>14</v>
      </c>
      <c r="N682" t="n">
        <v>61.67</v>
      </c>
      <c r="O682" t="n">
        <v>31147.12</v>
      </c>
      <c r="P682" t="n">
        <v>225.77</v>
      </c>
      <c r="Q682" t="n">
        <v>1319.17</v>
      </c>
      <c r="R682" t="n">
        <v>75.01000000000001</v>
      </c>
      <c r="S682" t="n">
        <v>59.92</v>
      </c>
      <c r="T682" t="n">
        <v>7429.57</v>
      </c>
      <c r="U682" t="n">
        <v>0.8</v>
      </c>
      <c r="V682" t="n">
        <v>0.96</v>
      </c>
      <c r="W682" t="n">
        <v>0.19</v>
      </c>
      <c r="X682" t="n">
        <v>0.44</v>
      </c>
      <c r="Y682" t="n">
        <v>1</v>
      </c>
      <c r="Z682" t="n">
        <v>10</v>
      </c>
    </row>
    <row r="683">
      <c r="A683" t="n">
        <v>42</v>
      </c>
      <c r="B683" t="n">
        <v>120</v>
      </c>
      <c r="C683" t="inlineStr">
        <is>
          <t xml:space="preserve">CONCLUIDO	</t>
        </is>
      </c>
      <c r="D683" t="n">
        <v>4.7488</v>
      </c>
      <c r="E683" t="n">
        <v>21.06</v>
      </c>
      <c r="F683" t="n">
        <v>17.67</v>
      </c>
      <c r="G683" t="n">
        <v>70.66</v>
      </c>
      <c r="H683" t="n">
        <v>0.8100000000000001</v>
      </c>
      <c r="I683" t="n">
        <v>15</v>
      </c>
      <c r="J683" t="n">
        <v>251.1</v>
      </c>
      <c r="K683" t="n">
        <v>57.72</v>
      </c>
      <c r="L683" t="n">
        <v>11.5</v>
      </c>
      <c r="M683" t="n">
        <v>13</v>
      </c>
      <c r="N683" t="n">
        <v>61.87</v>
      </c>
      <c r="O683" t="n">
        <v>31202.63</v>
      </c>
      <c r="P683" t="n">
        <v>223.82</v>
      </c>
      <c r="Q683" t="n">
        <v>1319.09</v>
      </c>
      <c r="R683" t="n">
        <v>73.23999999999999</v>
      </c>
      <c r="S683" t="n">
        <v>59.92</v>
      </c>
      <c r="T683" t="n">
        <v>6552.21</v>
      </c>
      <c r="U683" t="n">
        <v>0.82</v>
      </c>
      <c r="V683" t="n">
        <v>0.96</v>
      </c>
      <c r="W683" t="n">
        <v>0.19</v>
      </c>
      <c r="X683" t="n">
        <v>0.39</v>
      </c>
      <c r="Y683" t="n">
        <v>1</v>
      </c>
      <c r="Z683" t="n">
        <v>10</v>
      </c>
    </row>
    <row r="684">
      <c r="A684" t="n">
        <v>43</v>
      </c>
      <c r="B684" t="n">
        <v>120</v>
      </c>
      <c r="C684" t="inlineStr">
        <is>
          <t xml:space="preserve">CONCLUIDO	</t>
        </is>
      </c>
      <c r="D684" t="n">
        <v>4.7482</v>
      </c>
      <c r="E684" t="n">
        <v>21.06</v>
      </c>
      <c r="F684" t="n">
        <v>17.67</v>
      </c>
      <c r="G684" t="n">
        <v>70.67</v>
      </c>
      <c r="H684" t="n">
        <v>0.83</v>
      </c>
      <c r="I684" t="n">
        <v>15</v>
      </c>
      <c r="J684" t="n">
        <v>251.55</v>
      </c>
      <c r="K684" t="n">
        <v>57.72</v>
      </c>
      <c r="L684" t="n">
        <v>11.75</v>
      </c>
      <c r="M684" t="n">
        <v>13</v>
      </c>
      <c r="N684" t="n">
        <v>62.07</v>
      </c>
      <c r="O684" t="n">
        <v>31258.21</v>
      </c>
      <c r="P684" t="n">
        <v>223.54</v>
      </c>
      <c r="Q684" t="n">
        <v>1319.11</v>
      </c>
      <c r="R684" t="n">
        <v>73.44</v>
      </c>
      <c r="S684" t="n">
        <v>59.92</v>
      </c>
      <c r="T684" t="n">
        <v>6648.26</v>
      </c>
      <c r="U684" t="n">
        <v>0.82</v>
      </c>
      <c r="V684" t="n">
        <v>0.96</v>
      </c>
      <c r="W684" t="n">
        <v>0.19</v>
      </c>
      <c r="X684" t="n">
        <v>0.39</v>
      </c>
      <c r="Y684" t="n">
        <v>1</v>
      </c>
      <c r="Z684" t="n">
        <v>10</v>
      </c>
    </row>
    <row r="685">
      <c r="A685" t="n">
        <v>44</v>
      </c>
      <c r="B685" t="n">
        <v>120</v>
      </c>
      <c r="C685" t="inlineStr">
        <is>
          <t xml:space="preserve">CONCLUIDO	</t>
        </is>
      </c>
      <c r="D685" t="n">
        <v>4.7482</v>
      </c>
      <c r="E685" t="n">
        <v>21.06</v>
      </c>
      <c r="F685" t="n">
        <v>17.67</v>
      </c>
      <c r="G685" t="n">
        <v>70.67</v>
      </c>
      <c r="H685" t="n">
        <v>0.85</v>
      </c>
      <c r="I685" t="n">
        <v>15</v>
      </c>
      <c r="J685" t="n">
        <v>252</v>
      </c>
      <c r="K685" t="n">
        <v>57.72</v>
      </c>
      <c r="L685" t="n">
        <v>12</v>
      </c>
      <c r="M685" t="n">
        <v>13</v>
      </c>
      <c r="N685" t="n">
        <v>62.27</v>
      </c>
      <c r="O685" t="n">
        <v>31313.87</v>
      </c>
      <c r="P685" t="n">
        <v>219.77</v>
      </c>
      <c r="Q685" t="n">
        <v>1319.08</v>
      </c>
      <c r="R685" t="n">
        <v>73.28</v>
      </c>
      <c r="S685" t="n">
        <v>59.92</v>
      </c>
      <c r="T685" t="n">
        <v>6571.08</v>
      </c>
      <c r="U685" t="n">
        <v>0.82</v>
      </c>
      <c r="V685" t="n">
        <v>0.96</v>
      </c>
      <c r="W685" t="n">
        <v>0.19</v>
      </c>
      <c r="X685" t="n">
        <v>0.39</v>
      </c>
      <c r="Y685" t="n">
        <v>1</v>
      </c>
      <c r="Z685" t="n">
        <v>10</v>
      </c>
    </row>
    <row r="686">
      <c r="A686" t="n">
        <v>45</v>
      </c>
      <c r="B686" t="n">
        <v>120</v>
      </c>
      <c r="C686" t="inlineStr">
        <is>
          <t xml:space="preserve">CONCLUIDO	</t>
        </is>
      </c>
      <c r="D686" t="n">
        <v>4.782</v>
      </c>
      <c r="E686" t="n">
        <v>20.91</v>
      </c>
      <c r="F686" t="n">
        <v>17.57</v>
      </c>
      <c r="G686" t="n">
        <v>75.28</v>
      </c>
      <c r="H686" t="n">
        <v>0.86</v>
      </c>
      <c r="I686" t="n">
        <v>14</v>
      </c>
      <c r="J686" t="n">
        <v>252.45</v>
      </c>
      <c r="K686" t="n">
        <v>57.72</v>
      </c>
      <c r="L686" t="n">
        <v>12.25</v>
      </c>
      <c r="M686" t="n">
        <v>12</v>
      </c>
      <c r="N686" t="n">
        <v>62.48</v>
      </c>
      <c r="O686" t="n">
        <v>31369.6</v>
      </c>
      <c r="P686" t="n">
        <v>217.51</v>
      </c>
      <c r="Q686" t="n">
        <v>1319.12</v>
      </c>
      <c r="R686" t="n">
        <v>69.75</v>
      </c>
      <c r="S686" t="n">
        <v>59.92</v>
      </c>
      <c r="T686" t="n">
        <v>4808.57</v>
      </c>
      <c r="U686" t="n">
        <v>0.86</v>
      </c>
      <c r="V686" t="n">
        <v>0.97</v>
      </c>
      <c r="W686" t="n">
        <v>0.19</v>
      </c>
      <c r="X686" t="n">
        <v>0.29</v>
      </c>
      <c r="Y686" t="n">
        <v>1</v>
      </c>
      <c r="Z686" t="n">
        <v>10</v>
      </c>
    </row>
    <row r="687">
      <c r="A687" t="n">
        <v>46</v>
      </c>
      <c r="B687" t="n">
        <v>120</v>
      </c>
      <c r="C687" t="inlineStr">
        <is>
          <t xml:space="preserve">CONCLUIDO	</t>
        </is>
      </c>
      <c r="D687" t="n">
        <v>4.7507</v>
      </c>
      <c r="E687" t="n">
        <v>21.05</v>
      </c>
      <c r="F687" t="n">
        <v>17.7</v>
      </c>
      <c r="G687" t="n">
        <v>75.87</v>
      </c>
      <c r="H687" t="n">
        <v>0.88</v>
      </c>
      <c r="I687" t="n">
        <v>14</v>
      </c>
      <c r="J687" t="n">
        <v>252.9</v>
      </c>
      <c r="K687" t="n">
        <v>57.72</v>
      </c>
      <c r="L687" t="n">
        <v>12.5</v>
      </c>
      <c r="M687" t="n">
        <v>12</v>
      </c>
      <c r="N687" t="n">
        <v>62.68</v>
      </c>
      <c r="O687" t="n">
        <v>31425.4</v>
      </c>
      <c r="P687" t="n">
        <v>218.52</v>
      </c>
      <c r="Q687" t="n">
        <v>1319.16</v>
      </c>
      <c r="R687" t="n">
        <v>74.84999999999999</v>
      </c>
      <c r="S687" t="n">
        <v>59.92</v>
      </c>
      <c r="T687" t="n">
        <v>7359.55</v>
      </c>
      <c r="U687" t="n">
        <v>0.8</v>
      </c>
      <c r="V687" t="n">
        <v>0.96</v>
      </c>
      <c r="W687" t="n">
        <v>0.18</v>
      </c>
      <c r="X687" t="n">
        <v>0.43</v>
      </c>
      <c r="Y687" t="n">
        <v>1</v>
      </c>
      <c r="Z687" t="n">
        <v>10</v>
      </c>
    </row>
    <row r="688">
      <c r="A688" t="n">
        <v>47</v>
      </c>
      <c r="B688" t="n">
        <v>120</v>
      </c>
      <c r="C688" t="inlineStr">
        <is>
          <t xml:space="preserve">CONCLUIDO	</t>
        </is>
      </c>
      <c r="D688" t="n">
        <v>4.7579</v>
      </c>
      <c r="E688" t="n">
        <v>21.02</v>
      </c>
      <c r="F688" t="n">
        <v>17.67</v>
      </c>
      <c r="G688" t="n">
        <v>75.73</v>
      </c>
      <c r="H688" t="n">
        <v>0.9</v>
      </c>
      <c r="I688" t="n">
        <v>14</v>
      </c>
      <c r="J688" t="n">
        <v>253.35</v>
      </c>
      <c r="K688" t="n">
        <v>57.72</v>
      </c>
      <c r="L688" t="n">
        <v>12.75</v>
      </c>
      <c r="M688" t="n">
        <v>11</v>
      </c>
      <c r="N688" t="n">
        <v>62.88</v>
      </c>
      <c r="O688" t="n">
        <v>31481.28</v>
      </c>
      <c r="P688" t="n">
        <v>215.36</v>
      </c>
      <c r="Q688" t="n">
        <v>1319.08</v>
      </c>
      <c r="R688" t="n">
        <v>73.53</v>
      </c>
      <c r="S688" t="n">
        <v>59.92</v>
      </c>
      <c r="T688" t="n">
        <v>6699.09</v>
      </c>
      <c r="U688" t="n">
        <v>0.8100000000000001</v>
      </c>
      <c r="V688" t="n">
        <v>0.96</v>
      </c>
      <c r="W688" t="n">
        <v>0.19</v>
      </c>
      <c r="X688" t="n">
        <v>0.39</v>
      </c>
      <c r="Y688" t="n">
        <v>1</v>
      </c>
      <c r="Z688" t="n">
        <v>10</v>
      </c>
    </row>
    <row r="689">
      <c r="A689" t="n">
        <v>48</v>
      </c>
      <c r="B689" t="n">
        <v>120</v>
      </c>
      <c r="C689" t="inlineStr">
        <is>
          <t xml:space="preserve">CONCLUIDO	</t>
        </is>
      </c>
      <c r="D689" t="n">
        <v>4.7783</v>
      </c>
      <c r="E689" t="n">
        <v>20.93</v>
      </c>
      <c r="F689" t="n">
        <v>17.63</v>
      </c>
      <c r="G689" t="n">
        <v>81.34999999999999</v>
      </c>
      <c r="H689" t="n">
        <v>0.91</v>
      </c>
      <c r="I689" t="n">
        <v>13</v>
      </c>
      <c r="J689" t="n">
        <v>253.81</v>
      </c>
      <c r="K689" t="n">
        <v>57.72</v>
      </c>
      <c r="L689" t="n">
        <v>13</v>
      </c>
      <c r="M689" t="n">
        <v>11</v>
      </c>
      <c r="N689" t="n">
        <v>63.08</v>
      </c>
      <c r="O689" t="n">
        <v>31537.23</v>
      </c>
      <c r="P689" t="n">
        <v>215.15</v>
      </c>
      <c r="Q689" t="n">
        <v>1319.12</v>
      </c>
      <c r="R689" t="n">
        <v>72.01000000000001</v>
      </c>
      <c r="S689" t="n">
        <v>59.92</v>
      </c>
      <c r="T689" t="n">
        <v>5943.76</v>
      </c>
      <c r="U689" t="n">
        <v>0.83</v>
      </c>
      <c r="V689" t="n">
        <v>0.96</v>
      </c>
      <c r="W689" t="n">
        <v>0.19</v>
      </c>
      <c r="X689" t="n">
        <v>0.35</v>
      </c>
      <c r="Y689" t="n">
        <v>1</v>
      </c>
      <c r="Z689" t="n">
        <v>10</v>
      </c>
    </row>
    <row r="690">
      <c r="A690" t="n">
        <v>49</v>
      </c>
      <c r="B690" t="n">
        <v>120</v>
      </c>
      <c r="C690" t="inlineStr">
        <is>
          <t xml:space="preserve">CONCLUIDO	</t>
        </is>
      </c>
      <c r="D690" t="n">
        <v>4.7791</v>
      </c>
      <c r="E690" t="n">
        <v>20.92</v>
      </c>
      <c r="F690" t="n">
        <v>17.62</v>
      </c>
      <c r="G690" t="n">
        <v>81.34</v>
      </c>
      <c r="H690" t="n">
        <v>0.93</v>
      </c>
      <c r="I690" t="n">
        <v>13</v>
      </c>
      <c r="J690" t="n">
        <v>254.26</v>
      </c>
      <c r="K690" t="n">
        <v>57.72</v>
      </c>
      <c r="L690" t="n">
        <v>13.25</v>
      </c>
      <c r="M690" t="n">
        <v>8</v>
      </c>
      <c r="N690" t="n">
        <v>63.29</v>
      </c>
      <c r="O690" t="n">
        <v>31593.26</v>
      </c>
      <c r="P690" t="n">
        <v>214.02</v>
      </c>
      <c r="Q690" t="n">
        <v>1319.08</v>
      </c>
      <c r="R690" t="n">
        <v>71.78</v>
      </c>
      <c r="S690" t="n">
        <v>59.92</v>
      </c>
      <c r="T690" t="n">
        <v>5827.62</v>
      </c>
      <c r="U690" t="n">
        <v>0.83</v>
      </c>
      <c r="V690" t="n">
        <v>0.96</v>
      </c>
      <c r="W690" t="n">
        <v>0.19</v>
      </c>
      <c r="X690" t="n">
        <v>0.35</v>
      </c>
      <c r="Y690" t="n">
        <v>1</v>
      </c>
      <c r="Z690" t="n">
        <v>10</v>
      </c>
    </row>
    <row r="691">
      <c r="A691" t="n">
        <v>50</v>
      </c>
      <c r="B691" t="n">
        <v>120</v>
      </c>
      <c r="C691" t="inlineStr">
        <is>
          <t xml:space="preserve">CONCLUIDO	</t>
        </is>
      </c>
      <c r="D691" t="n">
        <v>4.7768</v>
      </c>
      <c r="E691" t="n">
        <v>20.93</v>
      </c>
      <c r="F691" t="n">
        <v>17.63</v>
      </c>
      <c r="G691" t="n">
        <v>81.38</v>
      </c>
      <c r="H691" t="n">
        <v>0.9399999999999999</v>
      </c>
      <c r="I691" t="n">
        <v>13</v>
      </c>
      <c r="J691" t="n">
        <v>254.72</v>
      </c>
      <c r="K691" t="n">
        <v>57.72</v>
      </c>
      <c r="L691" t="n">
        <v>13.5</v>
      </c>
      <c r="M691" t="n">
        <v>6</v>
      </c>
      <c r="N691" t="n">
        <v>63.49</v>
      </c>
      <c r="O691" t="n">
        <v>31649.36</v>
      </c>
      <c r="P691" t="n">
        <v>213.06</v>
      </c>
      <c r="Q691" t="n">
        <v>1319.15</v>
      </c>
      <c r="R691" t="n">
        <v>72.02</v>
      </c>
      <c r="S691" t="n">
        <v>59.92</v>
      </c>
      <c r="T691" t="n">
        <v>5952.08</v>
      </c>
      <c r="U691" t="n">
        <v>0.83</v>
      </c>
      <c r="V691" t="n">
        <v>0.96</v>
      </c>
      <c r="W691" t="n">
        <v>0.19</v>
      </c>
      <c r="X691" t="n">
        <v>0.36</v>
      </c>
      <c r="Y691" t="n">
        <v>1</v>
      </c>
      <c r="Z691" t="n">
        <v>10</v>
      </c>
    </row>
    <row r="692">
      <c r="A692" t="n">
        <v>51</v>
      </c>
      <c r="B692" t="n">
        <v>120</v>
      </c>
      <c r="C692" t="inlineStr">
        <is>
          <t xml:space="preserve">CONCLUIDO	</t>
        </is>
      </c>
      <c r="D692" t="n">
        <v>4.7749</v>
      </c>
      <c r="E692" t="n">
        <v>20.94</v>
      </c>
      <c r="F692" t="n">
        <v>17.64</v>
      </c>
      <c r="G692" t="n">
        <v>81.42</v>
      </c>
      <c r="H692" t="n">
        <v>0.96</v>
      </c>
      <c r="I692" t="n">
        <v>13</v>
      </c>
      <c r="J692" t="n">
        <v>255.17</v>
      </c>
      <c r="K692" t="n">
        <v>57.72</v>
      </c>
      <c r="L692" t="n">
        <v>13.75</v>
      </c>
      <c r="M692" t="n">
        <v>5</v>
      </c>
      <c r="N692" t="n">
        <v>63.7</v>
      </c>
      <c r="O692" t="n">
        <v>31705.54</v>
      </c>
      <c r="P692" t="n">
        <v>211.57</v>
      </c>
      <c r="Q692" t="n">
        <v>1319.1</v>
      </c>
      <c r="R692" t="n">
        <v>72.29000000000001</v>
      </c>
      <c r="S692" t="n">
        <v>59.92</v>
      </c>
      <c r="T692" t="n">
        <v>6083.04</v>
      </c>
      <c r="U692" t="n">
        <v>0.83</v>
      </c>
      <c r="V692" t="n">
        <v>0.96</v>
      </c>
      <c r="W692" t="n">
        <v>0.19</v>
      </c>
      <c r="X692" t="n">
        <v>0.36</v>
      </c>
      <c r="Y692" t="n">
        <v>1</v>
      </c>
      <c r="Z692" t="n">
        <v>10</v>
      </c>
    </row>
    <row r="693">
      <c r="A693" t="n">
        <v>52</v>
      </c>
      <c r="B693" t="n">
        <v>120</v>
      </c>
      <c r="C693" t="inlineStr">
        <is>
          <t xml:space="preserve">CONCLUIDO	</t>
        </is>
      </c>
      <c r="D693" t="n">
        <v>4.7973</v>
      </c>
      <c r="E693" t="n">
        <v>20.84</v>
      </c>
      <c r="F693" t="n">
        <v>17.59</v>
      </c>
      <c r="G693" t="n">
        <v>87.95</v>
      </c>
      <c r="H693" t="n">
        <v>0.97</v>
      </c>
      <c r="I693" t="n">
        <v>12</v>
      </c>
      <c r="J693" t="n">
        <v>255.63</v>
      </c>
      <c r="K693" t="n">
        <v>57.72</v>
      </c>
      <c r="L693" t="n">
        <v>14</v>
      </c>
      <c r="M693" t="n">
        <v>2</v>
      </c>
      <c r="N693" t="n">
        <v>63.91</v>
      </c>
      <c r="O693" t="n">
        <v>31761.8</v>
      </c>
      <c r="P693" t="n">
        <v>209.85</v>
      </c>
      <c r="Q693" t="n">
        <v>1319.08</v>
      </c>
      <c r="R693" t="n">
        <v>70.48</v>
      </c>
      <c r="S693" t="n">
        <v>59.92</v>
      </c>
      <c r="T693" t="n">
        <v>5186.03</v>
      </c>
      <c r="U693" t="n">
        <v>0.85</v>
      </c>
      <c r="V693" t="n">
        <v>0.97</v>
      </c>
      <c r="W693" t="n">
        <v>0.19</v>
      </c>
      <c r="X693" t="n">
        <v>0.31</v>
      </c>
      <c r="Y693" t="n">
        <v>1</v>
      </c>
      <c r="Z693" t="n">
        <v>10</v>
      </c>
    </row>
    <row r="694">
      <c r="A694" t="n">
        <v>53</v>
      </c>
      <c r="B694" t="n">
        <v>120</v>
      </c>
      <c r="C694" t="inlineStr">
        <is>
          <t xml:space="preserve">CONCLUIDO	</t>
        </is>
      </c>
      <c r="D694" t="n">
        <v>4.7965</v>
      </c>
      <c r="E694" t="n">
        <v>20.85</v>
      </c>
      <c r="F694" t="n">
        <v>17.59</v>
      </c>
      <c r="G694" t="n">
        <v>87.97</v>
      </c>
      <c r="H694" t="n">
        <v>0.99</v>
      </c>
      <c r="I694" t="n">
        <v>12</v>
      </c>
      <c r="J694" t="n">
        <v>256.09</v>
      </c>
      <c r="K694" t="n">
        <v>57.72</v>
      </c>
      <c r="L694" t="n">
        <v>14.25</v>
      </c>
      <c r="M694" t="n">
        <v>0</v>
      </c>
      <c r="N694" t="n">
        <v>64.11</v>
      </c>
      <c r="O694" t="n">
        <v>31818.13</v>
      </c>
      <c r="P694" t="n">
        <v>210.38</v>
      </c>
      <c r="Q694" t="n">
        <v>1319.14</v>
      </c>
      <c r="R694" t="n">
        <v>70.45999999999999</v>
      </c>
      <c r="S694" t="n">
        <v>59.92</v>
      </c>
      <c r="T694" t="n">
        <v>5173.85</v>
      </c>
      <c r="U694" t="n">
        <v>0.85</v>
      </c>
      <c r="V694" t="n">
        <v>0.97</v>
      </c>
      <c r="W694" t="n">
        <v>0.2</v>
      </c>
      <c r="X694" t="n">
        <v>0.32</v>
      </c>
      <c r="Y694" t="n">
        <v>1</v>
      </c>
      <c r="Z694" t="n">
        <v>10</v>
      </c>
    </row>
    <row r="695">
      <c r="A695" t="n">
        <v>0</v>
      </c>
      <c r="B695" t="n">
        <v>145</v>
      </c>
      <c r="C695" t="inlineStr">
        <is>
          <t xml:space="preserve">CONCLUIDO	</t>
        </is>
      </c>
      <c r="D695" t="n">
        <v>1.9641</v>
      </c>
      <c r="E695" t="n">
        <v>50.91</v>
      </c>
      <c r="F695" t="n">
        <v>28.35</v>
      </c>
      <c r="G695" t="n">
        <v>4.67</v>
      </c>
      <c r="H695" t="n">
        <v>0.06</v>
      </c>
      <c r="I695" t="n">
        <v>364</v>
      </c>
      <c r="J695" t="n">
        <v>285.18</v>
      </c>
      <c r="K695" t="n">
        <v>61.2</v>
      </c>
      <c r="L695" t="n">
        <v>1</v>
      </c>
      <c r="M695" t="n">
        <v>362</v>
      </c>
      <c r="N695" t="n">
        <v>77.98</v>
      </c>
      <c r="O695" t="n">
        <v>35406.83</v>
      </c>
      <c r="P695" t="n">
        <v>500</v>
      </c>
      <c r="Q695" t="n">
        <v>1319.84</v>
      </c>
      <c r="R695" t="n">
        <v>423.49</v>
      </c>
      <c r="S695" t="n">
        <v>59.92</v>
      </c>
      <c r="T695" t="n">
        <v>179930.28</v>
      </c>
      <c r="U695" t="n">
        <v>0.14</v>
      </c>
      <c r="V695" t="n">
        <v>0.6</v>
      </c>
      <c r="W695" t="n">
        <v>0.75</v>
      </c>
      <c r="X695" t="n">
        <v>11.06</v>
      </c>
      <c r="Y695" t="n">
        <v>1</v>
      </c>
      <c r="Z695" t="n">
        <v>10</v>
      </c>
    </row>
    <row r="696">
      <c r="A696" t="n">
        <v>1</v>
      </c>
      <c r="B696" t="n">
        <v>145</v>
      </c>
      <c r="C696" t="inlineStr">
        <is>
          <t xml:space="preserve">CONCLUIDO	</t>
        </is>
      </c>
      <c r="D696" t="n">
        <v>2.4114</v>
      </c>
      <c r="E696" t="n">
        <v>41.47</v>
      </c>
      <c r="F696" t="n">
        <v>24.83</v>
      </c>
      <c r="G696" t="n">
        <v>5.87</v>
      </c>
      <c r="H696" t="n">
        <v>0.08</v>
      </c>
      <c r="I696" t="n">
        <v>254</v>
      </c>
      <c r="J696" t="n">
        <v>285.68</v>
      </c>
      <c r="K696" t="n">
        <v>61.2</v>
      </c>
      <c r="L696" t="n">
        <v>1.25</v>
      </c>
      <c r="M696" t="n">
        <v>252</v>
      </c>
      <c r="N696" t="n">
        <v>78.23999999999999</v>
      </c>
      <c r="O696" t="n">
        <v>35468.6</v>
      </c>
      <c r="P696" t="n">
        <v>436.68</v>
      </c>
      <c r="Q696" t="n">
        <v>1319.85</v>
      </c>
      <c r="R696" t="n">
        <v>307.83</v>
      </c>
      <c r="S696" t="n">
        <v>59.92</v>
      </c>
      <c r="T696" t="n">
        <v>122649.27</v>
      </c>
      <c r="U696" t="n">
        <v>0.19</v>
      </c>
      <c r="V696" t="n">
        <v>0.68</v>
      </c>
      <c r="W696" t="n">
        <v>0.5600000000000001</v>
      </c>
      <c r="X696" t="n">
        <v>7.55</v>
      </c>
      <c r="Y696" t="n">
        <v>1</v>
      </c>
      <c r="Z696" t="n">
        <v>10</v>
      </c>
    </row>
    <row r="697">
      <c r="A697" t="n">
        <v>2</v>
      </c>
      <c r="B697" t="n">
        <v>145</v>
      </c>
      <c r="C697" t="inlineStr">
        <is>
          <t xml:space="preserve">CONCLUIDO	</t>
        </is>
      </c>
      <c r="D697" t="n">
        <v>2.7443</v>
      </c>
      <c r="E697" t="n">
        <v>36.44</v>
      </c>
      <c r="F697" t="n">
        <v>22.98</v>
      </c>
      <c r="G697" t="n">
        <v>7.07</v>
      </c>
      <c r="H697" t="n">
        <v>0.09</v>
      </c>
      <c r="I697" t="n">
        <v>195</v>
      </c>
      <c r="J697" t="n">
        <v>286.19</v>
      </c>
      <c r="K697" t="n">
        <v>61.2</v>
      </c>
      <c r="L697" t="n">
        <v>1.5</v>
      </c>
      <c r="M697" t="n">
        <v>193</v>
      </c>
      <c r="N697" t="n">
        <v>78.48999999999999</v>
      </c>
      <c r="O697" t="n">
        <v>35530.47</v>
      </c>
      <c r="P697" t="n">
        <v>403.02</v>
      </c>
      <c r="Q697" t="n">
        <v>1319.59</v>
      </c>
      <c r="R697" t="n">
        <v>247.13</v>
      </c>
      <c r="S697" t="n">
        <v>59.92</v>
      </c>
      <c r="T697" t="n">
        <v>92597.41</v>
      </c>
      <c r="U697" t="n">
        <v>0.24</v>
      </c>
      <c r="V697" t="n">
        <v>0.74</v>
      </c>
      <c r="W697" t="n">
        <v>0.47</v>
      </c>
      <c r="X697" t="n">
        <v>5.7</v>
      </c>
      <c r="Y697" t="n">
        <v>1</v>
      </c>
      <c r="Z697" t="n">
        <v>10</v>
      </c>
    </row>
    <row r="698">
      <c r="A698" t="n">
        <v>3</v>
      </c>
      <c r="B698" t="n">
        <v>145</v>
      </c>
      <c r="C698" t="inlineStr">
        <is>
          <t xml:space="preserve">CONCLUIDO	</t>
        </is>
      </c>
      <c r="D698" t="n">
        <v>2.9935</v>
      </c>
      <c r="E698" t="n">
        <v>33.41</v>
      </c>
      <c r="F698" t="n">
        <v>21.89</v>
      </c>
      <c r="G698" t="n">
        <v>8.26</v>
      </c>
      <c r="H698" t="n">
        <v>0.11</v>
      </c>
      <c r="I698" t="n">
        <v>159</v>
      </c>
      <c r="J698" t="n">
        <v>286.69</v>
      </c>
      <c r="K698" t="n">
        <v>61.2</v>
      </c>
      <c r="L698" t="n">
        <v>1.75</v>
      </c>
      <c r="M698" t="n">
        <v>157</v>
      </c>
      <c r="N698" t="n">
        <v>78.73999999999999</v>
      </c>
      <c r="O698" t="n">
        <v>35592.57</v>
      </c>
      <c r="P698" t="n">
        <v>382.75</v>
      </c>
      <c r="Q698" t="n">
        <v>1319.36</v>
      </c>
      <c r="R698" t="n">
        <v>211.44</v>
      </c>
      <c r="S698" t="n">
        <v>59.92</v>
      </c>
      <c r="T698" t="n">
        <v>74929.23</v>
      </c>
      <c r="U698" t="n">
        <v>0.28</v>
      </c>
      <c r="V698" t="n">
        <v>0.78</v>
      </c>
      <c r="W698" t="n">
        <v>0.41</v>
      </c>
      <c r="X698" t="n">
        <v>4.61</v>
      </c>
      <c r="Y698" t="n">
        <v>1</v>
      </c>
      <c r="Z698" t="n">
        <v>10</v>
      </c>
    </row>
    <row r="699">
      <c r="A699" t="n">
        <v>4</v>
      </c>
      <c r="B699" t="n">
        <v>145</v>
      </c>
      <c r="C699" t="inlineStr">
        <is>
          <t xml:space="preserve">CONCLUIDO	</t>
        </is>
      </c>
      <c r="D699" t="n">
        <v>3.1936</v>
      </c>
      <c r="E699" t="n">
        <v>31.31</v>
      </c>
      <c r="F699" t="n">
        <v>21.14</v>
      </c>
      <c r="G699" t="n">
        <v>9.470000000000001</v>
      </c>
      <c r="H699" t="n">
        <v>0.12</v>
      </c>
      <c r="I699" t="n">
        <v>134</v>
      </c>
      <c r="J699" t="n">
        <v>287.19</v>
      </c>
      <c r="K699" t="n">
        <v>61.2</v>
      </c>
      <c r="L699" t="n">
        <v>2</v>
      </c>
      <c r="M699" t="n">
        <v>132</v>
      </c>
      <c r="N699" t="n">
        <v>78.98999999999999</v>
      </c>
      <c r="O699" t="n">
        <v>35654.65</v>
      </c>
      <c r="P699" t="n">
        <v>368.81</v>
      </c>
      <c r="Q699" t="n">
        <v>1319.29</v>
      </c>
      <c r="R699" t="n">
        <v>187.02</v>
      </c>
      <c r="S699" t="n">
        <v>59.92</v>
      </c>
      <c r="T699" t="n">
        <v>62846.07</v>
      </c>
      <c r="U699" t="n">
        <v>0.32</v>
      </c>
      <c r="V699" t="n">
        <v>0.8</v>
      </c>
      <c r="W699" t="n">
        <v>0.37</v>
      </c>
      <c r="X699" t="n">
        <v>3.86</v>
      </c>
      <c r="Y699" t="n">
        <v>1</v>
      </c>
      <c r="Z699" t="n">
        <v>10</v>
      </c>
    </row>
    <row r="700">
      <c r="A700" t="n">
        <v>5</v>
      </c>
      <c r="B700" t="n">
        <v>145</v>
      </c>
      <c r="C700" t="inlineStr">
        <is>
          <t xml:space="preserve">CONCLUIDO	</t>
        </is>
      </c>
      <c r="D700" t="n">
        <v>3.3555</v>
      </c>
      <c r="E700" t="n">
        <v>29.8</v>
      </c>
      <c r="F700" t="n">
        <v>20.6</v>
      </c>
      <c r="G700" t="n">
        <v>10.66</v>
      </c>
      <c r="H700" t="n">
        <v>0.14</v>
      </c>
      <c r="I700" t="n">
        <v>116</v>
      </c>
      <c r="J700" t="n">
        <v>287.7</v>
      </c>
      <c r="K700" t="n">
        <v>61.2</v>
      </c>
      <c r="L700" t="n">
        <v>2.25</v>
      </c>
      <c r="M700" t="n">
        <v>114</v>
      </c>
      <c r="N700" t="n">
        <v>79.25</v>
      </c>
      <c r="O700" t="n">
        <v>35716.83</v>
      </c>
      <c r="P700" t="n">
        <v>358.49</v>
      </c>
      <c r="Q700" t="n">
        <v>1319.2</v>
      </c>
      <c r="R700" t="n">
        <v>169.08</v>
      </c>
      <c r="S700" t="n">
        <v>59.92</v>
      </c>
      <c r="T700" t="n">
        <v>53966.62</v>
      </c>
      <c r="U700" t="n">
        <v>0.35</v>
      </c>
      <c r="V700" t="n">
        <v>0.82</v>
      </c>
      <c r="W700" t="n">
        <v>0.35</v>
      </c>
      <c r="X700" t="n">
        <v>3.32</v>
      </c>
      <c r="Y700" t="n">
        <v>1</v>
      </c>
      <c r="Z700" t="n">
        <v>10</v>
      </c>
    </row>
    <row r="701">
      <c r="A701" t="n">
        <v>6</v>
      </c>
      <c r="B701" t="n">
        <v>145</v>
      </c>
      <c r="C701" t="inlineStr">
        <is>
          <t xml:space="preserve">CONCLUIDO	</t>
        </is>
      </c>
      <c r="D701" t="n">
        <v>3.4959</v>
      </c>
      <c r="E701" t="n">
        <v>28.61</v>
      </c>
      <c r="F701" t="n">
        <v>20.16</v>
      </c>
      <c r="G701" t="n">
        <v>11.86</v>
      </c>
      <c r="H701" t="n">
        <v>0.15</v>
      </c>
      <c r="I701" t="n">
        <v>102</v>
      </c>
      <c r="J701" t="n">
        <v>288.2</v>
      </c>
      <c r="K701" t="n">
        <v>61.2</v>
      </c>
      <c r="L701" t="n">
        <v>2.5</v>
      </c>
      <c r="M701" t="n">
        <v>100</v>
      </c>
      <c r="N701" t="n">
        <v>79.5</v>
      </c>
      <c r="O701" t="n">
        <v>35779.11</v>
      </c>
      <c r="P701" t="n">
        <v>349.93</v>
      </c>
      <c r="Q701" t="n">
        <v>1319.29</v>
      </c>
      <c r="R701" t="n">
        <v>154.4</v>
      </c>
      <c r="S701" t="n">
        <v>59.92</v>
      </c>
      <c r="T701" t="n">
        <v>46695.99</v>
      </c>
      <c r="U701" t="n">
        <v>0.39</v>
      </c>
      <c r="V701" t="n">
        <v>0.84</v>
      </c>
      <c r="W701" t="n">
        <v>0.33</v>
      </c>
      <c r="X701" t="n">
        <v>2.88</v>
      </c>
      <c r="Y701" t="n">
        <v>1</v>
      </c>
      <c r="Z701" t="n">
        <v>10</v>
      </c>
    </row>
    <row r="702">
      <c r="A702" t="n">
        <v>7</v>
      </c>
      <c r="B702" t="n">
        <v>145</v>
      </c>
      <c r="C702" t="inlineStr">
        <is>
          <t xml:space="preserve">CONCLUIDO	</t>
        </is>
      </c>
      <c r="D702" t="n">
        <v>3.6074</v>
      </c>
      <c r="E702" t="n">
        <v>27.72</v>
      </c>
      <c r="F702" t="n">
        <v>19.87</v>
      </c>
      <c r="G702" t="n">
        <v>13.1</v>
      </c>
      <c r="H702" t="n">
        <v>0.17</v>
      </c>
      <c r="I702" t="n">
        <v>91</v>
      </c>
      <c r="J702" t="n">
        <v>288.71</v>
      </c>
      <c r="K702" t="n">
        <v>61.2</v>
      </c>
      <c r="L702" t="n">
        <v>2.75</v>
      </c>
      <c r="M702" t="n">
        <v>89</v>
      </c>
      <c r="N702" t="n">
        <v>79.76000000000001</v>
      </c>
      <c r="O702" t="n">
        <v>35841.5</v>
      </c>
      <c r="P702" t="n">
        <v>343.98</v>
      </c>
      <c r="Q702" t="n">
        <v>1319.22</v>
      </c>
      <c r="R702" t="n">
        <v>145.13</v>
      </c>
      <c r="S702" t="n">
        <v>59.92</v>
      </c>
      <c r="T702" t="n">
        <v>42113.5</v>
      </c>
      <c r="U702" t="n">
        <v>0.41</v>
      </c>
      <c r="V702" t="n">
        <v>0.86</v>
      </c>
      <c r="W702" t="n">
        <v>0.31</v>
      </c>
      <c r="X702" t="n">
        <v>2.59</v>
      </c>
      <c r="Y702" t="n">
        <v>1</v>
      </c>
      <c r="Z702" t="n">
        <v>10</v>
      </c>
    </row>
    <row r="703">
      <c r="A703" t="n">
        <v>8</v>
      </c>
      <c r="B703" t="n">
        <v>145</v>
      </c>
      <c r="C703" t="inlineStr">
        <is>
          <t xml:space="preserve">CONCLUIDO	</t>
        </is>
      </c>
      <c r="D703" t="n">
        <v>3.7095</v>
      </c>
      <c r="E703" t="n">
        <v>26.96</v>
      </c>
      <c r="F703" t="n">
        <v>19.59</v>
      </c>
      <c r="G703" t="n">
        <v>14.33</v>
      </c>
      <c r="H703" t="n">
        <v>0.18</v>
      </c>
      <c r="I703" t="n">
        <v>82</v>
      </c>
      <c r="J703" t="n">
        <v>289.21</v>
      </c>
      <c r="K703" t="n">
        <v>61.2</v>
      </c>
      <c r="L703" t="n">
        <v>3</v>
      </c>
      <c r="M703" t="n">
        <v>80</v>
      </c>
      <c r="N703" t="n">
        <v>80.02</v>
      </c>
      <c r="O703" t="n">
        <v>35903.99</v>
      </c>
      <c r="P703" t="n">
        <v>338.26</v>
      </c>
      <c r="Q703" t="n">
        <v>1319.23</v>
      </c>
      <c r="R703" t="n">
        <v>135.93</v>
      </c>
      <c r="S703" t="n">
        <v>59.92</v>
      </c>
      <c r="T703" t="n">
        <v>37558.86</v>
      </c>
      <c r="U703" t="n">
        <v>0.44</v>
      </c>
      <c r="V703" t="n">
        <v>0.87</v>
      </c>
      <c r="W703" t="n">
        <v>0.29</v>
      </c>
      <c r="X703" t="n">
        <v>2.31</v>
      </c>
      <c r="Y703" t="n">
        <v>1</v>
      </c>
      <c r="Z703" t="n">
        <v>10</v>
      </c>
    </row>
    <row r="704">
      <c r="A704" t="n">
        <v>9</v>
      </c>
      <c r="B704" t="n">
        <v>145</v>
      </c>
      <c r="C704" t="inlineStr">
        <is>
          <t xml:space="preserve">CONCLUIDO	</t>
        </is>
      </c>
      <c r="D704" t="n">
        <v>3.7903</v>
      </c>
      <c r="E704" t="n">
        <v>26.38</v>
      </c>
      <c r="F704" t="n">
        <v>19.39</v>
      </c>
      <c r="G704" t="n">
        <v>15.51</v>
      </c>
      <c r="H704" t="n">
        <v>0.2</v>
      </c>
      <c r="I704" t="n">
        <v>75</v>
      </c>
      <c r="J704" t="n">
        <v>289.72</v>
      </c>
      <c r="K704" t="n">
        <v>61.2</v>
      </c>
      <c r="L704" t="n">
        <v>3.25</v>
      </c>
      <c r="M704" t="n">
        <v>73</v>
      </c>
      <c r="N704" t="n">
        <v>80.27</v>
      </c>
      <c r="O704" t="n">
        <v>35966.59</v>
      </c>
      <c r="P704" t="n">
        <v>334.01</v>
      </c>
      <c r="Q704" t="n">
        <v>1319.16</v>
      </c>
      <c r="R704" t="n">
        <v>129.48</v>
      </c>
      <c r="S704" t="n">
        <v>59.92</v>
      </c>
      <c r="T704" t="n">
        <v>34371.19</v>
      </c>
      <c r="U704" t="n">
        <v>0.46</v>
      </c>
      <c r="V704" t="n">
        <v>0.88</v>
      </c>
      <c r="W704" t="n">
        <v>0.29</v>
      </c>
      <c r="X704" t="n">
        <v>2.11</v>
      </c>
      <c r="Y704" t="n">
        <v>1</v>
      </c>
      <c r="Z704" t="n">
        <v>10</v>
      </c>
    </row>
    <row r="705">
      <c r="A705" t="n">
        <v>10</v>
      </c>
      <c r="B705" t="n">
        <v>145</v>
      </c>
      <c r="C705" t="inlineStr">
        <is>
          <t xml:space="preserve">CONCLUIDO	</t>
        </is>
      </c>
      <c r="D705" t="n">
        <v>3.867</v>
      </c>
      <c r="E705" t="n">
        <v>25.86</v>
      </c>
      <c r="F705" t="n">
        <v>19.19</v>
      </c>
      <c r="G705" t="n">
        <v>16.69</v>
      </c>
      <c r="H705" t="n">
        <v>0.21</v>
      </c>
      <c r="I705" t="n">
        <v>69</v>
      </c>
      <c r="J705" t="n">
        <v>290.23</v>
      </c>
      <c r="K705" t="n">
        <v>61.2</v>
      </c>
      <c r="L705" t="n">
        <v>3.5</v>
      </c>
      <c r="M705" t="n">
        <v>67</v>
      </c>
      <c r="N705" t="n">
        <v>80.53</v>
      </c>
      <c r="O705" t="n">
        <v>36029.29</v>
      </c>
      <c r="P705" t="n">
        <v>329.69</v>
      </c>
      <c r="Q705" t="n">
        <v>1319.23</v>
      </c>
      <c r="R705" t="n">
        <v>123</v>
      </c>
      <c r="S705" t="n">
        <v>59.92</v>
      </c>
      <c r="T705" t="n">
        <v>31159.66</v>
      </c>
      <c r="U705" t="n">
        <v>0.49</v>
      </c>
      <c r="V705" t="n">
        <v>0.89</v>
      </c>
      <c r="W705" t="n">
        <v>0.27</v>
      </c>
      <c r="X705" t="n">
        <v>1.91</v>
      </c>
      <c r="Y705" t="n">
        <v>1</v>
      </c>
      <c r="Z705" t="n">
        <v>10</v>
      </c>
    </row>
    <row r="706">
      <c r="A706" t="n">
        <v>11</v>
      </c>
      <c r="B706" t="n">
        <v>145</v>
      </c>
      <c r="C706" t="inlineStr">
        <is>
          <t xml:space="preserve">CONCLUIDO	</t>
        </is>
      </c>
      <c r="D706" t="n">
        <v>3.9297</v>
      </c>
      <c r="E706" t="n">
        <v>25.45</v>
      </c>
      <c r="F706" t="n">
        <v>19.05</v>
      </c>
      <c r="G706" t="n">
        <v>17.86</v>
      </c>
      <c r="H706" t="n">
        <v>0.23</v>
      </c>
      <c r="I706" t="n">
        <v>64</v>
      </c>
      <c r="J706" t="n">
        <v>290.74</v>
      </c>
      <c r="K706" t="n">
        <v>61.2</v>
      </c>
      <c r="L706" t="n">
        <v>3.75</v>
      </c>
      <c r="M706" t="n">
        <v>62</v>
      </c>
      <c r="N706" t="n">
        <v>80.79000000000001</v>
      </c>
      <c r="O706" t="n">
        <v>36092.1</v>
      </c>
      <c r="P706" t="n">
        <v>326.52</v>
      </c>
      <c r="Q706" t="n">
        <v>1319.2</v>
      </c>
      <c r="R706" t="n">
        <v>118.23</v>
      </c>
      <c r="S706" t="n">
        <v>59.92</v>
      </c>
      <c r="T706" t="n">
        <v>28801.47</v>
      </c>
      <c r="U706" t="n">
        <v>0.51</v>
      </c>
      <c r="V706" t="n">
        <v>0.89</v>
      </c>
      <c r="W706" t="n">
        <v>0.27</v>
      </c>
      <c r="X706" t="n">
        <v>1.77</v>
      </c>
      <c r="Y706" t="n">
        <v>1</v>
      </c>
      <c r="Z706" t="n">
        <v>10</v>
      </c>
    </row>
    <row r="707">
      <c r="A707" t="n">
        <v>12</v>
      </c>
      <c r="B707" t="n">
        <v>145</v>
      </c>
      <c r="C707" t="inlineStr">
        <is>
          <t xml:space="preserve">CONCLUIDO	</t>
        </is>
      </c>
      <c r="D707" t="n">
        <v>3.9993</v>
      </c>
      <c r="E707" t="n">
        <v>25</v>
      </c>
      <c r="F707" t="n">
        <v>18.88</v>
      </c>
      <c r="G707" t="n">
        <v>19.2</v>
      </c>
      <c r="H707" t="n">
        <v>0.24</v>
      </c>
      <c r="I707" t="n">
        <v>59</v>
      </c>
      <c r="J707" t="n">
        <v>291.25</v>
      </c>
      <c r="K707" t="n">
        <v>61.2</v>
      </c>
      <c r="L707" t="n">
        <v>4</v>
      </c>
      <c r="M707" t="n">
        <v>57</v>
      </c>
      <c r="N707" t="n">
        <v>81.05</v>
      </c>
      <c r="O707" t="n">
        <v>36155.02</v>
      </c>
      <c r="P707" t="n">
        <v>322.62</v>
      </c>
      <c r="Q707" t="n">
        <v>1319.12</v>
      </c>
      <c r="R707" t="n">
        <v>112.51</v>
      </c>
      <c r="S707" t="n">
        <v>59.92</v>
      </c>
      <c r="T707" t="n">
        <v>25965.55</v>
      </c>
      <c r="U707" t="n">
        <v>0.53</v>
      </c>
      <c r="V707" t="n">
        <v>0.9</v>
      </c>
      <c r="W707" t="n">
        <v>0.26</v>
      </c>
      <c r="X707" t="n">
        <v>1.6</v>
      </c>
      <c r="Y707" t="n">
        <v>1</v>
      </c>
      <c r="Z707" t="n">
        <v>10</v>
      </c>
    </row>
    <row r="708">
      <c r="A708" t="n">
        <v>13</v>
      </c>
      <c r="B708" t="n">
        <v>145</v>
      </c>
      <c r="C708" t="inlineStr">
        <is>
          <t xml:space="preserve">CONCLUIDO	</t>
        </is>
      </c>
      <c r="D708" t="n">
        <v>4.0777</v>
      </c>
      <c r="E708" t="n">
        <v>24.52</v>
      </c>
      <c r="F708" t="n">
        <v>18.61</v>
      </c>
      <c r="G708" t="n">
        <v>20.3</v>
      </c>
      <c r="H708" t="n">
        <v>0.26</v>
      </c>
      <c r="I708" t="n">
        <v>55</v>
      </c>
      <c r="J708" t="n">
        <v>291.76</v>
      </c>
      <c r="K708" t="n">
        <v>61.2</v>
      </c>
      <c r="L708" t="n">
        <v>4.25</v>
      </c>
      <c r="M708" t="n">
        <v>53</v>
      </c>
      <c r="N708" t="n">
        <v>81.31</v>
      </c>
      <c r="O708" t="n">
        <v>36218.04</v>
      </c>
      <c r="P708" t="n">
        <v>317.14</v>
      </c>
      <c r="Q708" t="n">
        <v>1319.23</v>
      </c>
      <c r="R708" t="n">
        <v>103.35</v>
      </c>
      <c r="S708" t="n">
        <v>59.92</v>
      </c>
      <c r="T708" t="n">
        <v>21406.71</v>
      </c>
      <c r="U708" t="n">
        <v>0.58</v>
      </c>
      <c r="V708" t="n">
        <v>0.91</v>
      </c>
      <c r="W708" t="n">
        <v>0.25</v>
      </c>
      <c r="X708" t="n">
        <v>1.33</v>
      </c>
      <c r="Y708" t="n">
        <v>1</v>
      </c>
      <c r="Z708" t="n">
        <v>10</v>
      </c>
    </row>
    <row r="709">
      <c r="A709" t="n">
        <v>14</v>
      </c>
      <c r="B709" t="n">
        <v>145</v>
      </c>
      <c r="C709" t="inlineStr">
        <is>
          <t xml:space="preserve">CONCLUIDO	</t>
        </is>
      </c>
      <c r="D709" t="n">
        <v>4.107</v>
      </c>
      <c r="E709" t="n">
        <v>24.35</v>
      </c>
      <c r="F709" t="n">
        <v>18.6</v>
      </c>
      <c r="G709" t="n">
        <v>21.46</v>
      </c>
      <c r="H709" t="n">
        <v>0.27</v>
      </c>
      <c r="I709" t="n">
        <v>52</v>
      </c>
      <c r="J709" t="n">
        <v>292.27</v>
      </c>
      <c r="K709" t="n">
        <v>61.2</v>
      </c>
      <c r="L709" t="n">
        <v>4.5</v>
      </c>
      <c r="M709" t="n">
        <v>50</v>
      </c>
      <c r="N709" t="n">
        <v>81.56999999999999</v>
      </c>
      <c r="O709" t="n">
        <v>36281.16</v>
      </c>
      <c r="P709" t="n">
        <v>316.25</v>
      </c>
      <c r="Q709" t="n">
        <v>1319.19</v>
      </c>
      <c r="R709" t="n">
        <v>103.98</v>
      </c>
      <c r="S709" t="n">
        <v>59.92</v>
      </c>
      <c r="T709" t="n">
        <v>21733.13</v>
      </c>
      <c r="U709" t="n">
        <v>0.58</v>
      </c>
      <c r="V709" t="n">
        <v>0.91</v>
      </c>
      <c r="W709" t="n">
        <v>0.22</v>
      </c>
      <c r="X709" t="n">
        <v>1.32</v>
      </c>
      <c r="Y709" t="n">
        <v>1</v>
      </c>
      <c r="Z709" t="n">
        <v>10</v>
      </c>
    </row>
    <row r="710">
      <c r="A710" t="n">
        <v>15</v>
      </c>
      <c r="B710" t="n">
        <v>145</v>
      </c>
      <c r="C710" t="inlineStr">
        <is>
          <t xml:space="preserve">CONCLUIDO	</t>
        </is>
      </c>
      <c r="D710" t="n">
        <v>4.0677</v>
      </c>
      <c r="E710" t="n">
        <v>24.58</v>
      </c>
      <c r="F710" t="n">
        <v>18.94</v>
      </c>
      <c r="G710" t="n">
        <v>22.73</v>
      </c>
      <c r="H710" t="n">
        <v>0.29</v>
      </c>
      <c r="I710" t="n">
        <v>50</v>
      </c>
      <c r="J710" t="n">
        <v>292.79</v>
      </c>
      <c r="K710" t="n">
        <v>61.2</v>
      </c>
      <c r="L710" t="n">
        <v>4.75</v>
      </c>
      <c r="M710" t="n">
        <v>48</v>
      </c>
      <c r="N710" t="n">
        <v>81.84</v>
      </c>
      <c r="O710" t="n">
        <v>36344.4</v>
      </c>
      <c r="P710" t="n">
        <v>321.79</v>
      </c>
      <c r="Q710" t="n">
        <v>1319.09</v>
      </c>
      <c r="R710" t="n">
        <v>116.21</v>
      </c>
      <c r="S710" t="n">
        <v>59.92</v>
      </c>
      <c r="T710" t="n">
        <v>27860.92</v>
      </c>
      <c r="U710" t="n">
        <v>0.52</v>
      </c>
      <c r="V710" t="n">
        <v>0.9</v>
      </c>
      <c r="W710" t="n">
        <v>0.23</v>
      </c>
      <c r="X710" t="n">
        <v>1.66</v>
      </c>
      <c r="Y710" t="n">
        <v>1</v>
      </c>
      <c r="Z710" t="n">
        <v>10</v>
      </c>
    </row>
    <row r="711">
      <c r="A711" t="n">
        <v>16</v>
      </c>
      <c r="B711" t="n">
        <v>145</v>
      </c>
      <c r="C711" t="inlineStr">
        <is>
          <t xml:space="preserve">CONCLUIDO	</t>
        </is>
      </c>
      <c r="D711" t="n">
        <v>4.1393</v>
      </c>
      <c r="E711" t="n">
        <v>24.16</v>
      </c>
      <c r="F711" t="n">
        <v>18.68</v>
      </c>
      <c r="G711" t="n">
        <v>23.84</v>
      </c>
      <c r="H711" t="n">
        <v>0.3</v>
      </c>
      <c r="I711" t="n">
        <v>47</v>
      </c>
      <c r="J711" t="n">
        <v>293.3</v>
      </c>
      <c r="K711" t="n">
        <v>61.2</v>
      </c>
      <c r="L711" t="n">
        <v>5</v>
      </c>
      <c r="M711" t="n">
        <v>45</v>
      </c>
      <c r="N711" t="n">
        <v>82.09999999999999</v>
      </c>
      <c r="O711" t="n">
        <v>36407.75</v>
      </c>
      <c r="P711" t="n">
        <v>316.1</v>
      </c>
      <c r="Q711" t="n">
        <v>1319.17</v>
      </c>
      <c r="R711" t="n">
        <v>106.49</v>
      </c>
      <c r="S711" t="n">
        <v>59.92</v>
      </c>
      <c r="T711" t="n">
        <v>23015.21</v>
      </c>
      <c r="U711" t="n">
        <v>0.5600000000000001</v>
      </c>
      <c r="V711" t="n">
        <v>0.91</v>
      </c>
      <c r="W711" t="n">
        <v>0.24</v>
      </c>
      <c r="X711" t="n">
        <v>1.4</v>
      </c>
      <c r="Y711" t="n">
        <v>1</v>
      </c>
      <c r="Z711" t="n">
        <v>10</v>
      </c>
    </row>
    <row r="712">
      <c r="A712" t="n">
        <v>17</v>
      </c>
      <c r="B712" t="n">
        <v>145</v>
      </c>
      <c r="C712" t="inlineStr">
        <is>
          <t xml:space="preserve">CONCLUIDO	</t>
        </is>
      </c>
      <c r="D712" t="n">
        <v>4.1921</v>
      </c>
      <c r="E712" t="n">
        <v>23.85</v>
      </c>
      <c r="F712" t="n">
        <v>18.53</v>
      </c>
      <c r="G712" t="n">
        <v>25.27</v>
      </c>
      <c r="H712" t="n">
        <v>0.32</v>
      </c>
      <c r="I712" t="n">
        <v>44</v>
      </c>
      <c r="J712" t="n">
        <v>293.81</v>
      </c>
      <c r="K712" t="n">
        <v>61.2</v>
      </c>
      <c r="L712" t="n">
        <v>5.25</v>
      </c>
      <c r="M712" t="n">
        <v>42</v>
      </c>
      <c r="N712" t="n">
        <v>82.36</v>
      </c>
      <c r="O712" t="n">
        <v>36471.2</v>
      </c>
      <c r="P712" t="n">
        <v>313.1</v>
      </c>
      <c r="Q712" t="n">
        <v>1319.18</v>
      </c>
      <c r="R712" t="n">
        <v>101.67</v>
      </c>
      <c r="S712" t="n">
        <v>59.92</v>
      </c>
      <c r="T712" t="n">
        <v>20618.68</v>
      </c>
      <c r="U712" t="n">
        <v>0.59</v>
      </c>
      <c r="V712" t="n">
        <v>0.92</v>
      </c>
      <c r="W712" t="n">
        <v>0.23</v>
      </c>
      <c r="X712" t="n">
        <v>1.26</v>
      </c>
      <c r="Y712" t="n">
        <v>1</v>
      </c>
      <c r="Z712" t="n">
        <v>10</v>
      </c>
    </row>
    <row r="713">
      <c r="A713" t="n">
        <v>18</v>
      </c>
      <c r="B713" t="n">
        <v>145</v>
      </c>
      <c r="C713" t="inlineStr">
        <is>
          <t xml:space="preserve">CONCLUIDO	</t>
        </is>
      </c>
      <c r="D713" t="n">
        <v>4.2224</v>
      </c>
      <c r="E713" t="n">
        <v>23.68</v>
      </c>
      <c r="F713" t="n">
        <v>18.47</v>
      </c>
      <c r="G713" t="n">
        <v>26.39</v>
      </c>
      <c r="H713" t="n">
        <v>0.33</v>
      </c>
      <c r="I713" t="n">
        <v>42</v>
      </c>
      <c r="J713" t="n">
        <v>294.33</v>
      </c>
      <c r="K713" t="n">
        <v>61.2</v>
      </c>
      <c r="L713" t="n">
        <v>5.5</v>
      </c>
      <c r="M713" t="n">
        <v>40</v>
      </c>
      <c r="N713" t="n">
        <v>82.63</v>
      </c>
      <c r="O713" t="n">
        <v>36534.76</v>
      </c>
      <c r="P713" t="n">
        <v>311.34</v>
      </c>
      <c r="Q713" t="n">
        <v>1319.08</v>
      </c>
      <c r="R713" t="n">
        <v>99.61</v>
      </c>
      <c r="S713" t="n">
        <v>59.92</v>
      </c>
      <c r="T713" t="n">
        <v>19600.93</v>
      </c>
      <c r="U713" t="n">
        <v>0.6</v>
      </c>
      <c r="V713" t="n">
        <v>0.92</v>
      </c>
      <c r="W713" t="n">
        <v>0.23</v>
      </c>
      <c r="X713" t="n">
        <v>1.19</v>
      </c>
      <c r="Y713" t="n">
        <v>1</v>
      </c>
      <c r="Z713" t="n">
        <v>10</v>
      </c>
    </row>
    <row r="714">
      <c r="A714" t="n">
        <v>19</v>
      </c>
      <c r="B714" t="n">
        <v>145</v>
      </c>
      <c r="C714" t="inlineStr">
        <is>
          <t xml:space="preserve">CONCLUIDO	</t>
        </is>
      </c>
      <c r="D714" t="n">
        <v>4.254</v>
      </c>
      <c r="E714" t="n">
        <v>23.51</v>
      </c>
      <c r="F714" t="n">
        <v>18.4</v>
      </c>
      <c r="G714" t="n">
        <v>27.6</v>
      </c>
      <c r="H714" t="n">
        <v>0.35</v>
      </c>
      <c r="I714" t="n">
        <v>40</v>
      </c>
      <c r="J714" t="n">
        <v>294.84</v>
      </c>
      <c r="K714" t="n">
        <v>61.2</v>
      </c>
      <c r="L714" t="n">
        <v>5.75</v>
      </c>
      <c r="M714" t="n">
        <v>38</v>
      </c>
      <c r="N714" t="n">
        <v>82.90000000000001</v>
      </c>
      <c r="O714" t="n">
        <v>36598.44</v>
      </c>
      <c r="P714" t="n">
        <v>309.14</v>
      </c>
      <c r="Q714" t="n">
        <v>1319.13</v>
      </c>
      <c r="R714" t="n">
        <v>97.31999999999999</v>
      </c>
      <c r="S714" t="n">
        <v>59.92</v>
      </c>
      <c r="T714" t="n">
        <v>18465.83</v>
      </c>
      <c r="U714" t="n">
        <v>0.62</v>
      </c>
      <c r="V714" t="n">
        <v>0.92</v>
      </c>
      <c r="W714" t="n">
        <v>0.23</v>
      </c>
      <c r="X714" t="n">
        <v>1.13</v>
      </c>
      <c r="Y714" t="n">
        <v>1</v>
      </c>
      <c r="Z714" t="n">
        <v>10</v>
      </c>
    </row>
    <row r="715">
      <c r="A715" t="n">
        <v>20</v>
      </c>
      <c r="B715" t="n">
        <v>145</v>
      </c>
      <c r="C715" t="inlineStr">
        <is>
          <t xml:space="preserve">CONCLUIDO	</t>
        </is>
      </c>
      <c r="D715" t="n">
        <v>4.2849</v>
      </c>
      <c r="E715" t="n">
        <v>23.34</v>
      </c>
      <c r="F715" t="n">
        <v>18.34</v>
      </c>
      <c r="G715" t="n">
        <v>28.96</v>
      </c>
      <c r="H715" t="n">
        <v>0.36</v>
      </c>
      <c r="I715" t="n">
        <v>38</v>
      </c>
      <c r="J715" t="n">
        <v>295.36</v>
      </c>
      <c r="K715" t="n">
        <v>61.2</v>
      </c>
      <c r="L715" t="n">
        <v>6</v>
      </c>
      <c r="M715" t="n">
        <v>36</v>
      </c>
      <c r="N715" t="n">
        <v>83.16</v>
      </c>
      <c r="O715" t="n">
        <v>36662.22</v>
      </c>
      <c r="P715" t="n">
        <v>307.37</v>
      </c>
      <c r="Q715" t="n">
        <v>1319.16</v>
      </c>
      <c r="R715" t="n">
        <v>95.31</v>
      </c>
      <c r="S715" t="n">
        <v>59.92</v>
      </c>
      <c r="T715" t="n">
        <v>17471.64</v>
      </c>
      <c r="U715" t="n">
        <v>0.63</v>
      </c>
      <c r="V715" t="n">
        <v>0.93</v>
      </c>
      <c r="W715" t="n">
        <v>0.22</v>
      </c>
      <c r="X715" t="n">
        <v>1.06</v>
      </c>
      <c r="Y715" t="n">
        <v>1</v>
      </c>
      <c r="Z715" t="n">
        <v>10</v>
      </c>
    </row>
    <row r="716">
      <c r="A716" t="n">
        <v>21</v>
      </c>
      <c r="B716" t="n">
        <v>145</v>
      </c>
      <c r="C716" t="inlineStr">
        <is>
          <t xml:space="preserve">CONCLUIDO	</t>
        </is>
      </c>
      <c r="D716" t="n">
        <v>4.316</v>
      </c>
      <c r="E716" t="n">
        <v>23.17</v>
      </c>
      <c r="F716" t="n">
        <v>18.28</v>
      </c>
      <c r="G716" t="n">
        <v>30.47</v>
      </c>
      <c r="H716" t="n">
        <v>0.38</v>
      </c>
      <c r="I716" t="n">
        <v>36</v>
      </c>
      <c r="J716" t="n">
        <v>295.88</v>
      </c>
      <c r="K716" t="n">
        <v>61.2</v>
      </c>
      <c r="L716" t="n">
        <v>6.25</v>
      </c>
      <c r="M716" t="n">
        <v>34</v>
      </c>
      <c r="N716" t="n">
        <v>83.43000000000001</v>
      </c>
      <c r="O716" t="n">
        <v>36726.12</v>
      </c>
      <c r="P716" t="n">
        <v>305.12</v>
      </c>
      <c r="Q716" t="n">
        <v>1319.15</v>
      </c>
      <c r="R716" t="n">
        <v>93.29000000000001</v>
      </c>
      <c r="S716" t="n">
        <v>59.92</v>
      </c>
      <c r="T716" t="n">
        <v>16471.64</v>
      </c>
      <c r="U716" t="n">
        <v>0.64</v>
      </c>
      <c r="V716" t="n">
        <v>0.93</v>
      </c>
      <c r="W716" t="n">
        <v>0.22</v>
      </c>
      <c r="X716" t="n">
        <v>1</v>
      </c>
      <c r="Y716" t="n">
        <v>1</v>
      </c>
      <c r="Z716" t="n">
        <v>10</v>
      </c>
    </row>
    <row r="717">
      <c r="A717" t="n">
        <v>22</v>
      </c>
      <c r="B717" t="n">
        <v>145</v>
      </c>
      <c r="C717" t="inlineStr">
        <is>
          <t xml:space="preserve">CONCLUIDO	</t>
        </is>
      </c>
      <c r="D717" t="n">
        <v>4.3327</v>
      </c>
      <c r="E717" t="n">
        <v>23.08</v>
      </c>
      <c r="F717" t="n">
        <v>18.25</v>
      </c>
      <c r="G717" t="n">
        <v>31.28</v>
      </c>
      <c r="H717" t="n">
        <v>0.39</v>
      </c>
      <c r="I717" t="n">
        <v>35</v>
      </c>
      <c r="J717" t="n">
        <v>296.4</v>
      </c>
      <c r="K717" t="n">
        <v>61.2</v>
      </c>
      <c r="L717" t="n">
        <v>6.5</v>
      </c>
      <c r="M717" t="n">
        <v>33</v>
      </c>
      <c r="N717" t="n">
        <v>83.7</v>
      </c>
      <c r="O717" t="n">
        <v>36790.13</v>
      </c>
      <c r="P717" t="n">
        <v>304.08</v>
      </c>
      <c r="Q717" t="n">
        <v>1319.11</v>
      </c>
      <c r="R717" t="n">
        <v>92.01000000000001</v>
      </c>
      <c r="S717" t="n">
        <v>59.92</v>
      </c>
      <c r="T717" t="n">
        <v>15834.05</v>
      </c>
      <c r="U717" t="n">
        <v>0.65</v>
      </c>
      <c r="V717" t="n">
        <v>0.93</v>
      </c>
      <c r="W717" t="n">
        <v>0.22</v>
      </c>
      <c r="X717" t="n">
        <v>0.97</v>
      </c>
      <c r="Y717" t="n">
        <v>1</v>
      </c>
      <c r="Z717" t="n">
        <v>10</v>
      </c>
    </row>
    <row r="718">
      <c r="A718" t="n">
        <v>23</v>
      </c>
      <c r="B718" t="n">
        <v>145</v>
      </c>
      <c r="C718" t="inlineStr">
        <is>
          <t xml:space="preserve">CONCLUIDO	</t>
        </is>
      </c>
      <c r="D718" t="n">
        <v>4.3474</v>
      </c>
      <c r="E718" t="n">
        <v>23</v>
      </c>
      <c r="F718" t="n">
        <v>18.22</v>
      </c>
      <c r="G718" t="n">
        <v>32.15</v>
      </c>
      <c r="H718" t="n">
        <v>0.4</v>
      </c>
      <c r="I718" t="n">
        <v>34</v>
      </c>
      <c r="J718" t="n">
        <v>296.92</v>
      </c>
      <c r="K718" t="n">
        <v>61.2</v>
      </c>
      <c r="L718" t="n">
        <v>6.75</v>
      </c>
      <c r="M718" t="n">
        <v>32</v>
      </c>
      <c r="N718" t="n">
        <v>83.97</v>
      </c>
      <c r="O718" t="n">
        <v>36854.25</v>
      </c>
      <c r="P718" t="n">
        <v>302.71</v>
      </c>
      <c r="Q718" t="n">
        <v>1319.08</v>
      </c>
      <c r="R718" t="n">
        <v>91.34</v>
      </c>
      <c r="S718" t="n">
        <v>59.92</v>
      </c>
      <c r="T718" t="n">
        <v>15505.81</v>
      </c>
      <c r="U718" t="n">
        <v>0.66</v>
      </c>
      <c r="V718" t="n">
        <v>0.93</v>
      </c>
      <c r="W718" t="n">
        <v>0.22</v>
      </c>
      <c r="X718" t="n">
        <v>0.9399999999999999</v>
      </c>
      <c r="Y718" t="n">
        <v>1</v>
      </c>
      <c r="Z718" t="n">
        <v>10</v>
      </c>
    </row>
    <row r="719">
      <c r="A719" t="n">
        <v>24</v>
      </c>
      <c r="B719" t="n">
        <v>145</v>
      </c>
      <c r="C719" t="inlineStr">
        <is>
          <t xml:space="preserve">CONCLUIDO	</t>
        </is>
      </c>
      <c r="D719" t="n">
        <v>4.3811</v>
      </c>
      <c r="E719" t="n">
        <v>22.83</v>
      </c>
      <c r="F719" t="n">
        <v>18.15</v>
      </c>
      <c r="G719" t="n">
        <v>34.03</v>
      </c>
      <c r="H719" t="n">
        <v>0.42</v>
      </c>
      <c r="I719" t="n">
        <v>32</v>
      </c>
      <c r="J719" t="n">
        <v>297.44</v>
      </c>
      <c r="K719" t="n">
        <v>61.2</v>
      </c>
      <c r="L719" t="n">
        <v>7</v>
      </c>
      <c r="M719" t="n">
        <v>30</v>
      </c>
      <c r="N719" t="n">
        <v>84.23999999999999</v>
      </c>
      <c r="O719" t="n">
        <v>36918.48</v>
      </c>
      <c r="P719" t="n">
        <v>300.6</v>
      </c>
      <c r="Q719" t="n">
        <v>1319.18</v>
      </c>
      <c r="R719" t="n">
        <v>89</v>
      </c>
      <c r="S719" t="n">
        <v>59.92</v>
      </c>
      <c r="T719" t="n">
        <v>14346.52</v>
      </c>
      <c r="U719" t="n">
        <v>0.67</v>
      </c>
      <c r="V719" t="n">
        <v>0.9399999999999999</v>
      </c>
      <c r="W719" t="n">
        <v>0.22</v>
      </c>
      <c r="X719" t="n">
        <v>0.87</v>
      </c>
      <c r="Y719" t="n">
        <v>1</v>
      </c>
      <c r="Z719" t="n">
        <v>10</v>
      </c>
    </row>
    <row r="720">
      <c r="A720" t="n">
        <v>25</v>
      </c>
      <c r="B720" t="n">
        <v>145</v>
      </c>
      <c r="C720" t="inlineStr">
        <is>
          <t xml:space="preserve">CONCLUIDO	</t>
        </is>
      </c>
      <c r="D720" t="n">
        <v>4.3959</v>
      </c>
      <c r="E720" t="n">
        <v>22.75</v>
      </c>
      <c r="F720" t="n">
        <v>18.13</v>
      </c>
      <c r="G720" t="n">
        <v>35.09</v>
      </c>
      <c r="H720" t="n">
        <v>0.43</v>
      </c>
      <c r="I720" t="n">
        <v>31</v>
      </c>
      <c r="J720" t="n">
        <v>297.96</v>
      </c>
      <c r="K720" t="n">
        <v>61.2</v>
      </c>
      <c r="L720" t="n">
        <v>7.25</v>
      </c>
      <c r="M720" t="n">
        <v>29</v>
      </c>
      <c r="N720" t="n">
        <v>84.51000000000001</v>
      </c>
      <c r="O720" t="n">
        <v>36982.83</v>
      </c>
      <c r="P720" t="n">
        <v>299.46</v>
      </c>
      <c r="Q720" t="n">
        <v>1319.2</v>
      </c>
      <c r="R720" t="n">
        <v>88.51000000000001</v>
      </c>
      <c r="S720" t="n">
        <v>59.92</v>
      </c>
      <c r="T720" t="n">
        <v>14105.93</v>
      </c>
      <c r="U720" t="n">
        <v>0.68</v>
      </c>
      <c r="V720" t="n">
        <v>0.9399999999999999</v>
      </c>
      <c r="W720" t="n">
        <v>0.21</v>
      </c>
      <c r="X720" t="n">
        <v>0.85</v>
      </c>
      <c r="Y720" t="n">
        <v>1</v>
      </c>
      <c r="Z720" t="n">
        <v>10</v>
      </c>
    </row>
    <row r="721">
      <c r="A721" t="n">
        <v>26</v>
      </c>
      <c r="B721" t="n">
        <v>145</v>
      </c>
      <c r="C721" t="inlineStr">
        <is>
          <t xml:space="preserve">CONCLUIDO	</t>
        </is>
      </c>
      <c r="D721" t="n">
        <v>4.4129</v>
      </c>
      <c r="E721" t="n">
        <v>22.66</v>
      </c>
      <c r="F721" t="n">
        <v>18.09</v>
      </c>
      <c r="G721" t="n">
        <v>36.19</v>
      </c>
      <c r="H721" t="n">
        <v>0.45</v>
      </c>
      <c r="I721" t="n">
        <v>30</v>
      </c>
      <c r="J721" t="n">
        <v>298.48</v>
      </c>
      <c r="K721" t="n">
        <v>61.2</v>
      </c>
      <c r="L721" t="n">
        <v>7.5</v>
      </c>
      <c r="M721" t="n">
        <v>28</v>
      </c>
      <c r="N721" t="n">
        <v>84.79000000000001</v>
      </c>
      <c r="O721" t="n">
        <v>37047.29</v>
      </c>
      <c r="P721" t="n">
        <v>298.45</v>
      </c>
      <c r="Q721" t="n">
        <v>1319.1</v>
      </c>
      <c r="R721" t="n">
        <v>87.20999999999999</v>
      </c>
      <c r="S721" t="n">
        <v>59.92</v>
      </c>
      <c r="T721" t="n">
        <v>13460.43</v>
      </c>
      <c r="U721" t="n">
        <v>0.6899999999999999</v>
      </c>
      <c r="V721" t="n">
        <v>0.9399999999999999</v>
      </c>
      <c r="W721" t="n">
        <v>0.21</v>
      </c>
      <c r="X721" t="n">
        <v>0.82</v>
      </c>
      <c r="Y721" t="n">
        <v>1</v>
      </c>
      <c r="Z721" t="n">
        <v>10</v>
      </c>
    </row>
    <row r="722">
      <c r="A722" t="n">
        <v>27</v>
      </c>
      <c r="B722" t="n">
        <v>145</v>
      </c>
      <c r="C722" t="inlineStr">
        <is>
          <t xml:space="preserve">CONCLUIDO	</t>
        </is>
      </c>
      <c r="D722" t="n">
        <v>4.4294</v>
      </c>
      <c r="E722" t="n">
        <v>22.58</v>
      </c>
      <c r="F722" t="n">
        <v>18.06</v>
      </c>
      <c r="G722" t="n">
        <v>37.38</v>
      </c>
      <c r="H722" t="n">
        <v>0.46</v>
      </c>
      <c r="I722" t="n">
        <v>29</v>
      </c>
      <c r="J722" t="n">
        <v>299.01</v>
      </c>
      <c r="K722" t="n">
        <v>61.2</v>
      </c>
      <c r="L722" t="n">
        <v>7.75</v>
      </c>
      <c r="M722" t="n">
        <v>27</v>
      </c>
      <c r="N722" t="n">
        <v>85.06</v>
      </c>
      <c r="O722" t="n">
        <v>37111.87</v>
      </c>
      <c r="P722" t="n">
        <v>296.97</v>
      </c>
      <c r="Q722" t="n">
        <v>1319.21</v>
      </c>
      <c r="R722" t="n">
        <v>86.11</v>
      </c>
      <c r="S722" t="n">
        <v>59.92</v>
      </c>
      <c r="T722" t="n">
        <v>12914.85</v>
      </c>
      <c r="U722" t="n">
        <v>0.7</v>
      </c>
      <c r="V722" t="n">
        <v>0.9399999999999999</v>
      </c>
      <c r="W722" t="n">
        <v>0.21</v>
      </c>
      <c r="X722" t="n">
        <v>0.79</v>
      </c>
      <c r="Y722" t="n">
        <v>1</v>
      </c>
      <c r="Z722" t="n">
        <v>10</v>
      </c>
    </row>
    <row r="723">
      <c r="A723" t="n">
        <v>28</v>
      </c>
      <c r="B723" t="n">
        <v>145</v>
      </c>
      <c r="C723" t="inlineStr">
        <is>
          <t xml:space="preserve">CONCLUIDO	</t>
        </is>
      </c>
      <c r="D723" t="n">
        <v>4.4511</v>
      </c>
      <c r="E723" t="n">
        <v>22.47</v>
      </c>
      <c r="F723" t="n">
        <v>18.01</v>
      </c>
      <c r="G723" t="n">
        <v>38.59</v>
      </c>
      <c r="H723" t="n">
        <v>0.48</v>
      </c>
      <c r="I723" t="n">
        <v>28</v>
      </c>
      <c r="J723" t="n">
        <v>299.53</v>
      </c>
      <c r="K723" t="n">
        <v>61.2</v>
      </c>
      <c r="L723" t="n">
        <v>8</v>
      </c>
      <c r="M723" t="n">
        <v>26</v>
      </c>
      <c r="N723" t="n">
        <v>85.33</v>
      </c>
      <c r="O723" t="n">
        <v>37176.68</v>
      </c>
      <c r="P723" t="n">
        <v>295.08</v>
      </c>
      <c r="Q723" t="n">
        <v>1319.14</v>
      </c>
      <c r="R723" t="n">
        <v>84.31999999999999</v>
      </c>
      <c r="S723" t="n">
        <v>59.92</v>
      </c>
      <c r="T723" t="n">
        <v>12027.08</v>
      </c>
      <c r="U723" t="n">
        <v>0.71</v>
      </c>
      <c r="V723" t="n">
        <v>0.9399999999999999</v>
      </c>
      <c r="W723" t="n">
        <v>0.21</v>
      </c>
      <c r="X723" t="n">
        <v>0.73</v>
      </c>
      <c r="Y723" t="n">
        <v>1</v>
      </c>
      <c r="Z723" t="n">
        <v>10</v>
      </c>
    </row>
    <row r="724">
      <c r="A724" t="n">
        <v>29</v>
      </c>
      <c r="B724" t="n">
        <v>145</v>
      </c>
      <c r="C724" t="inlineStr">
        <is>
          <t xml:space="preserve">CONCLUIDO	</t>
        </is>
      </c>
      <c r="D724" t="n">
        <v>4.4884</v>
      </c>
      <c r="E724" t="n">
        <v>22.28</v>
      </c>
      <c r="F724" t="n">
        <v>17.88</v>
      </c>
      <c r="G724" t="n">
        <v>39.72</v>
      </c>
      <c r="H724" t="n">
        <v>0.49</v>
      </c>
      <c r="I724" t="n">
        <v>27</v>
      </c>
      <c r="J724" t="n">
        <v>300.06</v>
      </c>
      <c r="K724" t="n">
        <v>61.2</v>
      </c>
      <c r="L724" t="n">
        <v>8.25</v>
      </c>
      <c r="M724" t="n">
        <v>25</v>
      </c>
      <c r="N724" t="n">
        <v>85.61</v>
      </c>
      <c r="O724" t="n">
        <v>37241.49</v>
      </c>
      <c r="P724" t="n">
        <v>291.58</v>
      </c>
      <c r="Q724" t="n">
        <v>1319.08</v>
      </c>
      <c r="R724" t="n">
        <v>79.84</v>
      </c>
      <c r="S724" t="n">
        <v>59.92</v>
      </c>
      <c r="T724" t="n">
        <v>9790.129999999999</v>
      </c>
      <c r="U724" t="n">
        <v>0.75</v>
      </c>
      <c r="V724" t="n">
        <v>0.95</v>
      </c>
      <c r="W724" t="n">
        <v>0.2</v>
      </c>
      <c r="X724" t="n">
        <v>0.6</v>
      </c>
      <c r="Y724" t="n">
        <v>1</v>
      </c>
      <c r="Z724" t="n">
        <v>10</v>
      </c>
    </row>
    <row r="725">
      <c r="A725" t="n">
        <v>30</v>
      </c>
      <c r="B725" t="n">
        <v>145</v>
      </c>
      <c r="C725" t="inlineStr">
        <is>
          <t xml:space="preserve">CONCLUIDO	</t>
        </is>
      </c>
      <c r="D725" t="n">
        <v>4.4579</v>
      </c>
      <c r="E725" t="n">
        <v>22.43</v>
      </c>
      <c r="F725" t="n">
        <v>18.08</v>
      </c>
      <c r="G725" t="n">
        <v>41.73</v>
      </c>
      <c r="H725" t="n">
        <v>0.5</v>
      </c>
      <c r="I725" t="n">
        <v>26</v>
      </c>
      <c r="J725" t="n">
        <v>300.59</v>
      </c>
      <c r="K725" t="n">
        <v>61.2</v>
      </c>
      <c r="L725" t="n">
        <v>8.5</v>
      </c>
      <c r="M725" t="n">
        <v>24</v>
      </c>
      <c r="N725" t="n">
        <v>85.89</v>
      </c>
      <c r="O725" t="n">
        <v>37306.42</v>
      </c>
      <c r="P725" t="n">
        <v>295</v>
      </c>
      <c r="Q725" t="n">
        <v>1319.09</v>
      </c>
      <c r="R725" t="n">
        <v>87.77</v>
      </c>
      <c r="S725" t="n">
        <v>59.92</v>
      </c>
      <c r="T725" t="n">
        <v>13761.04</v>
      </c>
      <c r="U725" t="n">
        <v>0.68</v>
      </c>
      <c r="V725" t="n">
        <v>0.9399999999999999</v>
      </c>
      <c r="W725" t="n">
        <v>0.19</v>
      </c>
      <c r="X725" t="n">
        <v>0.8</v>
      </c>
      <c r="Y725" t="n">
        <v>1</v>
      </c>
      <c r="Z725" t="n">
        <v>10</v>
      </c>
    </row>
    <row r="726">
      <c r="A726" t="n">
        <v>31</v>
      </c>
      <c r="B726" t="n">
        <v>145</v>
      </c>
      <c r="C726" t="inlineStr">
        <is>
          <t xml:space="preserve">CONCLUIDO	</t>
        </is>
      </c>
      <c r="D726" t="n">
        <v>4.4842</v>
      </c>
      <c r="E726" t="n">
        <v>22.3</v>
      </c>
      <c r="F726" t="n">
        <v>18</v>
      </c>
      <c r="G726" t="n">
        <v>43.21</v>
      </c>
      <c r="H726" t="n">
        <v>0.52</v>
      </c>
      <c r="I726" t="n">
        <v>25</v>
      </c>
      <c r="J726" t="n">
        <v>301.11</v>
      </c>
      <c r="K726" t="n">
        <v>61.2</v>
      </c>
      <c r="L726" t="n">
        <v>8.75</v>
      </c>
      <c r="M726" t="n">
        <v>23</v>
      </c>
      <c r="N726" t="n">
        <v>86.16</v>
      </c>
      <c r="O726" t="n">
        <v>37371.47</v>
      </c>
      <c r="P726" t="n">
        <v>292.67</v>
      </c>
      <c r="Q726" t="n">
        <v>1319.12</v>
      </c>
      <c r="R726" t="n">
        <v>84.38</v>
      </c>
      <c r="S726" t="n">
        <v>59.92</v>
      </c>
      <c r="T726" t="n">
        <v>12069.69</v>
      </c>
      <c r="U726" t="n">
        <v>0.71</v>
      </c>
      <c r="V726" t="n">
        <v>0.9399999999999999</v>
      </c>
      <c r="W726" t="n">
        <v>0.21</v>
      </c>
      <c r="X726" t="n">
        <v>0.73</v>
      </c>
      <c r="Y726" t="n">
        <v>1</v>
      </c>
      <c r="Z726" t="n">
        <v>10</v>
      </c>
    </row>
    <row r="727">
      <c r="A727" t="n">
        <v>32</v>
      </c>
      <c r="B727" t="n">
        <v>145</v>
      </c>
      <c r="C727" t="inlineStr">
        <is>
          <t xml:space="preserve">CONCLUIDO	</t>
        </is>
      </c>
      <c r="D727" t="n">
        <v>4.4858</v>
      </c>
      <c r="E727" t="n">
        <v>22.29</v>
      </c>
      <c r="F727" t="n">
        <v>18</v>
      </c>
      <c r="G727" t="n">
        <v>43.19</v>
      </c>
      <c r="H727" t="n">
        <v>0.53</v>
      </c>
      <c r="I727" t="n">
        <v>25</v>
      </c>
      <c r="J727" t="n">
        <v>301.64</v>
      </c>
      <c r="K727" t="n">
        <v>61.2</v>
      </c>
      <c r="L727" t="n">
        <v>9</v>
      </c>
      <c r="M727" t="n">
        <v>23</v>
      </c>
      <c r="N727" t="n">
        <v>86.44</v>
      </c>
      <c r="O727" t="n">
        <v>37436.63</v>
      </c>
      <c r="P727" t="n">
        <v>291.41</v>
      </c>
      <c r="Q727" t="n">
        <v>1319.16</v>
      </c>
      <c r="R727" t="n">
        <v>84.19</v>
      </c>
      <c r="S727" t="n">
        <v>59.92</v>
      </c>
      <c r="T727" t="n">
        <v>11976.59</v>
      </c>
      <c r="U727" t="n">
        <v>0.71</v>
      </c>
      <c r="V727" t="n">
        <v>0.9399999999999999</v>
      </c>
      <c r="W727" t="n">
        <v>0.2</v>
      </c>
      <c r="X727" t="n">
        <v>0.72</v>
      </c>
      <c r="Y727" t="n">
        <v>1</v>
      </c>
      <c r="Z727" t="n">
        <v>10</v>
      </c>
    </row>
    <row r="728">
      <c r="A728" t="n">
        <v>33</v>
      </c>
      <c r="B728" t="n">
        <v>145</v>
      </c>
      <c r="C728" t="inlineStr">
        <is>
          <t xml:space="preserve">CONCLUIDO	</t>
        </is>
      </c>
      <c r="D728" t="n">
        <v>4.5059</v>
      </c>
      <c r="E728" t="n">
        <v>22.19</v>
      </c>
      <c r="F728" t="n">
        <v>17.95</v>
      </c>
      <c r="G728" t="n">
        <v>44.88</v>
      </c>
      <c r="H728" t="n">
        <v>0.55</v>
      </c>
      <c r="I728" t="n">
        <v>24</v>
      </c>
      <c r="J728" t="n">
        <v>302.17</v>
      </c>
      <c r="K728" t="n">
        <v>61.2</v>
      </c>
      <c r="L728" t="n">
        <v>9.25</v>
      </c>
      <c r="M728" t="n">
        <v>22</v>
      </c>
      <c r="N728" t="n">
        <v>86.72</v>
      </c>
      <c r="O728" t="n">
        <v>37501.91</v>
      </c>
      <c r="P728" t="n">
        <v>290.39</v>
      </c>
      <c r="Q728" t="n">
        <v>1319.2</v>
      </c>
      <c r="R728" t="n">
        <v>82.69</v>
      </c>
      <c r="S728" t="n">
        <v>59.92</v>
      </c>
      <c r="T728" t="n">
        <v>11229.98</v>
      </c>
      <c r="U728" t="n">
        <v>0.72</v>
      </c>
      <c r="V728" t="n">
        <v>0.95</v>
      </c>
      <c r="W728" t="n">
        <v>0.2</v>
      </c>
      <c r="X728" t="n">
        <v>0.67</v>
      </c>
      <c r="Y728" t="n">
        <v>1</v>
      </c>
      <c r="Z728" t="n">
        <v>10</v>
      </c>
    </row>
    <row r="729">
      <c r="A729" t="n">
        <v>34</v>
      </c>
      <c r="B729" t="n">
        <v>145</v>
      </c>
      <c r="C729" t="inlineStr">
        <is>
          <t xml:space="preserve">CONCLUIDO	</t>
        </is>
      </c>
      <c r="D729" t="n">
        <v>4.5248</v>
      </c>
      <c r="E729" t="n">
        <v>22.1</v>
      </c>
      <c r="F729" t="n">
        <v>17.91</v>
      </c>
      <c r="G729" t="n">
        <v>46.73</v>
      </c>
      <c r="H729" t="n">
        <v>0.5600000000000001</v>
      </c>
      <c r="I729" t="n">
        <v>23</v>
      </c>
      <c r="J729" t="n">
        <v>302.7</v>
      </c>
      <c r="K729" t="n">
        <v>61.2</v>
      </c>
      <c r="L729" t="n">
        <v>9.5</v>
      </c>
      <c r="M729" t="n">
        <v>21</v>
      </c>
      <c r="N729" t="n">
        <v>87</v>
      </c>
      <c r="O729" t="n">
        <v>37567.32</v>
      </c>
      <c r="P729" t="n">
        <v>288.27</v>
      </c>
      <c r="Q729" t="n">
        <v>1319.21</v>
      </c>
      <c r="R729" t="n">
        <v>81.3</v>
      </c>
      <c r="S729" t="n">
        <v>59.92</v>
      </c>
      <c r="T729" t="n">
        <v>10539.85</v>
      </c>
      <c r="U729" t="n">
        <v>0.74</v>
      </c>
      <c r="V729" t="n">
        <v>0.95</v>
      </c>
      <c r="W729" t="n">
        <v>0.2</v>
      </c>
      <c r="X729" t="n">
        <v>0.63</v>
      </c>
      <c r="Y729" t="n">
        <v>1</v>
      </c>
      <c r="Z729" t="n">
        <v>10</v>
      </c>
    </row>
    <row r="730">
      <c r="A730" t="n">
        <v>35</v>
      </c>
      <c r="B730" t="n">
        <v>145</v>
      </c>
      <c r="C730" t="inlineStr">
        <is>
          <t xml:space="preserve">CONCLUIDO	</t>
        </is>
      </c>
      <c r="D730" t="n">
        <v>4.5234</v>
      </c>
      <c r="E730" t="n">
        <v>22.11</v>
      </c>
      <c r="F730" t="n">
        <v>17.92</v>
      </c>
      <c r="G730" t="n">
        <v>46.74</v>
      </c>
      <c r="H730" t="n">
        <v>0.57</v>
      </c>
      <c r="I730" t="n">
        <v>23</v>
      </c>
      <c r="J730" t="n">
        <v>303.23</v>
      </c>
      <c r="K730" t="n">
        <v>61.2</v>
      </c>
      <c r="L730" t="n">
        <v>9.75</v>
      </c>
      <c r="M730" t="n">
        <v>21</v>
      </c>
      <c r="N730" t="n">
        <v>87.28</v>
      </c>
      <c r="O730" t="n">
        <v>37632.84</v>
      </c>
      <c r="P730" t="n">
        <v>288.05</v>
      </c>
      <c r="Q730" t="n">
        <v>1319.17</v>
      </c>
      <c r="R730" t="n">
        <v>81.51000000000001</v>
      </c>
      <c r="S730" t="n">
        <v>59.92</v>
      </c>
      <c r="T730" t="n">
        <v>10645.67</v>
      </c>
      <c r="U730" t="n">
        <v>0.74</v>
      </c>
      <c r="V730" t="n">
        <v>0.95</v>
      </c>
      <c r="W730" t="n">
        <v>0.2</v>
      </c>
      <c r="X730" t="n">
        <v>0.64</v>
      </c>
      <c r="Y730" t="n">
        <v>1</v>
      </c>
      <c r="Z730" t="n">
        <v>10</v>
      </c>
    </row>
    <row r="731">
      <c r="A731" t="n">
        <v>36</v>
      </c>
      <c r="B731" t="n">
        <v>145</v>
      </c>
      <c r="C731" t="inlineStr">
        <is>
          <t xml:space="preserve">CONCLUIDO	</t>
        </is>
      </c>
      <c r="D731" t="n">
        <v>4.5425</v>
      </c>
      <c r="E731" t="n">
        <v>22.01</v>
      </c>
      <c r="F731" t="n">
        <v>17.88</v>
      </c>
      <c r="G731" t="n">
        <v>48.76</v>
      </c>
      <c r="H731" t="n">
        <v>0.59</v>
      </c>
      <c r="I731" t="n">
        <v>22</v>
      </c>
      <c r="J731" t="n">
        <v>303.76</v>
      </c>
      <c r="K731" t="n">
        <v>61.2</v>
      </c>
      <c r="L731" t="n">
        <v>10</v>
      </c>
      <c r="M731" t="n">
        <v>20</v>
      </c>
      <c r="N731" t="n">
        <v>87.56999999999999</v>
      </c>
      <c r="O731" t="n">
        <v>37698.48</v>
      </c>
      <c r="P731" t="n">
        <v>286.51</v>
      </c>
      <c r="Q731" t="n">
        <v>1319.15</v>
      </c>
      <c r="R731" t="n">
        <v>80.19</v>
      </c>
      <c r="S731" t="n">
        <v>59.92</v>
      </c>
      <c r="T731" t="n">
        <v>9989.709999999999</v>
      </c>
      <c r="U731" t="n">
        <v>0.75</v>
      </c>
      <c r="V731" t="n">
        <v>0.95</v>
      </c>
      <c r="W731" t="n">
        <v>0.2</v>
      </c>
      <c r="X731" t="n">
        <v>0.6</v>
      </c>
      <c r="Y731" t="n">
        <v>1</v>
      </c>
      <c r="Z731" t="n">
        <v>10</v>
      </c>
    </row>
    <row r="732">
      <c r="A732" t="n">
        <v>37</v>
      </c>
      <c r="B732" t="n">
        <v>145</v>
      </c>
      <c r="C732" t="inlineStr">
        <is>
          <t xml:space="preserve">CONCLUIDO	</t>
        </is>
      </c>
      <c r="D732" t="n">
        <v>4.564</v>
      </c>
      <c r="E732" t="n">
        <v>21.91</v>
      </c>
      <c r="F732" t="n">
        <v>17.83</v>
      </c>
      <c r="G732" t="n">
        <v>50.94</v>
      </c>
      <c r="H732" t="n">
        <v>0.6</v>
      </c>
      <c r="I732" t="n">
        <v>21</v>
      </c>
      <c r="J732" t="n">
        <v>304.3</v>
      </c>
      <c r="K732" t="n">
        <v>61.2</v>
      </c>
      <c r="L732" t="n">
        <v>10.25</v>
      </c>
      <c r="M732" t="n">
        <v>19</v>
      </c>
      <c r="N732" t="n">
        <v>87.84999999999999</v>
      </c>
      <c r="O732" t="n">
        <v>37764.25</v>
      </c>
      <c r="P732" t="n">
        <v>284.96</v>
      </c>
      <c r="Q732" t="n">
        <v>1319.14</v>
      </c>
      <c r="R732" t="n">
        <v>78.54000000000001</v>
      </c>
      <c r="S732" t="n">
        <v>59.92</v>
      </c>
      <c r="T732" t="n">
        <v>9167.809999999999</v>
      </c>
      <c r="U732" t="n">
        <v>0.76</v>
      </c>
      <c r="V732" t="n">
        <v>0.95</v>
      </c>
      <c r="W732" t="n">
        <v>0.2</v>
      </c>
      <c r="X732" t="n">
        <v>0.55</v>
      </c>
      <c r="Y732" t="n">
        <v>1</v>
      </c>
      <c r="Z732" t="n">
        <v>10</v>
      </c>
    </row>
    <row r="733">
      <c r="A733" t="n">
        <v>38</v>
      </c>
      <c r="B733" t="n">
        <v>145</v>
      </c>
      <c r="C733" t="inlineStr">
        <is>
          <t xml:space="preserve">CONCLUIDO	</t>
        </is>
      </c>
      <c r="D733" t="n">
        <v>4.5598</v>
      </c>
      <c r="E733" t="n">
        <v>21.93</v>
      </c>
      <c r="F733" t="n">
        <v>17.85</v>
      </c>
      <c r="G733" t="n">
        <v>51</v>
      </c>
      <c r="H733" t="n">
        <v>0.61</v>
      </c>
      <c r="I733" t="n">
        <v>21</v>
      </c>
      <c r="J733" t="n">
        <v>304.83</v>
      </c>
      <c r="K733" t="n">
        <v>61.2</v>
      </c>
      <c r="L733" t="n">
        <v>10.5</v>
      </c>
      <c r="M733" t="n">
        <v>19</v>
      </c>
      <c r="N733" t="n">
        <v>88.13</v>
      </c>
      <c r="O733" t="n">
        <v>37830.13</v>
      </c>
      <c r="P733" t="n">
        <v>284.47</v>
      </c>
      <c r="Q733" t="n">
        <v>1319.09</v>
      </c>
      <c r="R733" t="n">
        <v>79.36</v>
      </c>
      <c r="S733" t="n">
        <v>59.92</v>
      </c>
      <c r="T733" t="n">
        <v>9578.530000000001</v>
      </c>
      <c r="U733" t="n">
        <v>0.76</v>
      </c>
      <c r="V733" t="n">
        <v>0.95</v>
      </c>
      <c r="W733" t="n">
        <v>0.2</v>
      </c>
      <c r="X733" t="n">
        <v>0.57</v>
      </c>
      <c r="Y733" t="n">
        <v>1</v>
      </c>
      <c r="Z733" t="n">
        <v>10</v>
      </c>
    </row>
    <row r="734">
      <c r="A734" t="n">
        <v>39</v>
      </c>
      <c r="B734" t="n">
        <v>145</v>
      </c>
      <c r="C734" t="inlineStr">
        <is>
          <t xml:space="preserve">CONCLUIDO	</t>
        </is>
      </c>
      <c r="D734" t="n">
        <v>4.5803</v>
      </c>
      <c r="E734" t="n">
        <v>21.83</v>
      </c>
      <c r="F734" t="n">
        <v>17.81</v>
      </c>
      <c r="G734" t="n">
        <v>53.42</v>
      </c>
      <c r="H734" t="n">
        <v>0.63</v>
      </c>
      <c r="I734" t="n">
        <v>20</v>
      </c>
      <c r="J734" t="n">
        <v>305.37</v>
      </c>
      <c r="K734" t="n">
        <v>61.2</v>
      </c>
      <c r="L734" t="n">
        <v>10.75</v>
      </c>
      <c r="M734" t="n">
        <v>18</v>
      </c>
      <c r="N734" t="n">
        <v>88.42</v>
      </c>
      <c r="O734" t="n">
        <v>37896.14</v>
      </c>
      <c r="P734" t="n">
        <v>282.36</v>
      </c>
      <c r="Q734" t="n">
        <v>1319.09</v>
      </c>
      <c r="R734" t="n">
        <v>77.90000000000001</v>
      </c>
      <c r="S734" t="n">
        <v>59.92</v>
      </c>
      <c r="T734" t="n">
        <v>8853.879999999999</v>
      </c>
      <c r="U734" t="n">
        <v>0.77</v>
      </c>
      <c r="V734" t="n">
        <v>0.95</v>
      </c>
      <c r="W734" t="n">
        <v>0.19</v>
      </c>
      <c r="X734" t="n">
        <v>0.53</v>
      </c>
      <c r="Y734" t="n">
        <v>1</v>
      </c>
      <c r="Z734" t="n">
        <v>10</v>
      </c>
    </row>
    <row r="735">
      <c r="A735" t="n">
        <v>40</v>
      </c>
      <c r="B735" t="n">
        <v>145</v>
      </c>
      <c r="C735" t="inlineStr">
        <is>
          <t xml:space="preserve">CONCLUIDO	</t>
        </is>
      </c>
      <c r="D735" t="n">
        <v>4.5779</v>
      </c>
      <c r="E735" t="n">
        <v>21.84</v>
      </c>
      <c r="F735" t="n">
        <v>17.82</v>
      </c>
      <c r="G735" t="n">
        <v>53.45</v>
      </c>
      <c r="H735" t="n">
        <v>0.64</v>
      </c>
      <c r="I735" t="n">
        <v>20</v>
      </c>
      <c r="J735" t="n">
        <v>305.9</v>
      </c>
      <c r="K735" t="n">
        <v>61.2</v>
      </c>
      <c r="L735" t="n">
        <v>11</v>
      </c>
      <c r="M735" t="n">
        <v>18</v>
      </c>
      <c r="N735" t="n">
        <v>88.7</v>
      </c>
      <c r="O735" t="n">
        <v>37962.28</v>
      </c>
      <c r="P735" t="n">
        <v>281.83</v>
      </c>
      <c r="Q735" t="n">
        <v>1319.11</v>
      </c>
      <c r="R735" t="n">
        <v>78.23</v>
      </c>
      <c r="S735" t="n">
        <v>59.92</v>
      </c>
      <c r="T735" t="n">
        <v>9020.16</v>
      </c>
      <c r="U735" t="n">
        <v>0.77</v>
      </c>
      <c r="V735" t="n">
        <v>0.95</v>
      </c>
      <c r="W735" t="n">
        <v>0.2</v>
      </c>
      <c r="X735" t="n">
        <v>0.54</v>
      </c>
      <c r="Y735" t="n">
        <v>1</v>
      </c>
      <c r="Z735" t="n">
        <v>10</v>
      </c>
    </row>
    <row r="736">
      <c r="A736" t="n">
        <v>41</v>
      </c>
      <c r="B736" t="n">
        <v>145</v>
      </c>
      <c r="C736" t="inlineStr">
        <is>
          <t xml:space="preserve">CONCLUIDO	</t>
        </is>
      </c>
      <c r="D736" t="n">
        <v>4.5985</v>
      </c>
      <c r="E736" t="n">
        <v>21.75</v>
      </c>
      <c r="F736" t="n">
        <v>17.77</v>
      </c>
      <c r="G736" t="n">
        <v>56.13</v>
      </c>
      <c r="H736" t="n">
        <v>0.65</v>
      </c>
      <c r="I736" t="n">
        <v>19</v>
      </c>
      <c r="J736" t="n">
        <v>306.44</v>
      </c>
      <c r="K736" t="n">
        <v>61.2</v>
      </c>
      <c r="L736" t="n">
        <v>11.25</v>
      </c>
      <c r="M736" t="n">
        <v>17</v>
      </c>
      <c r="N736" t="n">
        <v>88.98999999999999</v>
      </c>
      <c r="O736" t="n">
        <v>38028.53</v>
      </c>
      <c r="P736" t="n">
        <v>280.41</v>
      </c>
      <c r="Q736" t="n">
        <v>1319.09</v>
      </c>
      <c r="R736" t="n">
        <v>76.77</v>
      </c>
      <c r="S736" t="n">
        <v>59.92</v>
      </c>
      <c r="T736" t="n">
        <v>8293.889999999999</v>
      </c>
      <c r="U736" t="n">
        <v>0.78</v>
      </c>
      <c r="V736" t="n">
        <v>0.96</v>
      </c>
      <c r="W736" t="n">
        <v>0.19</v>
      </c>
      <c r="X736" t="n">
        <v>0.5</v>
      </c>
      <c r="Y736" t="n">
        <v>1</v>
      </c>
      <c r="Z736" t="n">
        <v>10</v>
      </c>
    </row>
    <row r="737">
      <c r="A737" t="n">
        <v>42</v>
      </c>
      <c r="B737" t="n">
        <v>145</v>
      </c>
      <c r="C737" t="inlineStr">
        <is>
          <t xml:space="preserve">CONCLUIDO	</t>
        </is>
      </c>
      <c r="D737" t="n">
        <v>4.6011</v>
      </c>
      <c r="E737" t="n">
        <v>21.73</v>
      </c>
      <c r="F737" t="n">
        <v>17.76</v>
      </c>
      <c r="G737" t="n">
        <v>56.09</v>
      </c>
      <c r="H737" t="n">
        <v>0.67</v>
      </c>
      <c r="I737" t="n">
        <v>19</v>
      </c>
      <c r="J737" t="n">
        <v>306.98</v>
      </c>
      <c r="K737" t="n">
        <v>61.2</v>
      </c>
      <c r="L737" t="n">
        <v>11.5</v>
      </c>
      <c r="M737" t="n">
        <v>17</v>
      </c>
      <c r="N737" t="n">
        <v>89.28</v>
      </c>
      <c r="O737" t="n">
        <v>38094.91</v>
      </c>
      <c r="P737" t="n">
        <v>279.68</v>
      </c>
      <c r="Q737" t="n">
        <v>1319.13</v>
      </c>
      <c r="R737" t="n">
        <v>76.36</v>
      </c>
      <c r="S737" t="n">
        <v>59.92</v>
      </c>
      <c r="T737" t="n">
        <v>8090.79</v>
      </c>
      <c r="U737" t="n">
        <v>0.78</v>
      </c>
      <c r="V737" t="n">
        <v>0.96</v>
      </c>
      <c r="W737" t="n">
        <v>0.19</v>
      </c>
      <c r="X737" t="n">
        <v>0.48</v>
      </c>
      <c r="Y737" t="n">
        <v>1</v>
      </c>
      <c r="Z737" t="n">
        <v>10</v>
      </c>
    </row>
    <row r="738">
      <c r="A738" t="n">
        <v>43</v>
      </c>
      <c r="B738" t="n">
        <v>145</v>
      </c>
      <c r="C738" t="inlineStr">
        <is>
          <t xml:space="preserve">CONCLUIDO	</t>
        </is>
      </c>
      <c r="D738" t="n">
        <v>4.6414</v>
      </c>
      <c r="E738" t="n">
        <v>21.54</v>
      </c>
      <c r="F738" t="n">
        <v>17.63</v>
      </c>
      <c r="G738" t="n">
        <v>58.75</v>
      </c>
      <c r="H738" t="n">
        <v>0.68</v>
      </c>
      <c r="I738" t="n">
        <v>18</v>
      </c>
      <c r="J738" t="n">
        <v>307.52</v>
      </c>
      <c r="K738" t="n">
        <v>61.2</v>
      </c>
      <c r="L738" t="n">
        <v>11.75</v>
      </c>
      <c r="M738" t="n">
        <v>16</v>
      </c>
      <c r="N738" t="n">
        <v>89.56999999999999</v>
      </c>
      <c r="O738" t="n">
        <v>38161.42</v>
      </c>
      <c r="P738" t="n">
        <v>275.91</v>
      </c>
      <c r="Q738" t="n">
        <v>1319.09</v>
      </c>
      <c r="R738" t="n">
        <v>71.69</v>
      </c>
      <c r="S738" t="n">
        <v>59.92</v>
      </c>
      <c r="T738" t="n">
        <v>5759.78</v>
      </c>
      <c r="U738" t="n">
        <v>0.84</v>
      </c>
      <c r="V738" t="n">
        <v>0.96</v>
      </c>
      <c r="W738" t="n">
        <v>0.19</v>
      </c>
      <c r="X738" t="n">
        <v>0.35</v>
      </c>
      <c r="Y738" t="n">
        <v>1</v>
      </c>
      <c r="Z738" t="n">
        <v>10</v>
      </c>
    </row>
    <row r="739">
      <c r="A739" t="n">
        <v>44</v>
      </c>
      <c r="B739" t="n">
        <v>145</v>
      </c>
      <c r="C739" t="inlineStr">
        <is>
          <t xml:space="preserve">CONCLUIDO	</t>
        </is>
      </c>
      <c r="D739" t="n">
        <v>4.6066</v>
      </c>
      <c r="E739" t="n">
        <v>21.71</v>
      </c>
      <c r="F739" t="n">
        <v>17.79</v>
      </c>
      <c r="G739" t="n">
        <v>59.3</v>
      </c>
      <c r="H739" t="n">
        <v>0.6899999999999999</v>
      </c>
      <c r="I739" t="n">
        <v>18</v>
      </c>
      <c r="J739" t="n">
        <v>308.06</v>
      </c>
      <c r="K739" t="n">
        <v>61.2</v>
      </c>
      <c r="L739" t="n">
        <v>12</v>
      </c>
      <c r="M739" t="n">
        <v>16</v>
      </c>
      <c r="N739" t="n">
        <v>89.86</v>
      </c>
      <c r="O739" t="n">
        <v>38228.06</v>
      </c>
      <c r="P739" t="n">
        <v>278.43</v>
      </c>
      <c r="Q739" t="n">
        <v>1319.11</v>
      </c>
      <c r="R739" t="n">
        <v>77.72</v>
      </c>
      <c r="S739" t="n">
        <v>59.92</v>
      </c>
      <c r="T739" t="n">
        <v>8772.6</v>
      </c>
      <c r="U739" t="n">
        <v>0.77</v>
      </c>
      <c r="V739" t="n">
        <v>0.96</v>
      </c>
      <c r="W739" t="n">
        <v>0.18</v>
      </c>
      <c r="X739" t="n">
        <v>0.51</v>
      </c>
      <c r="Y739" t="n">
        <v>1</v>
      </c>
      <c r="Z739" t="n">
        <v>10</v>
      </c>
    </row>
    <row r="740">
      <c r="A740" t="n">
        <v>45</v>
      </c>
      <c r="B740" t="n">
        <v>145</v>
      </c>
      <c r="C740" t="inlineStr">
        <is>
          <t xml:space="preserve">CONCLUIDO	</t>
        </is>
      </c>
      <c r="D740" t="n">
        <v>4.6049</v>
      </c>
      <c r="E740" t="n">
        <v>21.72</v>
      </c>
      <c r="F740" t="n">
        <v>17.8</v>
      </c>
      <c r="G740" t="n">
        <v>59.32</v>
      </c>
      <c r="H740" t="n">
        <v>0.71</v>
      </c>
      <c r="I740" t="n">
        <v>18</v>
      </c>
      <c r="J740" t="n">
        <v>308.6</v>
      </c>
      <c r="K740" t="n">
        <v>61.2</v>
      </c>
      <c r="L740" t="n">
        <v>12.25</v>
      </c>
      <c r="M740" t="n">
        <v>16</v>
      </c>
      <c r="N740" t="n">
        <v>90.15000000000001</v>
      </c>
      <c r="O740" t="n">
        <v>38294.82</v>
      </c>
      <c r="P740" t="n">
        <v>277.64</v>
      </c>
      <c r="Q740" t="n">
        <v>1319.13</v>
      </c>
      <c r="R740" t="n">
        <v>77.73</v>
      </c>
      <c r="S740" t="n">
        <v>59.92</v>
      </c>
      <c r="T740" t="n">
        <v>8780.68</v>
      </c>
      <c r="U740" t="n">
        <v>0.77</v>
      </c>
      <c r="V740" t="n">
        <v>0.95</v>
      </c>
      <c r="W740" t="n">
        <v>0.19</v>
      </c>
      <c r="X740" t="n">
        <v>0.52</v>
      </c>
      <c r="Y740" t="n">
        <v>1</v>
      </c>
      <c r="Z740" t="n">
        <v>10</v>
      </c>
    </row>
    <row r="741">
      <c r="A741" t="n">
        <v>46</v>
      </c>
      <c r="B741" t="n">
        <v>145</v>
      </c>
      <c r="C741" t="inlineStr">
        <is>
          <t xml:space="preserve">CONCLUIDO	</t>
        </is>
      </c>
      <c r="D741" t="n">
        <v>4.6261</v>
      </c>
      <c r="E741" t="n">
        <v>21.62</v>
      </c>
      <c r="F741" t="n">
        <v>17.75</v>
      </c>
      <c r="G741" t="n">
        <v>62.65</v>
      </c>
      <c r="H741" t="n">
        <v>0.72</v>
      </c>
      <c r="I741" t="n">
        <v>17</v>
      </c>
      <c r="J741" t="n">
        <v>309.14</v>
      </c>
      <c r="K741" t="n">
        <v>61.2</v>
      </c>
      <c r="L741" t="n">
        <v>12.5</v>
      </c>
      <c r="M741" t="n">
        <v>15</v>
      </c>
      <c r="N741" t="n">
        <v>90.44</v>
      </c>
      <c r="O741" t="n">
        <v>38361.7</v>
      </c>
      <c r="P741" t="n">
        <v>276.24</v>
      </c>
      <c r="Q741" t="n">
        <v>1319.14</v>
      </c>
      <c r="R741" t="n">
        <v>76.11</v>
      </c>
      <c r="S741" t="n">
        <v>59.92</v>
      </c>
      <c r="T741" t="n">
        <v>7976.09</v>
      </c>
      <c r="U741" t="n">
        <v>0.79</v>
      </c>
      <c r="V741" t="n">
        <v>0.96</v>
      </c>
      <c r="W741" t="n">
        <v>0.19</v>
      </c>
      <c r="X741" t="n">
        <v>0.47</v>
      </c>
      <c r="Y741" t="n">
        <v>1</v>
      </c>
      <c r="Z741" t="n">
        <v>10</v>
      </c>
    </row>
    <row r="742">
      <c r="A742" t="n">
        <v>47</v>
      </c>
      <c r="B742" t="n">
        <v>145</v>
      </c>
      <c r="C742" t="inlineStr">
        <is>
          <t xml:space="preserve">CONCLUIDO	</t>
        </is>
      </c>
      <c r="D742" t="n">
        <v>4.6275</v>
      </c>
      <c r="E742" t="n">
        <v>21.61</v>
      </c>
      <c r="F742" t="n">
        <v>17.74</v>
      </c>
      <c r="G742" t="n">
        <v>62.63</v>
      </c>
      <c r="H742" t="n">
        <v>0.73</v>
      </c>
      <c r="I742" t="n">
        <v>17</v>
      </c>
      <c r="J742" t="n">
        <v>309.68</v>
      </c>
      <c r="K742" t="n">
        <v>61.2</v>
      </c>
      <c r="L742" t="n">
        <v>12.75</v>
      </c>
      <c r="M742" t="n">
        <v>15</v>
      </c>
      <c r="N742" t="n">
        <v>90.73999999999999</v>
      </c>
      <c r="O742" t="n">
        <v>38428.72</v>
      </c>
      <c r="P742" t="n">
        <v>274.67</v>
      </c>
      <c r="Q742" t="n">
        <v>1319.08</v>
      </c>
      <c r="R742" t="n">
        <v>75.94</v>
      </c>
      <c r="S742" t="n">
        <v>59.92</v>
      </c>
      <c r="T742" t="n">
        <v>7888.93</v>
      </c>
      <c r="U742" t="n">
        <v>0.79</v>
      </c>
      <c r="V742" t="n">
        <v>0.96</v>
      </c>
      <c r="W742" t="n">
        <v>0.19</v>
      </c>
      <c r="X742" t="n">
        <v>0.47</v>
      </c>
      <c r="Y742" t="n">
        <v>1</v>
      </c>
      <c r="Z742" t="n">
        <v>10</v>
      </c>
    </row>
    <row r="743">
      <c r="A743" t="n">
        <v>48</v>
      </c>
      <c r="B743" t="n">
        <v>145</v>
      </c>
      <c r="C743" t="inlineStr">
        <is>
          <t xml:space="preserve">CONCLUIDO	</t>
        </is>
      </c>
      <c r="D743" t="n">
        <v>4.6274</v>
      </c>
      <c r="E743" t="n">
        <v>21.61</v>
      </c>
      <c r="F743" t="n">
        <v>17.75</v>
      </c>
      <c r="G743" t="n">
        <v>62.63</v>
      </c>
      <c r="H743" t="n">
        <v>0.75</v>
      </c>
      <c r="I743" t="n">
        <v>17</v>
      </c>
      <c r="J743" t="n">
        <v>310.23</v>
      </c>
      <c r="K743" t="n">
        <v>61.2</v>
      </c>
      <c r="L743" t="n">
        <v>13</v>
      </c>
      <c r="M743" t="n">
        <v>15</v>
      </c>
      <c r="N743" t="n">
        <v>91.03</v>
      </c>
      <c r="O743" t="n">
        <v>38495.87</v>
      </c>
      <c r="P743" t="n">
        <v>273.81</v>
      </c>
      <c r="Q743" t="n">
        <v>1319.15</v>
      </c>
      <c r="R743" t="n">
        <v>75.94</v>
      </c>
      <c r="S743" t="n">
        <v>59.92</v>
      </c>
      <c r="T743" t="n">
        <v>7892.41</v>
      </c>
      <c r="U743" t="n">
        <v>0.79</v>
      </c>
      <c r="V743" t="n">
        <v>0.96</v>
      </c>
      <c r="W743" t="n">
        <v>0.19</v>
      </c>
      <c r="X743" t="n">
        <v>0.47</v>
      </c>
      <c r="Y743" t="n">
        <v>1</v>
      </c>
      <c r="Z743" t="n">
        <v>10</v>
      </c>
    </row>
    <row r="744">
      <c r="A744" t="n">
        <v>49</v>
      </c>
      <c r="B744" t="n">
        <v>145</v>
      </c>
      <c r="C744" t="inlineStr">
        <is>
          <t xml:space="preserve">CONCLUIDO	</t>
        </is>
      </c>
      <c r="D744" t="n">
        <v>4.6476</v>
      </c>
      <c r="E744" t="n">
        <v>21.52</v>
      </c>
      <c r="F744" t="n">
        <v>17.7</v>
      </c>
      <c r="G744" t="n">
        <v>66.39</v>
      </c>
      <c r="H744" t="n">
        <v>0.76</v>
      </c>
      <c r="I744" t="n">
        <v>16</v>
      </c>
      <c r="J744" t="n">
        <v>310.77</v>
      </c>
      <c r="K744" t="n">
        <v>61.2</v>
      </c>
      <c r="L744" t="n">
        <v>13.25</v>
      </c>
      <c r="M744" t="n">
        <v>14</v>
      </c>
      <c r="N744" t="n">
        <v>91.33</v>
      </c>
      <c r="O744" t="n">
        <v>38563.14</v>
      </c>
      <c r="P744" t="n">
        <v>272.61</v>
      </c>
      <c r="Q744" t="n">
        <v>1319.1</v>
      </c>
      <c r="R744" t="n">
        <v>74.65000000000001</v>
      </c>
      <c r="S744" t="n">
        <v>59.92</v>
      </c>
      <c r="T744" t="n">
        <v>7251.41</v>
      </c>
      <c r="U744" t="n">
        <v>0.8</v>
      </c>
      <c r="V744" t="n">
        <v>0.96</v>
      </c>
      <c r="W744" t="n">
        <v>0.19</v>
      </c>
      <c r="X744" t="n">
        <v>0.43</v>
      </c>
      <c r="Y744" t="n">
        <v>1</v>
      </c>
      <c r="Z744" t="n">
        <v>10</v>
      </c>
    </row>
    <row r="745">
      <c r="A745" t="n">
        <v>50</v>
      </c>
      <c r="B745" t="n">
        <v>145</v>
      </c>
      <c r="C745" t="inlineStr">
        <is>
          <t xml:space="preserve">CONCLUIDO	</t>
        </is>
      </c>
      <c r="D745" t="n">
        <v>4.6435</v>
      </c>
      <c r="E745" t="n">
        <v>21.54</v>
      </c>
      <c r="F745" t="n">
        <v>17.72</v>
      </c>
      <c r="G745" t="n">
        <v>66.45999999999999</v>
      </c>
      <c r="H745" t="n">
        <v>0.77</v>
      </c>
      <c r="I745" t="n">
        <v>16</v>
      </c>
      <c r="J745" t="n">
        <v>311.32</v>
      </c>
      <c r="K745" t="n">
        <v>61.2</v>
      </c>
      <c r="L745" t="n">
        <v>13.5</v>
      </c>
      <c r="M745" t="n">
        <v>14</v>
      </c>
      <c r="N745" t="n">
        <v>91.62</v>
      </c>
      <c r="O745" t="n">
        <v>38630.55</v>
      </c>
      <c r="P745" t="n">
        <v>271.65</v>
      </c>
      <c r="Q745" t="n">
        <v>1319.11</v>
      </c>
      <c r="R745" t="n">
        <v>75.18000000000001</v>
      </c>
      <c r="S745" t="n">
        <v>59.92</v>
      </c>
      <c r="T745" t="n">
        <v>7513.38</v>
      </c>
      <c r="U745" t="n">
        <v>0.8</v>
      </c>
      <c r="V745" t="n">
        <v>0.96</v>
      </c>
      <c r="W745" t="n">
        <v>0.19</v>
      </c>
      <c r="X745" t="n">
        <v>0.45</v>
      </c>
      <c r="Y745" t="n">
        <v>1</v>
      </c>
      <c r="Z745" t="n">
        <v>10</v>
      </c>
    </row>
    <row r="746">
      <c r="A746" t="n">
        <v>51</v>
      </c>
      <c r="B746" t="n">
        <v>145</v>
      </c>
      <c r="C746" t="inlineStr">
        <is>
          <t xml:space="preserve">CONCLUIDO	</t>
        </is>
      </c>
      <c r="D746" t="n">
        <v>4.6479</v>
      </c>
      <c r="E746" t="n">
        <v>21.52</v>
      </c>
      <c r="F746" t="n">
        <v>17.7</v>
      </c>
      <c r="G746" t="n">
        <v>66.39</v>
      </c>
      <c r="H746" t="n">
        <v>0.79</v>
      </c>
      <c r="I746" t="n">
        <v>16</v>
      </c>
      <c r="J746" t="n">
        <v>311.87</v>
      </c>
      <c r="K746" t="n">
        <v>61.2</v>
      </c>
      <c r="L746" t="n">
        <v>13.75</v>
      </c>
      <c r="M746" t="n">
        <v>14</v>
      </c>
      <c r="N746" t="n">
        <v>91.92</v>
      </c>
      <c r="O746" t="n">
        <v>38698.21</v>
      </c>
      <c r="P746" t="n">
        <v>270.2</v>
      </c>
      <c r="Q746" t="n">
        <v>1319.11</v>
      </c>
      <c r="R746" t="n">
        <v>74.5</v>
      </c>
      <c r="S746" t="n">
        <v>59.92</v>
      </c>
      <c r="T746" t="n">
        <v>7173.65</v>
      </c>
      <c r="U746" t="n">
        <v>0.8</v>
      </c>
      <c r="V746" t="n">
        <v>0.96</v>
      </c>
      <c r="W746" t="n">
        <v>0.19</v>
      </c>
      <c r="X746" t="n">
        <v>0.43</v>
      </c>
      <c r="Y746" t="n">
        <v>1</v>
      </c>
      <c r="Z746" t="n">
        <v>10</v>
      </c>
    </row>
    <row r="747">
      <c r="A747" t="n">
        <v>52</v>
      </c>
      <c r="B747" t="n">
        <v>145</v>
      </c>
      <c r="C747" t="inlineStr">
        <is>
          <t xml:space="preserve">CONCLUIDO	</t>
        </is>
      </c>
      <c r="D747" t="n">
        <v>4.668</v>
      </c>
      <c r="E747" t="n">
        <v>21.42</v>
      </c>
      <c r="F747" t="n">
        <v>17.66</v>
      </c>
      <c r="G747" t="n">
        <v>70.66</v>
      </c>
      <c r="H747" t="n">
        <v>0.8</v>
      </c>
      <c r="I747" t="n">
        <v>15</v>
      </c>
      <c r="J747" t="n">
        <v>312.42</v>
      </c>
      <c r="K747" t="n">
        <v>61.2</v>
      </c>
      <c r="L747" t="n">
        <v>14</v>
      </c>
      <c r="M747" t="n">
        <v>13</v>
      </c>
      <c r="N747" t="n">
        <v>92.22</v>
      </c>
      <c r="O747" t="n">
        <v>38765.89</v>
      </c>
      <c r="P747" t="n">
        <v>269.39</v>
      </c>
      <c r="Q747" t="n">
        <v>1319.08</v>
      </c>
      <c r="R747" t="n">
        <v>73.28</v>
      </c>
      <c r="S747" t="n">
        <v>59.92</v>
      </c>
      <c r="T747" t="n">
        <v>6569.9</v>
      </c>
      <c r="U747" t="n">
        <v>0.82</v>
      </c>
      <c r="V747" t="n">
        <v>0.96</v>
      </c>
      <c r="W747" t="n">
        <v>0.19</v>
      </c>
      <c r="X747" t="n">
        <v>0.39</v>
      </c>
      <c r="Y747" t="n">
        <v>1</v>
      </c>
      <c r="Z747" t="n">
        <v>10</v>
      </c>
    </row>
    <row r="748">
      <c r="A748" t="n">
        <v>53</v>
      </c>
      <c r="B748" t="n">
        <v>145</v>
      </c>
      <c r="C748" t="inlineStr">
        <is>
          <t xml:space="preserve">CONCLUIDO	</t>
        </is>
      </c>
      <c r="D748" t="n">
        <v>4.6645</v>
      </c>
      <c r="E748" t="n">
        <v>21.44</v>
      </c>
      <c r="F748" t="n">
        <v>17.68</v>
      </c>
      <c r="G748" t="n">
        <v>70.72</v>
      </c>
      <c r="H748" t="n">
        <v>0.8100000000000001</v>
      </c>
      <c r="I748" t="n">
        <v>15</v>
      </c>
      <c r="J748" t="n">
        <v>312.97</v>
      </c>
      <c r="K748" t="n">
        <v>61.2</v>
      </c>
      <c r="L748" t="n">
        <v>14.25</v>
      </c>
      <c r="M748" t="n">
        <v>13</v>
      </c>
      <c r="N748" t="n">
        <v>92.52</v>
      </c>
      <c r="O748" t="n">
        <v>38833.69</v>
      </c>
      <c r="P748" t="n">
        <v>269.06</v>
      </c>
      <c r="Q748" t="n">
        <v>1319.13</v>
      </c>
      <c r="R748" t="n">
        <v>73.86</v>
      </c>
      <c r="S748" t="n">
        <v>59.92</v>
      </c>
      <c r="T748" t="n">
        <v>6858</v>
      </c>
      <c r="U748" t="n">
        <v>0.8100000000000001</v>
      </c>
      <c r="V748" t="n">
        <v>0.96</v>
      </c>
      <c r="W748" t="n">
        <v>0.19</v>
      </c>
      <c r="X748" t="n">
        <v>0.4</v>
      </c>
      <c r="Y748" t="n">
        <v>1</v>
      </c>
      <c r="Z748" t="n">
        <v>10</v>
      </c>
    </row>
    <row r="749">
      <c r="A749" t="n">
        <v>54</v>
      </c>
      <c r="B749" t="n">
        <v>145</v>
      </c>
      <c r="C749" t="inlineStr">
        <is>
          <t xml:space="preserve">CONCLUIDO	</t>
        </is>
      </c>
      <c r="D749" t="n">
        <v>4.6658</v>
      </c>
      <c r="E749" t="n">
        <v>21.43</v>
      </c>
      <c r="F749" t="n">
        <v>17.68</v>
      </c>
      <c r="G749" t="n">
        <v>70.7</v>
      </c>
      <c r="H749" t="n">
        <v>0.82</v>
      </c>
      <c r="I749" t="n">
        <v>15</v>
      </c>
      <c r="J749" t="n">
        <v>313.52</v>
      </c>
      <c r="K749" t="n">
        <v>61.2</v>
      </c>
      <c r="L749" t="n">
        <v>14.5</v>
      </c>
      <c r="M749" t="n">
        <v>13</v>
      </c>
      <c r="N749" t="n">
        <v>92.81999999999999</v>
      </c>
      <c r="O749" t="n">
        <v>38901.63</v>
      </c>
      <c r="P749" t="n">
        <v>265.94</v>
      </c>
      <c r="Q749" t="n">
        <v>1319.1</v>
      </c>
      <c r="R749" t="n">
        <v>73.52</v>
      </c>
      <c r="S749" t="n">
        <v>59.92</v>
      </c>
      <c r="T749" t="n">
        <v>6692</v>
      </c>
      <c r="U749" t="n">
        <v>0.8100000000000001</v>
      </c>
      <c r="V749" t="n">
        <v>0.96</v>
      </c>
      <c r="W749" t="n">
        <v>0.19</v>
      </c>
      <c r="X749" t="n">
        <v>0.4</v>
      </c>
      <c r="Y749" t="n">
        <v>1</v>
      </c>
      <c r="Z749" t="n">
        <v>10</v>
      </c>
    </row>
    <row r="750">
      <c r="A750" t="n">
        <v>55</v>
      </c>
      <c r="B750" t="n">
        <v>145</v>
      </c>
      <c r="C750" t="inlineStr">
        <is>
          <t xml:space="preserve">CONCLUIDO	</t>
        </is>
      </c>
      <c r="D750" t="n">
        <v>4.6928</v>
      </c>
      <c r="E750" t="n">
        <v>21.31</v>
      </c>
      <c r="F750" t="n">
        <v>17.61</v>
      </c>
      <c r="G750" t="n">
        <v>75.45</v>
      </c>
      <c r="H750" t="n">
        <v>0.84</v>
      </c>
      <c r="I750" t="n">
        <v>14</v>
      </c>
      <c r="J750" t="n">
        <v>314.07</v>
      </c>
      <c r="K750" t="n">
        <v>61.2</v>
      </c>
      <c r="L750" t="n">
        <v>14.75</v>
      </c>
      <c r="M750" t="n">
        <v>12</v>
      </c>
      <c r="N750" t="n">
        <v>93.12</v>
      </c>
      <c r="O750" t="n">
        <v>38969.71</v>
      </c>
      <c r="P750" t="n">
        <v>264.5</v>
      </c>
      <c r="Q750" t="n">
        <v>1319.11</v>
      </c>
      <c r="R750" t="n">
        <v>70.93000000000001</v>
      </c>
      <c r="S750" t="n">
        <v>59.92</v>
      </c>
      <c r="T750" t="n">
        <v>5399.02</v>
      </c>
      <c r="U750" t="n">
        <v>0.84</v>
      </c>
      <c r="V750" t="n">
        <v>0.97</v>
      </c>
      <c r="W750" t="n">
        <v>0.19</v>
      </c>
      <c r="X750" t="n">
        <v>0.33</v>
      </c>
      <c r="Y750" t="n">
        <v>1</v>
      </c>
      <c r="Z750" t="n">
        <v>10</v>
      </c>
    </row>
    <row r="751">
      <c r="A751" t="n">
        <v>56</v>
      </c>
      <c r="B751" t="n">
        <v>145</v>
      </c>
      <c r="C751" t="inlineStr">
        <is>
          <t xml:space="preserve">CONCLUIDO	</t>
        </is>
      </c>
      <c r="D751" t="n">
        <v>4.6979</v>
      </c>
      <c r="E751" t="n">
        <v>21.29</v>
      </c>
      <c r="F751" t="n">
        <v>17.58</v>
      </c>
      <c r="G751" t="n">
        <v>75.34999999999999</v>
      </c>
      <c r="H751" t="n">
        <v>0.85</v>
      </c>
      <c r="I751" t="n">
        <v>14</v>
      </c>
      <c r="J751" t="n">
        <v>314.62</v>
      </c>
      <c r="K751" t="n">
        <v>61.2</v>
      </c>
      <c r="L751" t="n">
        <v>15</v>
      </c>
      <c r="M751" t="n">
        <v>12</v>
      </c>
      <c r="N751" t="n">
        <v>93.43000000000001</v>
      </c>
      <c r="O751" t="n">
        <v>39037.92</v>
      </c>
      <c r="P751" t="n">
        <v>263.9</v>
      </c>
      <c r="Q751" t="n">
        <v>1319.21</v>
      </c>
      <c r="R751" t="n">
        <v>70.56999999999999</v>
      </c>
      <c r="S751" t="n">
        <v>59.92</v>
      </c>
      <c r="T751" t="n">
        <v>5220.91</v>
      </c>
      <c r="U751" t="n">
        <v>0.85</v>
      </c>
      <c r="V751" t="n">
        <v>0.97</v>
      </c>
      <c r="W751" t="n">
        <v>0.18</v>
      </c>
      <c r="X751" t="n">
        <v>0.3</v>
      </c>
      <c r="Y751" t="n">
        <v>1</v>
      </c>
      <c r="Z751" t="n">
        <v>10</v>
      </c>
    </row>
    <row r="752">
      <c r="A752" t="n">
        <v>57</v>
      </c>
      <c r="B752" t="n">
        <v>145</v>
      </c>
      <c r="C752" t="inlineStr">
        <is>
          <t xml:space="preserve">CONCLUIDO	</t>
        </is>
      </c>
      <c r="D752" t="n">
        <v>4.6728</v>
      </c>
      <c r="E752" t="n">
        <v>21.4</v>
      </c>
      <c r="F752" t="n">
        <v>17.7</v>
      </c>
      <c r="G752" t="n">
        <v>75.84</v>
      </c>
      <c r="H752" t="n">
        <v>0.86</v>
      </c>
      <c r="I752" t="n">
        <v>14</v>
      </c>
      <c r="J752" t="n">
        <v>315.18</v>
      </c>
      <c r="K752" t="n">
        <v>61.2</v>
      </c>
      <c r="L752" t="n">
        <v>15.25</v>
      </c>
      <c r="M752" t="n">
        <v>12</v>
      </c>
      <c r="N752" t="n">
        <v>93.73</v>
      </c>
      <c r="O752" t="n">
        <v>39106.27</v>
      </c>
      <c r="P752" t="n">
        <v>264.68</v>
      </c>
      <c r="Q752" t="n">
        <v>1319.08</v>
      </c>
      <c r="R752" t="n">
        <v>74.45</v>
      </c>
      <c r="S752" t="n">
        <v>59.92</v>
      </c>
      <c r="T752" t="n">
        <v>7160.31</v>
      </c>
      <c r="U752" t="n">
        <v>0.8</v>
      </c>
      <c r="V752" t="n">
        <v>0.96</v>
      </c>
      <c r="W752" t="n">
        <v>0.19</v>
      </c>
      <c r="X752" t="n">
        <v>0.42</v>
      </c>
      <c r="Y752" t="n">
        <v>1</v>
      </c>
      <c r="Z752" t="n">
        <v>10</v>
      </c>
    </row>
    <row r="753">
      <c r="A753" t="n">
        <v>58</v>
      </c>
      <c r="B753" t="n">
        <v>145</v>
      </c>
      <c r="C753" t="inlineStr">
        <is>
          <t xml:space="preserve">CONCLUIDO	</t>
        </is>
      </c>
      <c r="D753" t="n">
        <v>4.6783</v>
      </c>
      <c r="E753" t="n">
        <v>21.38</v>
      </c>
      <c r="F753" t="n">
        <v>17.67</v>
      </c>
      <c r="G753" t="n">
        <v>75.73999999999999</v>
      </c>
      <c r="H753" t="n">
        <v>0.87</v>
      </c>
      <c r="I753" t="n">
        <v>14</v>
      </c>
      <c r="J753" t="n">
        <v>315.73</v>
      </c>
      <c r="K753" t="n">
        <v>61.2</v>
      </c>
      <c r="L753" t="n">
        <v>15.5</v>
      </c>
      <c r="M753" t="n">
        <v>12</v>
      </c>
      <c r="N753" t="n">
        <v>94.03</v>
      </c>
      <c r="O753" t="n">
        <v>39174.75</v>
      </c>
      <c r="P753" t="n">
        <v>262.46</v>
      </c>
      <c r="Q753" t="n">
        <v>1319.08</v>
      </c>
      <c r="R753" t="n">
        <v>73.59999999999999</v>
      </c>
      <c r="S753" t="n">
        <v>59.92</v>
      </c>
      <c r="T753" t="n">
        <v>6735.13</v>
      </c>
      <c r="U753" t="n">
        <v>0.8100000000000001</v>
      </c>
      <c r="V753" t="n">
        <v>0.96</v>
      </c>
      <c r="W753" t="n">
        <v>0.19</v>
      </c>
      <c r="X753" t="n">
        <v>0.39</v>
      </c>
      <c r="Y753" t="n">
        <v>1</v>
      </c>
      <c r="Z753" t="n">
        <v>10</v>
      </c>
    </row>
    <row r="754">
      <c r="A754" t="n">
        <v>59</v>
      </c>
      <c r="B754" t="n">
        <v>145</v>
      </c>
      <c r="C754" t="inlineStr">
        <is>
          <t xml:space="preserve">CONCLUIDO	</t>
        </is>
      </c>
      <c r="D754" t="n">
        <v>4.7031</v>
      </c>
      <c r="E754" t="n">
        <v>21.26</v>
      </c>
      <c r="F754" t="n">
        <v>17.61</v>
      </c>
      <c r="G754" t="n">
        <v>81.29000000000001</v>
      </c>
      <c r="H754" t="n">
        <v>0.89</v>
      </c>
      <c r="I754" t="n">
        <v>13</v>
      </c>
      <c r="J754" t="n">
        <v>316.29</v>
      </c>
      <c r="K754" t="n">
        <v>61.2</v>
      </c>
      <c r="L754" t="n">
        <v>15.75</v>
      </c>
      <c r="M754" t="n">
        <v>11</v>
      </c>
      <c r="N754" t="n">
        <v>94.34</v>
      </c>
      <c r="O754" t="n">
        <v>39243.37</v>
      </c>
      <c r="P754" t="n">
        <v>261.75</v>
      </c>
      <c r="Q754" t="n">
        <v>1319.13</v>
      </c>
      <c r="R754" t="n">
        <v>71.66</v>
      </c>
      <c r="S754" t="n">
        <v>59.92</v>
      </c>
      <c r="T754" t="n">
        <v>5771.39</v>
      </c>
      <c r="U754" t="n">
        <v>0.84</v>
      </c>
      <c r="V754" t="n">
        <v>0.96</v>
      </c>
      <c r="W754" t="n">
        <v>0.18</v>
      </c>
      <c r="X754" t="n">
        <v>0.34</v>
      </c>
      <c r="Y754" t="n">
        <v>1</v>
      </c>
      <c r="Z754" t="n">
        <v>10</v>
      </c>
    </row>
    <row r="755">
      <c r="A755" t="n">
        <v>60</v>
      </c>
      <c r="B755" t="n">
        <v>145</v>
      </c>
      <c r="C755" t="inlineStr">
        <is>
          <t xml:space="preserve">CONCLUIDO	</t>
        </is>
      </c>
      <c r="D755" t="n">
        <v>4.7013</v>
      </c>
      <c r="E755" t="n">
        <v>21.27</v>
      </c>
      <c r="F755" t="n">
        <v>17.62</v>
      </c>
      <c r="G755" t="n">
        <v>81.33</v>
      </c>
      <c r="H755" t="n">
        <v>0.9</v>
      </c>
      <c r="I755" t="n">
        <v>13</v>
      </c>
      <c r="J755" t="n">
        <v>316.85</v>
      </c>
      <c r="K755" t="n">
        <v>61.2</v>
      </c>
      <c r="L755" t="n">
        <v>16</v>
      </c>
      <c r="M755" t="n">
        <v>11</v>
      </c>
      <c r="N755" t="n">
        <v>94.65000000000001</v>
      </c>
      <c r="O755" t="n">
        <v>39312.13</v>
      </c>
      <c r="P755" t="n">
        <v>261.08</v>
      </c>
      <c r="Q755" t="n">
        <v>1319.09</v>
      </c>
      <c r="R755" t="n">
        <v>71.81999999999999</v>
      </c>
      <c r="S755" t="n">
        <v>59.92</v>
      </c>
      <c r="T755" t="n">
        <v>5851.53</v>
      </c>
      <c r="U755" t="n">
        <v>0.83</v>
      </c>
      <c r="V755" t="n">
        <v>0.96</v>
      </c>
      <c r="W755" t="n">
        <v>0.18</v>
      </c>
      <c r="X755" t="n">
        <v>0.34</v>
      </c>
      <c r="Y755" t="n">
        <v>1</v>
      </c>
      <c r="Z755" t="n">
        <v>10</v>
      </c>
    </row>
    <row r="756">
      <c r="A756" t="n">
        <v>61</v>
      </c>
      <c r="B756" t="n">
        <v>145</v>
      </c>
      <c r="C756" t="inlineStr">
        <is>
          <t xml:space="preserve">CONCLUIDO	</t>
        </is>
      </c>
      <c r="D756" t="n">
        <v>4.7004</v>
      </c>
      <c r="E756" t="n">
        <v>21.28</v>
      </c>
      <c r="F756" t="n">
        <v>17.63</v>
      </c>
      <c r="G756" t="n">
        <v>81.34999999999999</v>
      </c>
      <c r="H756" t="n">
        <v>0.91</v>
      </c>
      <c r="I756" t="n">
        <v>13</v>
      </c>
      <c r="J756" t="n">
        <v>317.41</v>
      </c>
      <c r="K756" t="n">
        <v>61.2</v>
      </c>
      <c r="L756" t="n">
        <v>16.25</v>
      </c>
      <c r="M756" t="n">
        <v>11</v>
      </c>
      <c r="N756" t="n">
        <v>94.95999999999999</v>
      </c>
      <c r="O756" t="n">
        <v>39381.03</v>
      </c>
      <c r="P756" t="n">
        <v>260.6</v>
      </c>
      <c r="Q756" t="n">
        <v>1319.14</v>
      </c>
      <c r="R756" t="n">
        <v>72.02</v>
      </c>
      <c r="S756" t="n">
        <v>59.92</v>
      </c>
      <c r="T756" t="n">
        <v>5952.12</v>
      </c>
      <c r="U756" t="n">
        <v>0.83</v>
      </c>
      <c r="V756" t="n">
        <v>0.96</v>
      </c>
      <c r="W756" t="n">
        <v>0.18</v>
      </c>
      <c r="X756" t="n">
        <v>0.35</v>
      </c>
      <c r="Y756" t="n">
        <v>1</v>
      </c>
      <c r="Z756" t="n">
        <v>10</v>
      </c>
    </row>
    <row r="757">
      <c r="A757" t="n">
        <v>62</v>
      </c>
      <c r="B757" t="n">
        <v>145</v>
      </c>
      <c r="C757" t="inlineStr">
        <is>
          <t xml:space="preserve">CONCLUIDO	</t>
        </is>
      </c>
      <c r="D757" t="n">
        <v>4.6988</v>
      </c>
      <c r="E757" t="n">
        <v>21.28</v>
      </c>
      <c r="F757" t="n">
        <v>17.63</v>
      </c>
      <c r="G757" t="n">
        <v>81.38</v>
      </c>
      <c r="H757" t="n">
        <v>0.92</v>
      </c>
      <c r="I757" t="n">
        <v>13</v>
      </c>
      <c r="J757" t="n">
        <v>317.97</v>
      </c>
      <c r="K757" t="n">
        <v>61.2</v>
      </c>
      <c r="L757" t="n">
        <v>16.5</v>
      </c>
      <c r="M757" t="n">
        <v>11</v>
      </c>
      <c r="N757" t="n">
        <v>95.27</v>
      </c>
      <c r="O757" t="n">
        <v>39450.07</v>
      </c>
      <c r="P757" t="n">
        <v>259.26</v>
      </c>
      <c r="Q757" t="n">
        <v>1319.08</v>
      </c>
      <c r="R757" t="n">
        <v>72.3</v>
      </c>
      <c r="S757" t="n">
        <v>59.92</v>
      </c>
      <c r="T757" t="n">
        <v>6088.6</v>
      </c>
      <c r="U757" t="n">
        <v>0.83</v>
      </c>
      <c r="V757" t="n">
        <v>0.96</v>
      </c>
      <c r="W757" t="n">
        <v>0.18</v>
      </c>
      <c r="X757" t="n">
        <v>0.36</v>
      </c>
      <c r="Y757" t="n">
        <v>1</v>
      </c>
      <c r="Z757" t="n">
        <v>10</v>
      </c>
    </row>
    <row r="758">
      <c r="A758" t="n">
        <v>63</v>
      </c>
      <c r="B758" t="n">
        <v>145</v>
      </c>
      <c r="C758" t="inlineStr">
        <is>
          <t xml:space="preserve">CONCLUIDO	</t>
        </is>
      </c>
      <c r="D758" t="n">
        <v>4.7196</v>
      </c>
      <c r="E758" t="n">
        <v>21.19</v>
      </c>
      <c r="F758" t="n">
        <v>17.59</v>
      </c>
      <c r="G758" t="n">
        <v>87.95999999999999</v>
      </c>
      <c r="H758" t="n">
        <v>0.9399999999999999</v>
      </c>
      <c r="I758" t="n">
        <v>12</v>
      </c>
      <c r="J758" t="n">
        <v>318.53</v>
      </c>
      <c r="K758" t="n">
        <v>61.2</v>
      </c>
      <c r="L758" t="n">
        <v>16.75</v>
      </c>
      <c r="M758" t="n">
        <v>10</v>
      </c>
      <c r="N758" t="n">
        <v>95.58</v>
      </c>
      <c r="O758" t="n">
        <v>39519.26</v>
      </c>
      <c r="P758" t="n">
        <v>256.73</v>
      </c>
      <c r="Q758" t="n">
        <v>1319.08</v>
      </c>
      <c r="R758" t="n">
        <v>70.90000000000001</v>
      </c>
      <c r="S758" t="n">
        <v>59.92</v>
      </c>
      <c r="T758" t="n">
        <v>5395.76</v>
      </c>
      <c r="U758" t="n">
        <v>0.85</v>
      </c>
      <c r="V758" t="n">
        <v>0.97</v>
      </c>
      <c r="W758" t="n">
        <v>0.18</v>
      </c>
      <c r="X758" t="n">
        <v>0.32</v>
      </c>
      <c r="Y758" t="n">
        <v>1</v>
      </c>
      <c r="Z758" t="n">
        <v>10</v>
      </c>
    </row>
    <row r="759">
      <c r="A759" t="n">
        <v>64</v>
      </c>
      <c r="B759" t="n">
        <v>145</v>
      </c>
      <c r="C759" t="inlineStr">
        <is>
          <t xml:space="preserve">CONCLUIDO	</t>
        </is>
      </c>
      <c r="D759" t="n">
        <v>4.7196</v>
      </c>
      <c r="E759" t="n">
        <v>21.19</v>
      </c>
      <c r="F759" t="n">
        <v>17.59</v>
      </c>
      <c r="G759" t="n">
        <v>87.95999999999999</v>
      </c>
      <c r="H759" t="n">
        <v>0.95</v>
      </c>
      <c r="I759" t="n">
        <v>12</v>
      </c>
      <c r="J759" t="n">
        <v>319.09</v>
      </c>
      <c r="K759" t="n">
        <v>61.2</v>
      </c>
      <c r="L759" t="n">
        <v>17</v>
      </c>
      <c r="M759" t="n">
        <v>10</v>
      </c>
      <c r="N759" t="n">
        <v>95.89</v>
      </c>
      <c r="O759" t="n">
        <v>39588.58</v>
      </c>
      <c r="P759" t="n">
        <v>256.68</v>
      </c>
      <c r="Q759" t="n">
        <v>1319.11</v>
      </c>
      <c r="R759" t="n">
        <v>70.89</v>
      </c>
      <c r="S759" t="n">
        <v>59.92</v>
      </c>
      <c r="T759" t="n">
        <v>5389.7</v>
      </c>
      <c r="U759" t="n">
        <v>0.85</v>
      </c>
      <c r="V759" t="n">
        <v>0.97</v>
      </c>
      <c r="W759" t="n">
        <v>0.18</v>
      </c>
      <c r="X759" t="n">
        <v>0.32</v>
      </c>
      <c r="Y759" t="n">
        <v>1</v>
      </c>
      <c r="Z759" t="n">
        <v>10</v>
      </c>
    </row>
    <row r="760">
      <c r="A760" t="n">
        <v>65</v>
      </c>
      <c r="B760" t="n">
        <v>145</v>
      </c>
      <c r="C760" t="inlineStr">
        <is>
          <t xml:space="preserve">CONCLUIDO	</t>
        </is>
      </c>
      <c r="D760" t="n">
        <v>4.72</v>
      </c>
      <c r="E760" t="n">
        <v>21.19</v>
      </c>
      <c r="F760" t="n">
        <v>17.59</v>
      </c>
      <c r="G760" t="n">
        <v>87.95</v>
      </c>
      <c r="H760" t="n">
        <v>0.96</v>
      </c>
      <c r="I760" t="n">
        <v>12</v>
      </c>
      <c r="J760" t="n">
        <v>319.65</v>
      </c>
      <c r="K760" t="n">
        <v>61.2</v>
      </c>
      <c r="L760" t="n">
        <v>17.25</v>
      </c>
      <c r="M760" t="n">
        <v>10</v>
      </c>
      <c r="N760" t="n">
        <v>96.2</v>
      </c>
      <c r="O760" t="n">
        <v>39658.05</v>
      </c>
      <c r="P760" t="n">
        <v>255.95</v>
      </c>
      <c r="Q760" t="n">
        <v>1319.09</v>
      </c>
      <c r="R760" t="n">
        <v>70.78</v>
      </c>
      <c r="S760" t="n">
        <v>59.92</v>
      </c>
      <c r="T760" t="n">
        <v>5334.2</v>
      </c>
      <c r="U760" t="n">
        <v>0.85</v>
      </c>
      <c r="V760" t="n">
        <v>0.97</v>
      </c>
      <c r="W760" t="n">
        <v>0.18</v>
      </c>
      <c r="X760" t="n">
        <v>0.31</v>
      </c>
      <c r="Y760" t="n">
        <v>1</v>
      </c>
      <c r="Z760" t="n">
        <v>10</v>
      </c>
    </row>
    <row r="761">
      <c r="A761" t="n">
        <v>66</v>
      </c>
      <c r="B761" t="n">
        <v>145</v>
      </c>
      <c r="C761" t="inlineStr">
        <is>
          <t xml:space="preserve">CONCLUIDO	</t>
        </is>
      </c>
      <c r="D761" t="n">
        <v>4.7191</v>
      </c>
      <c r="E761" t="n">
        <v>21.19</v>
      </c>
      <c r="F761" t="n">
        <v>17.59</v>
      </c>
      <c r="G761" t="n">
        <v>87.97</v>
      </c>
      <c r="H761" t="n">
        <v>0.97</v>
      </c>
      <c r="I761" t="n">
        <v>12</v>
      </c>
      <c r="J761" t="n">
        <v>320.22</v>
      </c>
      <c r="K761" t="n">
        <v>61.2</v>
      </c>
      <c r="L761" t="n">
        <v>17.5</v>
      </c>
      <c r="M761" t="n">
        <v>10</v>
      </c>
      <c r="N761" t="n">
        <v>96.52</v>
      </c>
      <c r="O761" t="n">
        <v>39727.66</v>
      </c>
      <c r="P761" t="n">
        <v>254.42</v>
      </c>
      <c r="Q761" t="n">
        <v>1319.12</v>
      </c>
      <c r="R761" t="n">
        <v>71</v>
      </c>
      <c r="S761" t="n">
        <v>59.92</v>
      </c>
      <c r="T761" t="n">
        <v>5443.92</v>
      </c>
      <c r="U761" t="n">
        <v>0.84</v>
      </c>
      <c r="V761" t="n">
        <v>0.97</v>
      </c>
      <c r="W761" t="n">
        <v>0.18</v>
      </c>
      <c r="X761" t="n">
        <v>0.32</v>
      </c>
      <c r="Y761" t="n">
        <v>1</v>
      </c>
      <c r="Z761" t="n">
        <v>10</v>
      </c>
    </row>
    <row r="762">
      <c r="A762" t="n">
        <v>67</v>
      </c>
      <c r="B762" t="n">
        <v>145</v>
      </c>
      <c r="C762" t="inlineStr">
        <is>
          <t xml:space="preserve">CONCLUIDO	</t>
        </is>
      </c>
      <c r="D762" t="n">
        <v>4.731</v>
      </c>
      <c r="E762" t="n">
        <v>21.14</v>
      </c>
      <c r="F762" t="n">
        <v>17.54</v>
      </c>
      <c r="G762" t="n">
        <v>87.70999999999999</v>
      </c>
      <c r="H762" t="n">
        <v>0.99</v>
      </c>
      <c r="I762" t="n">
        <v>12</v>
      </c>
      <c r="J762" t="n">
        <v>320.78</v>
      </c>
      <c r="K762" t="n">
        <v>61.2</v>
      </c>
      <c r="L762" t="n">
        <v>17.75</v>
      </c>
      <c r="M762" t="n">
        <v>10</v>
      </c>
      <c r="N762" t="n">
        <v>96.83</v>
      </c>
      <c r="O762" t="n">
        <v>39797.41</v>
      </c>
      <c r="P762" t="n">
        <v>251.63</v>
      </c>
      <c r="Q762" t="n">
        <v>1319.08</v>
      </c>
      <c r="R762" t="n">
        <v>68.86</v>
      </c>
      <c r="S762" t="n">
        <v>59.92</v>
      </c>
      <c r="T762" t="n">
        <v>4372.54</v>
      </c>
      <c r="U762" t="n">
        <v>0.87</v>
      </c>
      <c r="V762" t="n">
        <v>0.97</v>
      </c>
      <c r="W762" t="n">
        <v>0.19</v>
      </c>
      <c r="X762" t="n">
        <v>0.26</v>
      </c>
      <c r="Y762" t="n">
        <v>1</v>
      </c>
      <c r="Z762" t="n">
        <v>10</v>
      </c>
    </row>
    <row r="763">
      <c r="A763" t="n">
        <v>68</v>
      </c>
      <c r="B763" t="n">
        <v>145</v>
      </c>
      <c r="C763" t="inlineStr">
        <is>
          <t xml:space="preserve">CONCLUIDO	</t>
        </is>
      </c>
      <c r="D763" t="n">
        <v>4.7446</v>
      </c>
      <c r="E763" t="n">
        <v>21.08</v>
      </c>
      <c r="F763" t="n">
        <v>17.53</v>
      </c>
      <c r="G763" t="n">
        <v>95.64</v>
      </c>
      <c r="H763" t="n">
        <v>1</v>
      </c>
      <c r="I763" t="n">
        <v>11</v>
      </c>
      <c r="J763" t="n">
        <v>321.35</v>
      </c>
      <c r="K763" t="n">
        <v>61.2</v>
      </c>
      <c r="L763" t="n">
        <v>18</v>
      </c>
      <c r="M763" t="n">
        <v>9</v>
      </c>
      <c r="N763" t="n">
        <v>97.15000000000001</v>
      </c>
      <c r="O763" t="n">
        <v>39867.32</v>
      </c>
      <c r="P763" t="n">
        <v>250.32</v>
      </c>
      <c r="Q763" t="n">
        <v>1319.15</v>
      </c>
      <c r="R763" t="n">
        <v>69.12</v>
      </c>
      <c r="S763" t="n">
        <v>59.92</v>
      </c>
      <c r="T763" t="n">
        <v>4510.24</v>
      </c>
      <c r="U763" t="n">
        <v>0.87</v>
      </c>
      <c r="V763" t="n">
        <v>0.97</v>
      </c>
      <c r="W763" t="n">
        <v>0.18</v>
      </c>
      <c r="X763" t="n">
        <v>0.26</v>
      </c>
      <c r="Y763" t="n">
        <v>1</v>
      </c>
      <c r="Z763" t="n">
        <v>10</v>
      </c>
    </row>
    <row r="764">
      <c r="A764" t="n">
        <v>69</v>
      </c>
      <c r="B764" t="n">
        <v>145</v>
      </c>
      <c r="C764" t="inlineStr">
        <is>
          <t xml:space="preserve">CONCLUIDO	</t>
        </is>
      </c>
      <c r="D764" t="n">
        <v>4.7396</v>
      </c>
      <c r="E764" t="n">
        <v>21.1</v>
      </c>
      <c r="F764" t="n">
        <v>17.56</v>
      </c>
      <c r="G764" t="n">
        <v>95.77</v>
      </c>
      <c r="H764" t="n">
        <v>1.01</v>
      </c>
      <c r="I764" t="n">
        <v>11</v>
      </c>
      <c r="J764" t="n">
        <v>321.92</v>
      </c>
      <c r="K764" t="n">
        <v>61.2</v>
      </c>
      <c r="L764" t="n">
        <v>18.25</v>
      </c>
      <c r="M764" t="n">
        <v>9</v>
      </c>
      <c r="N764" t="n">
        <v>97.47</v>
      </c>
      <c r="O764" t="n">
        <v>39937.36</v>
      </c>
      <c r="P764" t="n">
        <v>250.71</v>
      </c>
      <c r="Q764" t="n">
        <v>1319.11</v>
      </c>
      <c r="R764" t="n">
        <v>69.75</v>
      </c>
      <c r="S764" t="n">
        <v>59.92</v>
      </c>
      <c r="T764" t="n">
        <v>4826.94</v>
      </c>
      <c r="U764" t="n">
        <v>0.86</v>
      </c>
      <c r="V764" t="n">
        <v>0.97</v>
      </c>
      <c r="W764" t="n">
        <v>0.18</v>
      </c>
      <c r="X764" t="n">
        <v>0.28</v>
      </c>
      <c r="Y764" t="n">
        <v>1</v>
      </c>
      <c r="Z764" t="n">
        <v>10</v>
      </c>
    </row>
    <row r="765">
      <c r="A765" t="n">
        <v>70</v>
      </c>
      <c r="B765" t="n">
        <v>145</v>
      </c>
      <c r="C765" t="inlineStr">
        <is>
          <t xml:space="preserve">CONCLUIDO	</t>
        </is>
      </c>
      <c r="D765" t="n">
        <v>4.7357</v>
      </c>
      <c r="E765" t="n">
        <v>21.12</v>
      </c>
      <c r="F765" t="n">
        <v>17.57</v>
      </c>
      <c r="G765" t="n">
        <v>95.86</v>
      </c>
      <c r="H765" t="n">
        <v>1.02</v>
      </c>
      <c r="I765" t="n">
        <v>11</v>
      </c>
      <c r="J765" t="n">
        <v>322.49</v>
      </c>
      <c r="K765" t="n">
        <v>61.2</v>
      </c>
      <c r="L765" t="n">
        <v>18.5</v>
      </c>
      <c r="M765" t="n">
        <v>9</v>
      </c>
      <c r="N765" t="n">
        <v>97.79000000000001</v>
      </c>
      <c r="O765" t="n">
        <v>40007.56</v>
      </c>
      <c r="P765" t="n">
        <v>250.54</v>
      </c>
      <c r="Q765" t="n">
        <v>1319.12</v>
      </c>
      <c r="R765" t="n">
        <v>70.34</v>
      </c>
      <c r="S765" t="n">
        <v>59.92</v>
      </c>
      <c r="T765" t="n">
        <v>5120.27</v>
      </c>
      <c r="U765" t="n">
        <v>0.85</v>
      </c>
      <c r="V765" t="n">
        <v>0.97</v>
      </c>
      <c r="W765" t="n">
        <v>0.18</v>
      </c>
      <c r="X765" t="n">
        <v>0.3</v>
      </c>
      <c r="Y765" t="n">
        <v>1</v>
      </c>
      <c r="Z765" t="n">
        <v>10</v>
      </c>
    </row>
    <row r="766">
      <c r="A766" t="n">
        <v>71</v>
      </c>
      <c r="B766" t="n">
        <v>145</v>
      </c>
      <c r="C766" t="inlineStr">
        <is>
          <t xml:space="preserve">CONCLUIDO	</t>
        </is>
      </c>
      <c r="D766" t="n">
        <v>4.738</v>
      </c>
      <c r="E766" t="n">
        <v>21.11</v>
      </c>
      <c r="F766" t="n">
        <v>17.56</v>
      </c>
      <c r="G766" t="n">
        <v>95.8</v>
      </c>
      <c r="H766" t="n">
        <v>1.03</v>
      </c>
      <c r="I766" t="n">
        <v>11</v>
      </c>
      <c r="J766" t="n">
        <v>323.06</v>
      </c>
      <c r="K766" t="n">
        <v>61.2</v>
      </c>
      <c r="L766" t="n">
        <v>18.75</v>
      </c>
      <c r="M766" t="n">
        <v>8</v>
      </c>
      <c r="N766" t="n">
        <v>98.11</v>
      </c>
      <c r="O766" t="n">
        <v>40077.9</v>
      </c>
      <c r="P766" t="n">
        <v>250.42</v>
      </c>
      <c r="Q766" t="n">
        <v>1319.08</v>
      </c>
      <c r="R766" t="n">
        <v>69.92</v>
      </c>
      <c r="S766" t="n">
        <v>59.92</v>
      </c>
      <c r="T766" t="n">
        <v>4911.39</v>
      </c>
      <c r="U766" t="n">
        <v>0.86</v>
      </c>
      <c r="V766" t="n">
        <v>0.97</v>
      </c>
      <c r="W766" t="n">
        <v>0.18</v>
      </c>
      <c r="X766" t="n">
        <v>0.29</v>
      </c>
      <c r="Y766" t="n">
        <v>1</v>
      </c>
      <c r="Z766" t="n">
        <v>10</v>
      </c>
    </row>
    <row r="767">
      <c r="A767" t="n">
        <v>72</v>
      </c>
      <c r="B767" t="n">
        <v>145</v>
      </c>
      <c r="C767" t="inlineStr">
        <is>
          <t xml:space="preserve">CONCLUIDO	</t>
        </is>
      </c>
      <c r="D767" t="n">
        <v>4.7365</v>
      </c>
      <c r="E767" t="n">
        <v>21.11</v>
      </c>
      <c r="F767" t="n">
        <v>17.57</v>
      </c>
      <c r="G767" t="n">
        <v>95.84</v>
      </c>
      <c r="H767" t="n">
        <v>1.05</v>
      </c>
      <c r="I767" t="n">
        <v>11</v>
      </c>
      <c r="J767" t="n">
        <v>323.63</v>
      </c>
      <c r="K767" t="n">
        <v>61.2</v>
      </c>
      <c r="L767" t="n">
        <v>19</v>
      </c>
      <c r="M767" t="n">
        <v>7</v>
      </c>
      <c r="N767" t="n">
        <v>98.43000000000001</v>
      </c>
      <c r="O767" t="n">
        <v>40148.52</v>
      </c>
      <c r="P767" t="n">
        <v>248.46</v>
      </c>
      <c r="Q767" t="n">
        <v>1319.1</v>
      </c>
      <c r="R767" t="n">
        <v>70.18000000000001</v>
      </c>
      <c r="S767" t="n">
        <v>59.92</v>
      </c>
      <c r="T767" t="n">
        <v>5039.03</v>
      </c>
      <c r="U767" t="n">
        <v>0.85</v>
      </c>
      <c r="V767" t="n">
        <v>0.97</v>
      </c>
      <c r="W767" t="n">
        <v>0.18</v>
      </c>
      <c r="X767" t="n">
        <v>0.29</v>
      </c>
      <c r="Y767" t="n">
        <v>1</v>
      </c>
      <c r="Z767" t="n">
        <v>10</v>
      </c>
    </row>
    <row r="768">
      <c r="A768" t="n">
        <v>73</v>
      </c>
      <c r="B768" t="n">
        <v>145</v>
      </c>
      <c r="C768" t="inlineStr">
        <is>
          <t xml:space="preserve">CONCLUIDO	</t>
        </is>
      </c>
      <c r="D768" t="n">
        <v>4.7345</v>
      </c>
      <c r="E768" t="n">
        <v>21.12</v>
      </c>
      <c r="F768" t="n">
        <v>17.58</v>
      </c>
      <c r="G768" t="n">
        <v>95.89</v>
      </c>
      <c r="H768" t="n">
        <v>1.06</v>
      </c>
      <c r="I768" t="n">
        <v>11</v>
      </c>
      <c r="J768" t="n">
        <v>324.2</v>
      </c>
      <c r="K768" t="n">
        <v>61.2</v>
      </c>
      <c r="L768" t="n">
        <v>19.25</v>
      </c>
      <c r="M768" t="n">
        <v>4</v>
      </c>
      <c r="N768" t="n">
        <v>98.75</v>
      </c>
      <c r="O768" t="n">
        <v>40219.17</v>
      </c>
      <c r="P768" t="n">
        <v>247.9</v>
      </c>
      <c r="Q768" t="n">
        <v>1319.08</v>
      </c>
      <c r="R768" t="n">
        <v>70.28</v>
      </c>
      <c r="S768" t="n">
        <v>59.92</v>
      </c>
      <c r="T768" t="n">
        <v>5090.18</v>
      </c>
      <c r="U768" t="n">
        <v>0.85</v>
      </c>
      <c r="V768" t="n">
        <v>0.97</v>
      </c>
      <c r="W768" t="n">
        <v>0.19</v>
      </c>
      <c r="X768" t="n">
        <v>0.3</v>
      </c>
      <c r="Y768" t="n">
        <v>1</v>
      </c>
      <c r="Z768" t="n">
        <v>10</v>
      </c>
    </row>
    <row r="769">
      <c r="A769" t="n">
        <v>74</v>
      </c>
      <c r="B769" t="n">
        <v>145</v>
      </c>
      <c r="C769" t="inlineStr">
        <is>
          <t xml:space="preserve">CONCLUIDO	</t>
        </is>
      </c>
      <c r="D769" t="n">
        <v>4.7362</v>
      </c>
      <c r="E769" t="n">
        <v>21.11</v>
      </c>
      <c r="F769" t="n">
        <v>17.57</v>
      </c>
      <c r="G769" t="n">
        <v>95.84999999999999</v>
      </c>
      <c r="H769" t="n">
        <v>1.07</v>
      </c>
      <c r="I769" t="n">
        <v>11</v>
      </c>
      <c r="J769" t="n">
        <v>324.78</v>
      </c>
      <c r="K769" t="n">
        <v>61.2</v>
      </c>
      <c r="L769" t="n">
        <v>19.5</v>
      </c>
      <c r="M769" t="n">
        <v>3</v>
      </c>
      <c r="N769" t="n">
        <v>99.08</v>
      </c>
      <c r="O769" t="n">
        <v>40289.97</v>
      </c>
      <c r="P769" t="n">
        <v>247.28</v>
      </c>
      <c r="Q769" t="n">
        <v>1319.09</v>
      </c>
      <c r="R769" t="n">
        <v>70</v>
      </c>
      <c r="S769" t="n">
        <v>59.92</v>
      </c>
      <c r="T769" t="n">
        <v>4952.16</v>
      </c>
      <c r="U769" t="n">
        <v>0.86</v>
      </c>
      <c r="V769" t="n">
        <v>0.97</v>
      </c>
      <c r="W769" t="n">
        <v>0.19</v>
      </c>
      <c r="X769" t="n">
        <v>0.3</v>
      </c>
      <c r="Y769" t="n">
        <v>1</v>
      </c>
      <c r="Z769" t="n">
        <v>10</v>
      </c>
    </row>
    <row r="770">
      <c r="A770" t="n">
        <v>75</v>
      </c>
      <c r="B770" t="n">
        <v>145</v>
      </c>
      <c r="C770" t="inlineStr">
        <is>
          <t xml:space="preserve">CONCLUIDO	</t>
        </is>
      </c>
      <c r="D770" t="n">
        <v>4.7346</v>
      </c>
      <c r="E770" t="n">
        <v>21.12</v>
      </c>
      <c r="F770" t="n">
        <v>17.58</v>
      </c>
      <c r="G770" t="n">
        <v>95.89</v>
      </c>
      <c r="H770" t="n">
        <v>1.08</v>
      </c>
      <c r="I770" t="n">
        <v>11</v>
      </c>
      <c r="J770" t="n">
        <v>325.35</v>
      </c>
      <c r="K770" t="n">
        <v>61.2</v>
      </c>
      <c r="L770" t="n">
        <v>19.75</v>
      </c>
      <c r="M770" t="n">
        <v>2</v>
      </c>
      <c r="N770" t="n">
        <v>99.40000000000001</v>
      </c>
      <c r="O770" t="n">
        <v>40360.92</v>
      </c>
      <c r="P770" t="n">
        <v>247.07</v>
      </c>
      <c r="Q770" t="n">
        <v>1319.19</v>
      </c>
      <c r="R770" t="n">
        <v>70.17</v>
      </c>
      <c r="S770" t="n">
        <v>59.92</v>
      </c>
      <c r="T770" t="n">
        <v>5036.66</v>
      </c>
      <c r="U770" t="n">
        <v>0.85</v>
      </c>
      <c r="V770" t="n">
        <v>0.97</v>
      </c>
      <c r="W770" t="n">
        <v>0.19</v>
      </c>
      <c r="X770" t="n">
        <v>0.3</v>
      </c>
      <c r="Y770" t="n">
        <v>1</v>
      </c>
      <c r="Z770" t="n">
        <v>10</v>
      </c>
    </row>
    <row r="771">
      <c r="A771" t="n">
        <v>76</v>
      </c>
      <c r="B771" t="n">
        <v>145</v>
      </c>
      <c r="C771" t="inlineStr">
        <is>
          <t xml:space="preserve">CONCLUIDO	</t>
        </is>
      </c>
      <c r="D771" t="n">
        <v>4.7342</v>
      </c>
      <c r="E771" t="n">
        <v>21.12</v>
      </c>
      <c r="F771" t="n">
        <v>17.58</v>
      </c>
      <c r="G771" t="n">
        <v>95.90000000000001</v>
      </c>
      <c r="H771" t="n">
        <v>1.09</v>
      </c>
      <c r="I771" t="n">
        <v>11</v>
      </c>
      <c r="J771" t="n">
        <v>325.93</v>
      </c>
      <c r="K771" t="n">
        <v>61.2</v>
      </c>
      <c r="L771" t="n">
        <v>20</v>
      </c>
      <c r="M771" t="n">
        <v>0</v>
      </c>
      <c r="N771" t="n">
        <v>99.73</v>
      </c>
      <c r="O771" t="n">
        <v>40432.03</v>
      </c>
      <c r="P771" t="n">
        <v>247.39</v>
      </c>
      <c r="Q771" t="n">
        <v>1319.09</v>
      </c>
      <c r="R771" t="n">
        <v>70.12</v>
      </c>
      <c r="S771" t="n">
        <v>59.92</v>
      </c>
      <c r="T771" t="n">
        <v>5011.84</v>
      </c>
      <c r="U771" t="n">
        <v>0.85</v>
      </c>
      <c r="V771" t="n">
        <v>0.97</v>
      </c>
      <c r="W771" t="n">
        <v>0.19</v>
      </c>
      <c r="X771" t="n">
        <v>0.3</v>
      </c>
      <c r="Y771" t="n">
        <v>1</v>
      </c>
      <c r="Z771" t="n">
        <v>10</v>
      </c>
    </row>
    <row r="772">
      <c r="A772" t="n">
        <v>0</v>
      </c>
      <c r="B772" t="n">
        <v>65</v>
      </c>
      <c r="C772" t="inlineStr">
        <is>
          <t xml:space="preserve">CONCLUIDO	</t>
        </is>
      </c>
      <c r="D772" t="n">
        <v>3.4295</v>
      </c>
      <c r="E772" t="n">
        <v>29.16</v>
      </c>
      <c r="F772" t="n">
        <v>22.3</v>
      </c>
      <c r="G772" t="n">
        <v>7.78</v>
      </c>
      <c r="H772" t="n">
        <v>0.13</v>
      </c>
      <c r="I772" t="n">
        <v>172</v>
      </c>
      <c r="J772" t="n">
        <v>133.21</v>
      </c>
      <c r="K772" t="n">
        <v>46.47</v>
      </c>
      <c r="L772" t="n">
        <v>1</v>
      </c>
      <c r="M772" t="n">
        <v>170</v>
      </c>
      <c r="N772" t="n">
        <v>20.75</v>
      </c>
      <c r="O772" t="n">
        <v>16663.42</v>
      </c>
      <c r="P772" t="n">
        <v>236.42</v>
      </c>
      <c r="Q772" t="n">
        <v>1319.53</v>
      </c>
      <c r="R772" t="n">
        <v>224.24</v>
      </c>
      <c r="S772" t="n">
        <v>59.92</v>
      </c>
      <c r="T772" t="n">
        <v>81266.67999999999</v>
      </c>
      <c r="U772" t="n">
        <v>0.27</v>
      </c>
      <c r="V772" t="n">
        <v>0.76</v>
      </c>
      <c r="W772" t="n">
        <v>0.44</v>
      </c>
      <c r="X772" t="n">
        <v>5.02</v>
      </c>
      <c r="Y772" t="n">
        <v>1</v>
      </c>
      <c r="Z772" t="n">
        <v>10</v>
      </c>
    </row>
    <row r="773">
      <c r="A773" t="n">
        <v>1</v>
      </c>
      <c r="B773" t="n">
        <v>65</v>
      </c>
      <c r="C773" t="inlineStr">
        <is>
          <t xml:space="preserve">CONCLUIDO	</t>
        </is>
      </c>
      <c r="D773" t="n">
        <v>3.754</v>
      </c>
      <c r="E773" t="n">
        <v>26.64</v>
      </c>
      <c r="F773" t="n">
        <v>20.97</v>
      </c>
      <c r="G773" t="n">
        <v>9.83</v>
      </c>
      <c r="H773" t="n">
        <v>0.17</v>
      </c>
      <c r="I773" t="n">
        <v>128</v>
      </c>
      <c r="J773" t="n">
        <v>133.55</v>
      </c>
      <c r="K773" t="n">
        <v>46.47</v>
      </c>
      <c r="L773" t="n">
        <v>1.25</v>
      </c>
      <c r="M773" t="n">
        <v>126</v>
      </c>
      <c r="N773" t="n">
        <v>20.83</v>
      </c>
      <c r="O773" t="n">
        <v>16704.7</v>
      </c>
      <c r="P773" t="n">
        <v>219.84</v>
      </c>
      <c r="Q773" t="n">
        <v>1319.18</v>
      </c>
      <c r="R773" t="n">
        <v>181.11</v>
      </c>
      <c r="S773" t="n">
        <v>59.92</v>
      </c>
      <c r="T773" t="n">
        <v>59921.35</v>
      </c>
      <c r="U773" t="n">
        <v>0.33</v>
      </c>
      <c r="V773" t="n">
        <v>0.8100000000000001</v>
      </c>
      <c r="W773" t="n">
        <v>0.37</v>
      </c>
      <c r="X773" t="n">
        <v>3.69</v>
      </c>
      <c r="Y773" t="n">
        <v>1</v>
      </c>
      <c r="Z773" t="n">
        <v>10</v>
      </c>
    </row>
    <row r="774">
      <c r="A774" t="n">
        <v>2</v>
      </c>
      <c r="B774" t="n">
        <v>65</v>
      </c>
      <c r="C774" t="inlineStr">
        <is>
          <t xml:space="preserve">CONCLUIDO	</t>
        </is>
      </c>
      <c r="D774" t="n">
        <v>3.977</v>
      </c>
      <c r="E774" t="n">
        <v>25.14</v>
      </c>
      <c r="F774" t="n">
        <v>20.19</v>
      </c>
      <c r="G774" t="n">
        <v>11.88</v>
      </c>
      <c r="H774" t="n">
        <v>0.2</v>
      </c>
      <c r="I774" t="n">
        <v>102</v>
      </c>
      <c r="J774" t="n">
        <v>133.88</v>
      </c>
      <c r="K774" t="n">
        <v>46.47</v>
      </c>
      <c r="L774" t="n">
        <v>1.5</v>
      </c>
      <c r="M774" t="n">
        <v>100</v>
      </c>
      <c r="N774" t="n">
        <v>20.91</v>
      </c>
      <c r="O774" t="n">
        <v>16746.01</v>
      </c>
      <c r="P774" t="n">
        <v>209.44</v>
      </c>
      <c r="Q774" t="n">
        <v>1319.31</v>
      </c>
      <c r="R774" t="n">
        <v>155.48</v>
      </c>
      <c r="S774" t="n">
        <v>59.92</v>
      </c>
      <c r="T774" t="n">
        <v>47233.88</v>
      </c>
      <c r="U774" t="n">
        <v>0.39</v>
      </c>
      <c r="V774" t="n">
        <v>0.84</v>
      </c>
      <c r="W774" t="n">
        <v>0.33</v>
      </c>
      <c r="X774" t="n">
        <v>2.91</v>
      </c>
      <c r="Y774" t="n">
        <v>1</v>
      </c>
      <c r="Z774" t="n">
        <v>10</v>
      </c>
    </row>
    <row r="775">
      <c r="A775" t="n">
        <v>3</v>
      </c>
      <c r="B775" t="n">
        <v>65</v>
      </c>
      <c r="C775" t="inlineStr">
        <is>
          <t xml:space="preserve">CONCLUIDO	</t>
        </is>
      </c>
      <c r="D775" t="n">
        <v>4.1453</v>
      </c>
      <c r="E775" t="n">
        <v>24.12</v>
      </c>
      <c r="F775" t="n">
        <v>19.66</v>
      </c>
      <c r="G775" t="n">
        <v>14.04</v>
      </c>
      <c r="H775" t="n">
        <v>0.23</v>
      </c>
      <c r="I775" t="n">
        <v>84</v>
      </c>
      <c r="J775" t="n">
        <v>134.22</v>
      </c>
      <c r="K775" t="n">
        <v>46.47</v>
      </c>
      <c r="L775" t="n">
        <v>1.75</v>
      </c>
      <c r="M775" t="n">
        <v>82</v>
      </c>
      <c r="N775" t="n">
        <v>21</v>
      </c>
      <c r="O775" t="n">
        <v>16787.35</v>
      </c>
      <c r="P775" t="n">
        <v>201.64</v>
      </c>
      <c r="Q775" t="n">
        <v>1319.13</v>
      </c>
      <c r="R775" t="n">
        <v>138.02</v>
      </c>
      <c r="S775" t="n">
        <v>59.92</v>
      </c>
      <c r="T775" t="n">
        <v>38595.3</v>
      </c>
      <c r="U775" t="n">
        <v>0.43</v>
      </c>
      <c r="V775" t="n">
        <v>0.86</v>
      </c>
      <c r="W775" t="n">
        <v>0.3</v>
      </c>
      <c r="X775" t="n">
        <v>2.38</v>
      </c>
      <c r="Y775" t="n">
        <v>1</v>
      </c>
      <c r="Z775" t="n">
        <v>10</v>
      </c>
    </row>
    <row r="776">
      <c r="A776" t="n">
        <v>4</v>
      </c>
      <c r="B776" t="n">
        <v>65</v>
      </c>
      <c r="C776" t="inlineStr">
        <is>
          <t xml:space="preserve">CONCLUIDO	</t>
        </is>
      </c>
      <c r="D776" t="n">
        <v>4.2669</v>
      </c>
      <c r="E776" t="n">
        <v>23.44</v>
      </c>
      <c r="F776" t="n">
        <v>19.3</v>
      </c>
      <c r="G776" t="n">
        <v>16.08</v>
      </c>
      <c r="H776" t="n">
        <v>0.26</v>
      </c>
      <c r="I776" t="n">
        <v>72</v>
      </c>
      <c r="J776" t="n">
        <v>134.55</v>
      </c>
      <c r="K776" t="n">
        <v>46.47</v>
      </c>
      <c r="L776" t="n">
        <v>2</v>
      </c>
      <c r="M776" t="n">
        <v>70</v>
      </c>
      <c r="N776" t="n">
        <v>21.09</v>
      </c>
      <c r="O776" t="n">
        <v>16828.84</v>
      </c>
      <c r="P776" t="n">
        <v>195.61</v>
      </c>
      <c r="Q776" t="n">
        <v>1319.17</v>
      </c>
      <c r="R776" t="n">
        <v>126.23</v>
      </c>
      <c r="S776" t="n">
        <v>59.92</v>
      </c>
      <c r="T776" t="n">
        <v>32761.3</v>
      </c>
      <c r="U776" t="n">
        <v>0.47</v>
      </c>
      <c r="V776" t="n">
        <v>0.88</v>
      </c>
      <c r="W776" t="n">
        <v>0.28</v>
      </c>
      <c r="X776" t="n">
        <v>2.02</v>
      </c>
      <c r="Y776" t="n">
        <v>1</v>
      </c>
      <c r="Z776" t="n">
        <v>10</v>
      </c>
    </row>
    <row r="777">
      <c r="A777" t="n">
        <v>5</v>
      </c>
      <c r="B777" t="n">
        <v>65</v>
      </c>
      <c r="C777" t="inlineStr">
        <is>
          <t xml:space="preserve">CONCLUIDO	</t>
        </is>
      </c>
      <c r="D777" t="n">
        <v>4.3766</v>
      </c>
      <c r="E777" t="n">
        <v>22.85</v>
      </c>
      <c r="F777" t="n">
        <v>18.98</v>
      </c>
      <c r="G777" t="n">
        <v>18.37</v>
      </c>
      <c r="H777" t="n">
        <v>0.29</v>
      </c>
      <c r="I777" t="n">
        <v>62</v>
      </c>
      <c r="J777" t="n">
        <v>134.89</v>
      </c>
      <c r="K777" t="n">
        <v>46.47</v>
      </c>
      <c r="L777" t="n">
        <v>2.25</v>
      </c>
      <c r="M777" t="n">
        <v>60</v>
      </c>
      <c r="N777" t="n">
        <v>21.17</v>
      </c>
      <c r="O777" t="n">
        <v>16870.25</v>
      </c>
      <c r="P777" t="n">
        <v>190.03</v>
      </c>
      <c r="Q777" t="n">
        <v>1319.28</v>
      </c>
      <c r="R777" t="n">
        <v>115.9</v>
      </c>
      <c r="S777" t="n">
        <v>59.92</v>
      </c>
      <c r="T777" t="n">
        <v>27643.68</v>
      </c>
      <c r="U777" t="n">
        <v>0.52</v>
      </c>
      <c r="V777" t="n">
        <v>0.9</v>
      </c>
      <c r="W777" t="n">
        <v>0.26</v>
      </c>
      <c r="X777" t="n">
        <v>1.7</v>
      </c>
      <c r="Y777" t="n">
        <v>1</v>
      </c>
      <c r="Z777" t="n">
        <v>10</v>
      </c>
    </row>
    <row r="778">
      <c r="A778" t="n">
        <v>6</v>
      </c>
      <c r="B778" t="n">
        <v>65</v>
      </c>
      <c r="C778" t="inlineStr">
        <is>
          <t xml:space="preserve">CONCLUIDO	</t>
        </is>
      </c>
      <c r="D778" t="n">
        <v>4.5107</v>
      </c>
      <c r="E778" t="n">
        <v>22.17</v>
      </c>
      <c r="F778" t="n">
        <v>18.52</v>
      </c>
      <c r="G778" t="n">
        <v>20.58</v>
      </c>
      <c r="H778" t="n">
        <v>0.33</v>
      </c>
      <c r="I778" t="n">
        <v>54</v>
      </c>
      <c r="J778" t="n">
        <v>135.22</v>
      </c>
      <c r="K778" t="n">
        <v>46.47</v>
      </c>
      <c r="L778" t="n">
        <v>2.5</v>
      </c>
      <c r="M778" t="n">
        <v>52</v>
      </c>
      <c r="N778" t="n">
        <v>21.26</v>
      </c>
      <c r="O778" t="n">
        <v>16911.68</v>
      </c>
      <c r="P778" t="n">
        <v>182.44</v>
      </c>
      <c r="Q778" t="n">
        <v>1319.26</v>
      </c>
      <c r="R778" t="n">
        <v>100.63</v>
      </c>
      <c r="S778" t="n">
        <v>59.92</v>
      </c>
      <c r="T778" t="n">
        <v>20047.85</v>
      </c>
      <c r="U778" t="n">
        <v>0.6</v>
      </c>
      <c r="V778" t="n">
        <v>0.92</v>
      </c>
      <c r="W778" t="n">
        <v>0.24</v>
      </c>
      <c r="X778" t="n">
        <v>1.24</v>
      </c>
      <c r="Y778" t="n">
        <v>1</v>
      </c>
      <c r="Z778" t="n">
        <v>10</v>
      </c>
    </row>
    <row r="779">
      <c r="A779" t="n">
        <v>7</v>
      </c>
      <c r="B779" t="n">
        <v>65</v>
      </c>
      <c r="C779" t="inlineStr">
        <is>
          <t xml:space="preserve">CONCLUIDO	</t>
        </is>
      </c>
      <c r="D779" t="n">
        <v>4.4521</v>
      </c>
      <c r="E779" t="n">
        <v>22.46</v>
      </c>
      <c r="F779" t="n">
        <v>18.92</v>
      </c>
      <c r="G779" t="n">
        <v>22.7</v>
      </c>
      <c r="H779" t="n">
        <v>0.36</v>
      </c>
      <c r="I779" t="n">
        <v>50</v>
      </c>
      <c r="J779" t="n">
        <v>135.56</v>
      </c>
      <c r="K779" t="n">
        <v>46.47</v>
      </c>
      <c r="L779" t="n">
        <v>2.75</v>
      </c>
      <c r="M779" t="n">
        <v>48</v>
      </c>
      <c r="N779" t="n">
        <v>21.34</v>
      </c>
      <c r="O779" t="n">
        <v>16953.14</v>
      </c>
      <c r="P779" t="n">
        <v>185.35</v>
      </c>
      <c r="Q779" t="n">
        <v>1319.21</v>
      </c>
      <c r="R779" t="n">
        <v>114.69</v>
      </c>
      <c r="S779" t="n">
        <v>59.92</v>
      </c>
      <c r="T779" t="n">
        <v>27100.54</v>
      </c>
      <c r="U779" t="n">
        <v>0.52</v>
      </c>
      <c r="V779" t="n">
        <v>0.9</v>
      </c>
      <c r="W779" t="n">
        <v>0.25</v>
      </c>
      <c r="X779" t="n">
        <v>1.64</v>
      </c>
      <c r="Y779" t="n">
        <v>1</v>
      </c>
      <c r="Z779" t="n">
        <v>10</v>
      </c>
    </row>
    <row r="780">
      <c r="A780" t="n">
        <v>8</v>
      </c>
      <c r="B780" t="n">
        <v>65</v>
      </c>
      <c r="C780" t="inlineStr">
        <is>
          <t xml:space="preserve">CONCLUIDO	</t>
        </is>
      </c>
      <c r="D780" t="n">
        <v>4.5621</v>
      </c>
      <c r="E780" t="n">
        <v>21.92</v>
      </c>
      <c r="F780" t="n">
        <v>18.54</v>
      </c>
      <c r="G780" t="n">
        <v>25.28</v>
      </c>
      <c r="H780" t="n">
        <v>0.39</v>
      </c>
      <c r="I780" t="n">
        <v>44</v>
      </c>
      <c r="J780" t="n">
        <v>135.9</v>
      </c>
      <c r="K780" t="n">
        <v>46.47</v>
      </c>
      <c r="L780" t="n">
        <v>3</v>
      </c>
      <c r="M780" t="n">
        <v>42</v>
      </c>
      <c r="N780" t="n">
        <v>21.43</v>
      </c>
      <c r="O780" t="n">
        <v>16994.64</v>
      </c>
      <c r="P780" t="n">
        <v>178.8</v>
      </c>
      <c r="Q780" t="n">
        <v>1319.12</v>
      </c>
      <c r="R780" t="n">
        <v>101.92</v>
      </c>
      <c r="S780" t="n">
        <v>59.92</v>
      </c>
      <c r="T780" t="n">
        <v>20746.87</v>
      </c>
      <c r="U780" t="n">
        <v>0.59</v>
      </c>
      <c r="V780" t="n">
        <v>0.92</v>
      </c>
      <c r="W780" t="n">
        <v>0.24</v>
      </c>
      <c r="X780" t="n">
        <v>1.26</v>
      </c>
      <c r="Y780" t="n">
        <v>1</v>
      </c>
      <c r="Z780" t="n">
        <v>10</v>
      </c>
    </row>
    <row r="781">
      <c r="A781" t="n">
        <v>9</v>
      </c>
      <c r="B781" t="n">
        <v>65</v>
      </c>
      <c r="C781" t="inlineStr">
        <is>
          <t xml:space="preserve">CONCLUIDO	</t>
        </is>
      </c>
      <c r="D781" t="n">
        <v>4.6125</v>
      </c>
      <c r="E781" t="n">
        <v>21.68</v>
      </c>
      <c r="F781" t="n">
        <v>18.41</v>
      </c>
      <c r="G781" t="n">
        <v>27.62</v>
      </c>
      <c r="H781" t="n">
        <v>0.42</v>
      </c>
      <c r="I781" t="n">
        <v>40</v>
      </c>
      <c r="J781" t="n">
        <v>136.23</v>
      </c>
      <c r="K781" t="n">
        <v>46.47</v>
      </c>
      <c r="L781" t="n">
        <v>3.25</v>
      </c>
      <c r="M781" t="n">
        <v>38</v>
      </c>
      <c r="N781" t="n">
        <v>21.52</v>
      </c>
      <c r="O781" t="n">
        <v>17036.16</v>
      </c>
      <c r="P781" t="n">
        <v>175.05</v>
      </c>
      <c r="Q781" t="n">
        <v>1319.31</v>
      </c>
      <c r="R781" t="n">
        <v>97.56999999999999</v>
      </c>
      <c r="S781" t="n">
        <v>59.92</v>
      </c>
      <c r="T781" t="n">
        <v>18590.17</v>
      </c>
      <c r="U781" t="n">
        <v>0.61</v>
      </c>
      <c r="V781" t="n">
        <v>0.92</v>
      </c>
      <c r="W781" t="n">
        <v>0.23</v>
      </c>
      <c r="X781" t="n">
        <v>1.13</v>
      </c>
      <c r="Y781" t="n">
        <v>1</v>
      </c>
      <c r="Z781" t="n">
        <v>10</v>
      </c>
    </row>
    <row r="782">
      <c r="A782" t="n">
        <v>10</v>
      </c>
      <c r="B782" t="n">
        <v>65</v>
      </c>
      <c r="C782" t="inlineStr">
        <is>
          <t xml:space="preserve">CONCLUIDO	</t>
        </is>
      </c>
      <c r="D782" t="n">
        <v>4.6635</v>
      </c>
      <c r="E782" t="n">
        <v>21.44</v>
      </c>
      <c r="F782" t="n">
        <v>18.28</v>
      </c>
      <c r="G782" t="n">
        <v>30.47</v>
      </c>
      <c r="H782" t="n">
        <v>0.45</v>
      </c>
      <c r="I782" t="n">
        <v>36</v>
      </c>
      <c r="J782" t="n">
        <v>136.57</v>
      </c>
      <c r="K782" t="n">
        <v>46.47</v>
      </c>
      <c r="L782" t="n">
        <v>3.5</v>
      </c>
      <c r="M782" t="n">
        <v>34</v>
      </c>
      <c r="N782" t="n">
        <v>21.6</v>
      </c>
      <c r="O782" t="n">
        <v>17077.72</v>
      </c>
      <c r="P782" t="n">
        <v>170.81</v>
      </c>
      <c r="Q782" t="n">
        <v>1319.28</v>
      </c>
      <c r="R782" t="n">
        <v>93.40000000000001</v>
      </c>
      <c r="S782" t="n">
        <v>59.92</v>
      </c>
      <c r="T782" t="n">
        <v>16525.2</v>
      </c>
      <c r="U782" t="n">
        <v>0.64</v>
      </c>
      <c r="V782" t="n">
        <v>0.93</v>
      </c>
      <c r="W782" t="n">
        <v>0.22</v>
      </c>
      <c r="X782" t="n">
        <v>1</v>
      </c>
      <c r="Y782" t="n">
        <v>1</v>
      </c>
      <c r="Z782" t="n">
        <v>10</v>
      </c>
    </row>
    <row r="783">
      <c r="A783" t="n">
        <v>11</v>
      </c>
      <c r="B783" t="n">
        <v>65</v>
      </c>
      <c r="C783" t="inlineStr">
        <is>
          <t xml:space="preserve">CONCLUIDO	</t>
        </is>
      </c>
      <c r="D783" t="n">
        <v>4.7015</v>
      </c>
      <c r="E783" t="n">
        <v>21.27</v>
      </c>
      <c r="F783" t="n">
        <v>18.19</v>
      </c>
      <c r="G783" t="n">
        <v>33.07</v>
      </c>
      <c r="H783" t="n">
        <v>0.48</v>
      </c>
      <c r="I783" t="n">
        <v>33</v>
      </c>
      <c r="J783" t="n">
        <v>136.91</v>
      </c>
      <c r="K783" t="n">
        <v>46.47</v>
      </c>
      <c r="L783" t="n">
        <v>3.75</v>
      </c>
      <c r="M783" t="n">
        <v>31</v>
      </c>
      <c r="N783" t="n">
        <v>21.69</v>
      </c>
      <c r="O783" t="n">
        <v>17119.3</v>
      </c>
      <c r="P783" t="n">
        <v>167.28</v>
      </c>
      <c r="Q783" t="n">
        <v>1319.14</v>
      </c>
      <c r="R783" t="n">
        <v>90.34999999999999</v>
      </c>
      <c r="S783" t="n">
        <v>59.92</v>
      </c>
      <c r="T783" t="n">
        <v>15012.59</v>
      </c>
      <c r="U783" t="n">
        <v>0.66</v>
      </c>
      <c r="V783" t="n">
        <v>0.93</v>
      </c>
      <c r="W783" t="n">
        <v>0.22</v>
      </c>
      <c r="X783" t="n">
        <v>0.91</v>
      </c>
      <c r="Y783" t="n">
        <v>1</v>
      </c>
      <c r="Z783" t="n">
        <v>10</v>
      </c>
    </row>
    <row r="784">
      <c r="A784" t="n">
        <v>12</v>
      </c>
      <c r="B784" t="n">
        <v>65</v>
      </c>
      <c r="C784" t="inlineStr">
        <is>
          <t xml:space="preserve">CONCLUIDO	</t>
        </is>
      </c>
      <c r="D784" t="n">
        <v>4.7281</v>
      </c>
      <c r="E784" t="n">
        <v>21.15</v>
      </c>
      <c r="F784" t="n">
        <v>18.13</v>
      </c>
      <c r="G784" t="n">
        <v>35.08</v>
      </c>
      <c r="H784" t="n">
        <v>0.52</v>
      </c>
      <c r="I784" t="n">
        <v>31</v>
      </c>
      <c r="J784" t="n">
        <v>137.25</v>
      </c>
      <c r="K784" t="n">
        <v>46.47</v>
      </c>
      <c r="L784" t="n">
        <v>4</v>
      </c>
      <c r="M784" t="n">
        <v>29</v>
      </c>
      <c r="N784" t="n">
        <v>21.78</v>
      </c>
      <c r="O784" t="n">
        <v>17160.92</v>
      </c>
      <c r="P784" t="n">
        <v>163.9</v>
      </c>
      <c r="Q784" t="n">
        <v>1319.2</v>
      </c>
      <c r="R784" t="n">
        <v>88.2</v>
      </c>
      <c r="S784" t="n">
        <v>59.92</v>
      </c>
      <c r="T784" t="n">
        <v>13951.53</v>
      </c>
      <c r="U784" t="n">
        <v>0.68</v>
      </c>
      <c r="V784" t="n">
        <v>0.9399999999999999</v>
      </c>
      <c r="W784" t="n">
        <v>0.21</v>
      </c>
      <c r="X784" t="n">
        <v>0.85</v>
      </c>
      <c r="Y784" t="n">
        <v>1</v>
      </c>
      <c r="Z784" t="n">
        <v>10</v>
      </c>
    </row>
    <row r="785">
      <c r="A785" t="n">
        <v>13</v>
      </c>
      <c r="B785" t="n">
        <v>65</v>
      </c>
      <c r="C785" t="inlineStr">
        <is>
          <t xml:space="preserve">CONCLUIDO	</t>
        </is>
      </c>
      <c r="D785" t="n">
        <v>4.7557</v>
      </c>
      <c r="E785" t="n">
        <v>21.03</v>
      </c>
      <c r="F785" t="n">
        <v>18.06</v>
      </c>
      <c r="G785" t="n">
        <v>37.36</v>
      </c>
      <c r="H785" t="n">
        <v>0.55</v>
      </c>
      <c r="I785" t="n">
        <v>29</v>
      </c>
      <c r="J785" t="n">
        <v>137.58</v>
      </c>
      <c r="K785" t="n">
        <v>46.47</v>
      </c>
      <c r="L785" t="n">
        <v>4.25</v>
      </c>
      <c r="M785" t="n">
        <v>27</v>
      </c>
      <c r="N785" t="n">
        <v>21.87</v>
      </c>
      <c r="O785" t="n">
        <v>17202.57</v>
      </c>
      <c r="P785" t="n">
        <v>160.91</v>
      </c>
      <c r="Q785" t="n">
        <v>1319.12</v>
      </c>
      <c r="R785" t="n">
        <v>85.98</v>
      </c>
      <c r="S785" t="n">
        <v>59.92</v>
      </c>
      <c r="T785" t="n">
        <v>12851.38</v>
      </c>
      <c r="U785" t="n">
        <v>0.7</v>
      </c>
      <c r="V785" t="n">
        <v>0.9399999999999999</v>
      </c>
      <c r="W785" t="n">
        <v>0.21</v>
      </c>
      <c r="X785" t="n">
        <v>0.78</v>
      </c>
      <c r="Y785" t="n">
        <v>1</v>
      </c>
      <c r="Z785" t="n">
        <v>10</v>
      </c>
    </row>
    <row r="786">
      <c r="A786" t="n">
        <v>14</v>
      </c>
      <c r="B786" t="n">
        <v>65</v>
      </c>
      <c r="C786" t="inlineStr">
        <is>
          <t xml:space="preserve">CONCLUIDO	</t>
        </is>
      </c>
      <c r="D786" t="n">
        <v>4.7964</v>
      </c>
      <c r="E786" t="n">
        <v>20.85</v>
      </c>
      <c r="F786" t="n">
        <v>17.96</v>
      </c>
      <c r="G786" t="n">
        <v>41.45</v>
      </c>
      <c r="H786" t="n">
        <v>0.58</v>
      </c>
      <c r="I786" t="n">
        <v>26</v>
      </c>
      <c r="J786" t="n">
        <v>137.92</v>
      </c>
      <c r="K786" t="n">
        <v>46.47</v>
      </c>
      <c r="L786" t="n">
        <v>4.5</v>
      </c>
      <c r="M786" t="n">
        <v>24</v>
      </c>
      <c r="N786" t="n">
        <v>21.95</v>
      </c>
      <c r="O786" t="n">
        <v>17244.24</v>
      </c>
      <c r="P786" t="n">
        <v>156.91</v>
      </c>
      <c r="Q786" t="n">
        <v>1319.08</v>
      </c>
      <c r="R786" t="n">
        <v>83.38</v>
      </c>
      <c r="S786" t="n">
        <v>59.92</v>
      </c>
      <c r="T786" t="n">
        <v>11562.64</v>
      </c>
      <c r="U786" t="n">
        <v>0.72</v>
      </c>
      <c r="V786" t="n">
        <v>0.95</v>
      </c>
      <c r="W786" t="n">
        <v>0.19</v>
      </c>
      <c r="X786" t="n">
        <v>0.68</v>
      </c>
      <c r="Y786" t="n">
        <v>1</v>
      </c>
      <c r="Z786" t="n">
        <v>10</v>
      </c>
    </row>
    <row r="787">
      <c r="A787" t="n">
        <v>15</v>
      </c>
      <c r="B787" t="n">
        <v>65</v>
      </c>
      <c r="C787" t="inlineStr">
        <is>
          <t xml:space="preserve">CONCLUIDO	</t>
        </is>
      </c>
      <c r="D787" t="n">
        <v>4.7926</v>
      </c>
      <c r="E787" t="n">
        <v>20.87</v>
      </c>
      <c r="F787" t="n">
        <v>18</v>
      </c>
      <c r="G787" t="n">
        <v>43.21</v>
      </c>
      <c r="H787" t="n">
        <v>0.61</v>
      </c>
      <c r="I787" t="n">
        <v>25</v>
      </c>
      <c r="J787" t="n">
        <v>138.26</v>
      </c>
      <c r="K787" t="n">
        <v>46.47</v>
      </c>
      <c r="L787" t="n">
        <v>4.75</v>
      </c>
      <c r="M787" t="n">
        <v>21</v>
      </c>
      <c r="N787" t="n">
        <v>22.04</v>
      </c>
      <c r="O787" t="n">
        <v>17285.95</v>
      </c>
      <c r="P787" t="n">
        <v>154.12</v>
      </c>
      <c r="Q787" t="n">
        <v>1319.1</v>
      </c>
      <c r="R787" t="n">
        <v>84.42</v>
      </c>
      <c r="S787" t="n">
        <v>59.92</v>
      </c>
      <c r="T787" t="n">
        <v>12090.26</v>
      </c>
      <c r="U787" t="n">
        <v>0.71</v>
      </c>
      <c r="V787" t="n">
        <v>0.9399999999999999</v>
      </c>
      <c r="W787" t="n">
        <v>0.21</v>
      </c>
      <c r="X787" t="n">
        <v>0.73</v>
      </c>
      <c r="Y787" t="n">
        <v>1</v>
      </c>
      <c r="Z787" t="n">
        <v>10</v>
      </c>
    </row>
    <row r="788">
      <c r="A788" t="n">
        <v>16</v>
      </c>
      <c r="B788" t="n">
        <v>65</v>
      </c>
      <c r="C788" t="inlineStr">
        <is>
          <t xml:space="preserve">CONCLUIDO	</t>
        </is>
      </c>
      <c r="D788" t="n">
        <v>4.8241</v>
      </c>
      <c r="E788" t="n">
        <v>20.73</v>
      </c>
      <c r="F788" t="n">
        <v>17.92</v>
      </c>
      <c r="G788" t="n">
        <v>46.76</v>
      </c>
      <c r="H788" t="n">
        <v>0.64</v>
      </c>
      <c r="I788" t="n">
        <v>23</v>
      </c>
      <c r="J788" t="n">
        <v>138.6</v>
      </c>
      <c r="K788" t="n">
        <v>46.47</v>
      </c>
      <c r="L788" t="n">
        <v>5</v>
      </c>
      <c r="M788" t="n">
        <v>18</v>
      </c>
      <c r="N788" t="n">
        <v>22.13</v>
      </c>
      <c r="O788" t="n">
        <v>17327.69</v>
      </c>
      <c r="P788" t="n">
        <v>150.52</v>
      </c>
      <c r="Q788" t="n">
        <v>1319.14</v>
      </c>
      <c r="R788" t="n">
        <v>81.62</v>
      </c>
      <c r="S788" t="n">
        <v>59.92</v>
      </c>
      <c r="T788" t="n">
        <v>10701.56</v>
      </c>
      <c r="U788" t="n">
        <v>0.73</v>
      </c>
      <c r="V788" t="n">
        <v>0.95</v>
      </c>
      <c r="W788" t="n">
        <v>0.2</v>
      </c>
      <c r="X788" t="n">
        <v>0.65</v>
      </c>
      <c r="Y788" t="n">
        <v>1</v>
      </c>
      <c r="Z788" t="n">
        <v>10</v>
      </c>
    </row>
    <row r="789">
      <c r="A789" t="n">
        <v>17</v>
      </c>
      <c r="B789" t="n">
        <v>65</v>
      </c>
      <c r="C789" t="inlineStr">
        <is>
          <t xml:space="preserve">CONCLUIDO	</t>
        </is>
      </c>
      <c r="D789" t="n">
        <v>4.8351</v>
      </c>
      <c r="E789" t="n">
        <v>20.68</v>
      </c>
      <c r="F789" t="n">
        <v>17.9</v>
      </c>
      <c r="G789" t="n">
        <v>48.83</v>
      </c>
      <c r="H789" t="n">
        <v>0.67</v>
      </c>
      <c r="I789" t="n">
        <v>22</v>
      </c>
      <c r="J789" t="n">
        <v>138.94</v>
      </c>
      <c r="K789" t="n">
        <v>46.47</v>
      </c>
      <c r="L789" t="n">
        <v>5.25</v>
      </c>
      <c r="M789" t="n">
        <v>9</v>
      </c>
      <c r="N789" t="n">
        <v>22.22</v>
      </c>
      <c r="O789" t="n">
        <v>17369.47</v>
      </c>
      <c r="P789" t="n">
        <v>149</v>
      </c>
      <c r="Q789" t="n">
        <v>1319.17</v>
      </c>
      <c r="R789" t="n">
        <v>80.52</v>
      </c>
      <c r="S789" t="n">
        <v>59.92</v>
      </c>
      <c r="T789" t="n">
        <v>10154.3</v>
      </c>
      <c r="U789" t="n">
        <v>0.74</v>
      </c>
      <c r="V789" t="n">
        <v>0.95</v>
      </c>
      <c r="W789" t="n">
        <v>0.22</v>
      </c>
      <c r="X789" t="n">
        <v>0.63</v>
      </c>
      <c r="Y789" t="n">
        <v>1</v>
      </c>
      <c r="Z789" t="n">
        <v>10</v>
      </c>
    </row>
    <row r="790">
      <c r="A790" t="n">
        <v>18</v>
      </c>
      <c r="B790" t="n">
        <v>65</v>
      </c>
      <c r="C790" t="inlineStr">
        <is>
          <t xml:space="preserve">CONCLUIDO	</t>
        </is>
      </c>
      <c r="D790" t="n">
        <v>4.8331</v>
      </c>
      <c r="E790" t="n">
        <v>20.69</v>
      </c>
      <c r="F790" t="n">
        <v>17.91</v>
      </c>
      <c r="G790" t="n">
        <v>48.85</v>
      </c>
      <c r="H790" t="n">
        <v>0.7</v>
      </c>
      <c r="I790" t="n">
        <v>22</v>
      </c>
      <c r="J790" t="n">
        <v>139.28</v>
      </c>
      <c r="K790" t="n">
        <v>46.47</v>
      </c>
      <c r="L790" t="n">
        <v>5.5</v>
      </c>
      <c r="M790" t="n">
        <v>1</v>
      </c>
      <c r="N790" t="n">
        <v>22.31</v>
      </c>
      <c r="O790" t="n">
        <v>17411.27</v>
      </c>
      <c r="P790" t="n">
        <v>148.72</v>
      </c>
      <c r="Q790" t="n">
        <v>1319.15</v>
      </c>
      <c r="R790" t="n">
        <v>80.45</v>
      </c>
      <c r="S790" t="n">
        <v>59.92</v>
      </c>
      <c r="T790" t="n">
        <v>10119.49</v>
      </c>
      <c r="U790" t="n">
        <v>0.74</v>
      </c>
      <c r="V790" t="n">
        <v>0.95</v>
      </c>
      <c r="W790" t="n">
        <v>0.23</v>
      </c>
      <c r="X790" t="n">
        <v>0.63</v>
      </c>
      <c r="Y790" t="n">
        <v>1</v>
      </c>
      <c r="Z790" t="n">
        <v>10</v>
      </c>
    </row>
    <row r="791">
      <c r="A791" t="n">
        <v>19</v>
      </c>
      <c r="B791" t="n">
        <v>65</v>
      </c>
      <c r="C791" t="inlineStr">
        <is>
          <t xml:space="preserve">CONCLUIDO	</t>
        </is>
      </c>
      <c r="D791" t="n">
        <v>4.833</v>
      </c>
      <c r="E791" t="n">
        <v>20.69</v>
      </c>
      <c r="F791" t="n">
        <v>17.91</v>
      </c>
      <c r="G791" t="n">
        <v>48.85</v>
      </c>
      <c r="H791" t="n">
        <v>0.73</v>
      </c>
      <c r="I791" t="n">
        <v>22</v>
      </c>
      <c r="J791" t="n">
        <v>139.61</v>
      </c>
      <c r="K791" t="n">
        <v>46.47</v>
      </c>
      <c r="L791" t="n">
        <v>5.75</v>
      </c>
      <c r="M791" t="n">
        <v>0</v>
      </c>
      <c r="N791" t="n">
        <v>22.4</v>
      </c>
      <c r="O791" t="n">
        <v>17453.1</v>
      </c>
      <c r="P791" t="n">
        <v>149.08</v>
      </c>
      <c r="Q791" t="n">
        <v>1319.18</v>
      </c>
      <c r="R791" t="n">
        <v>80.43000000000001</v>
      </c>
      <c r="S791" t="n">
        <v>59.92</v>
      </c>
      <c r="T791" t="n">
        <v>10111.81</v>
      </c>
      <c r="U791" t="n">
        <v>0.74</v>
      </c>
      <c r="V791" t="n">
        <v>0.95</v>
      </c>
      <c r="W791" t="n">
        <v>0.23</v>
      </c>
      <c r="X791" t="n">
        <v>0.63</v>
      </c>
      <c r="Y791" t="n">
        <v>1</v>
      </c>
      <c r="Z791" t="n">
        <v>10</v>
      </c>
    </row>
    <row r="792">
      <c r="A792" t="n">
        <v>0</v>
      </c>
      <c r="B792" t="n">
        <v>130</v>
      </c>
      <c r="C792" t="inlineStr">
        <is>
          <t xml:space="preserve">CONCLUIDO	</t>
        </is>
      </c>
      <c r="D792" t="n">
        <v>2.2031</v>
      </c>
      <c r="E792" t="n">
        <v>45.39</v>
      </c>
      <c r="F792" t="n">
        <v>26.94</v>
      </c>
      <c r="G792" t="n">
        <v>5.05</v>
      </c>
      <c r="H792" t="n">
        <v>0.07000000000000001</v>
      </c>
      <c r="I792" t="n">
        <v>320</v>
      </c>
      <c r="J792" t="n">
        <v>252.85</v>
      </c>
      <c r="K792" t="n">
        <v>59.19</v>
      </c>
      <c r="L792" t="n">
        <v>1</v>
      </c>
      <c r="M792" t="n">
        <v>318</v>
      </c>
      <c r="N792" t="n">
        <v>62.65</v>
      </c>
      <c r="O792" t="n">
        <v>31418.63</v>
      </c>
      <c r="P792" t="n">
        <v>439.8</v>
      </c>
      <c r="Q792" t="n">
        <v>1319.63</v>
      </c>
      <c r="R792" t="n">
        <v>376.85</v>
      </c>
      <c r="S792" t="n">
        <v>59.92</v>
      </c>
      <c r="T792" t="n">
        <v>156829.49</v>
      </c>
      <c r="U792" t="n">
        <v>0.16</v>
      </c>
      <c r="V792" t="n">
        <v>0.63</v>
      </c>
      <c r="W792" t="n">
        <v>0.68</v>
      </c>
      <c r="X792" t="n">
        <v>9.66</v>
      </c>
      <c r="Y792" t="n">
        <v>1</v>
      </c>
      <c r="Z792" t="n">
        <v>10</v>
      </c>
    </row>
    <row r="793">
      <c r="A793" t="n">
        <v>1</v>
      </c>
      <c r="B793" t="n">
        <v>130</v>
      </c>
      <c r="C793" t="inlineStr">
        <is>
          <t xml:space="preserve">CONCLUIDO	</t>
        </is>
      </c>
      <c r="D793" t="n">
        <v>2.638</v>
      </c>
      <c r="E793" t="n">
        <v>37.91</v>
      </c>
      <c r="F793" t="n">
        <v>24</v>
      </c>
      <c r="G793" t="n">
        <v>6.34</v>
      </c>
      <c r="H793" t="n">
        <v>0.09</v>
      </c>
      <c r="I793" t="n">
        <v>227</v>
      </c>
      <c r="J793" t="n">
        <v>253.3</v>
      </c>
      <c r="K793" t="n">
        <v>59.19</v>
      </c>
      <c r="L793" t="n">
        <v>1.25</v>
      </c>
      <c r="M793" t="n">
        <v>225</v>
      </c>
      <c r="N793" t="n">
        <v>62.86</v>
      </c>
      <c r="O793" t="n">
        <v>31474.5</v>
      </c>
      <c r="P793" t="n">
        <v>390.47</v>
      </c>
      <c r="Q793" t="n">
        <v>1319.5</v>
      </c>
      <c r="R793" t="n">
        <v>280.52</v>
      </c>
      <c r="S793" t="n">
        <v>59.92</v>
      </c>
      <c r="T793" t="n">
        <v>109130.88</v>
      </c>
      <c r="U793" t="n">
        <v>0.21</v>
      </c>
      <c r="V793" t="n">
        <v>0.71</v>
      </c>
      <c r="W793" t="n">
        <v>0.53</v>
      </c>
      <c r="X793" t="n">
        <v>6.72</v>
      </c>
      <c r="Y793" t="n">
        <v>1</v>
      </c>
      <c r="Z793" t="n">
        <v>10</v>
      </c>
    </row>
    <row r="794">
      <c r="A794" t="n">
        <v>2</v>
      </c>
      <c r="B794" t="n">
        <v>130</v>
      </c>
      <c r="C794" t="inlineStr">
        <is>
          <t xml:space="preserve">CONCLUIDO	</t>
        </is>
      </c>
      <c r="D794" t="n">
        <v>2.9569</v>
      </c>
      <c r="E794" t="n">
        <v>33.82</v>
      </c>
      <c r="F794" t="n">
        <v>22.41</v>
      </c>
      <c r="G794" t="n">
        <v>7.64</v>
      </c>
      <c r="H794" t="n">
        <v>0.11</v>
      </c>
      <c r="I794" t="n">
        <v>176</v>
      </c>
      <c r="J794" t="n">
        <v>253.75</v>
      </c>
      <c r="K794" t="n">
        <v>59.19</v>
      </c>
      <c r="L794" t="n">
        <v>1.5</v>
      </c>
      <c r="M794" t="n">
        <v>174</v>
      </c>
      <c r="N794" t="n">
        <v>63.06</v>
      </c>
      <c r="O794" t="n">
        <v>31530.44</v>
      </c>
      <c r="P794" t="n">
        <v>363.24</v>
      </c>
      <c r="Q794" t="n">
        <v>1319.44</v>
      </c>
      <c r="R794" t="n">
        <v>228.2</v>
      </c>
      <c r="S794" t="n">
        <v>59.92</v>
      </c>
      <c r="T794" t="n">
        <v>83227.27</v>
      </c>
      <c r="U794" t="n">
        <v>0.26</v>
      </c>
      <c r="V794" t="n">
        <v>0.76</v>
      </c>
      <c r="W794" t="n">
        <v>0.45</v>
      </c>
      <c r="X794" t="n">
        <v>5.13</v>
      </c>
      <c r="Y794" t="n">
        <v>1</v>
      </c>
      <c r="Z794" t="n">
        <v>10</v>
      </c>
    </row>
    <row r="795">
      <c r="A795" t="n">
        <v>3</v>
      </c>
      <c r="B795" t="n">
        <v>130</v>
      </c>
      <c r="C795" t="inlineStr">
        <is>
          <t xml:space="preserve">CONCLUIDO	</t>
        </is>
      </c>
      <c r="D795" t="n">
        <v>3.1939</v>
      </c>
      <c r="E795" t="n">
        <v>31.31</v>
      </c>
      <c r="F795" t="n">
        <v>21.46</v>
      </c>
      <c r="G795" t="n">
        <v>8.94</v>
      </c>
      <c r="H795" t="n">
        <v>0.12</v>
      </c>
      <c r="I795" t="n">
        <v>144</v>
      </c>
      <c r="J795" t="n">
        <v>254.21</v>
      </c>
      <c r="K795" t="n">
        <v>59.19</v>
      </c>
      <c r="L795" t="n">
        <v>1.75</v>
      </c>
      <c r="M795" t="n">
        <v>142</v>
      </c>
      <c r="N795" t="n">
        <v>63.26</v>
      </c>
      <c r="O795" t="n">
        <v>31586.46</v>
      </c>
      <c r="P795" t="n">
        <v>346.78</v>
      </c>
      <c r="Q795" t="n">
        <v>1319.44</v>
      </c>
      <c r="R795" t="n">
        <v>197.06</v>
      </c>
      <c r="S795" t="n">
        <v>59.92</v>
      </c>
      <c r="T795" t="n">
        <v>67817.17999999999</v>
      </c>
      <c r="U795" t="n">
        <v>0.3</v>
      </c>
      <c r="V795" t="n">
        <v>0.79</v>
      </c>
      <c r="W795" t="n">
        <v>0.4</v>
      </c>
      <c r="X795" t="n">
        <v>4.18</v>
      </c>
      <c r="Y795" t="n">
        <v>1</v>
      </c>
      <c r="Z795" t="n">
        <v>10</v>
      </c>
    </row>
    <row r="796">
      <c r="A796" t="n">
        <v>4</v>
      </c>
      <c r="B796" t="n">
        <v>130</v>
      </c>
      <c r="C796" t="inlineStr">
        <is>
          <t xml:space="preserve">CONCLUIDO	</t>
        </is>
      </c>
      <c r="D796" t="n">
        <v>3.3829</v>
      </c>
      <c r="E796" t="n">
        <v>29.56</v>
      </c>
      <c r="F796" t="n">
        <v>20.79</v>
      </c>
      <c r="G796" t="n">
        <v>10.23</v>
      </c>
      <c r="H796" t="n">
        <v>0.14</v>
      </c>
      <c r="I796" t="n">
        <v>122</v>
      </c>
      <c r="J796" t="n">
        <v>254.66</v>
      </c>
      <c r="K796" t="n">
        <v>59.19</v>
      </c>
      <c r="L796" t="n">
        <v>2</v>
      </c>
      <c r="M796" t="n">
        <v>120</v>
      </c>
      <c r="N796" t="n">
        <v>63.47</v>
      </c>
      <c r="O796" t="n">
        <v>31642.55</v>
      </c>
      <c r="P796" t="n">
        <v>334.77</v>
      </c>
      <c r="Q796" t="n">
        <v>1319.38</v>
      </c>
      <c r="R796" t="n">
        <v>175.21</v>
      </c>
      <c r="S796" t="n">
        <v>59.92</v>
      </c>
      <c r="T796" t="n">
        <v>57000.83</v>
      </c>
      <c r="U796" t="n">
        <v>0.34</v>
      </c>
      <c r="V796" t="n">
        <v>0.82</v>
      </c>
      <c r="W796" t="n">
        <v>0.36</v>
      </c>
      <c r="X796" t="n">
        <v>3.51</v>
      </c>
      <c r="Y796" t="n">
        <v>1</v>
      </c>
      <c r="Z796" t="n">
        <v>10</v>
      </c>
    </row>
    <row r="797">
      <c r="A797" t="n">
        <v>5</v>
      </c>
      <c r="B797" t="n">
        <v>130</v>
      </c>
      <c r="C797" t="inlineStr">
        <is>
          <t xml:space="preserve">CONCLUIDO	</t>
        </is>
      </c>
      <c r="D797" t="n">
        <v>3.547</v>
      </c>
      <c r="E797" t="n">
        <v>28.19</v>
      </c>
      <c r="F797" t="n">
        <v>20.25</v>
      </c>
      <c r="G797" t="n">
        <v>11.57</v>
      </c>
      <c r="H797" t="n">
        <v>0.16</v>
      </c>
      <c r="I797" t="n">
        <v>105</v>
      </c>
      <c r="J797" t="n">
        <v>255.12</v>
      </c>
      <c r="K797" t="n">
        <v>59.19</v>
      </c>
      <c r="L797" t="n">
        <v>2.25</v>
      </c>
      <c r="M797" t="n">
        <v>103</v>
      </c>
      <c r="N797" t="n">
        <v>63.67</v>
      </c>
      <c r="O797" t="n">
        <v>31698.72</v>
      </c>
      <c r="P797" t="n">
        <v>324.97</v>
      </c>
      <c r="Q797" t="n">
        <v>1319.26</v>
      </c>
      <c r="R797" t="n">
        <v>157.53</v>
      </c>
      <c r="S797" t="n">
        <v>59.92</v>
      </c>
      <c r="T797" t="n">
        <v>48247.49</v>
      </c>
      <c r="U797" t="n">
        <v>0.38</v>
      </c>
      <c r="V797" t="n">
        <v>0.84</v>
      </c>
      <c r="W797" t="n">
        <v>0.33</v>
      </c>
      <c r="X797" t="n">
        <v>2.98</v>
      </c>
      <c r="Y797" t="n">
        <v>1</v>
      </c>
      <c r="Z797" t="n">
        <v>10</v>
      </c>
    </row>
    <row r="798">
      <c r="A798" t="n">
        <v>6</v>
      </c>
      <c r="B798" t="n">
        <v>130</v>
      </c>
      <c r="C798" t="inlineStr">
        <is>
          <t xml:space="preserve">CONCLUIDO	</t>
        </is>
      </c>
      <c r="D798" t="n">
        <v>3.6666</v>
      </c>
      <c r="E798" t="n">
        <v>27.27</v>
      </c>
      <c r="F798" t="n">
        <v>19.92</v>
      </c>
      <c r="G798" t="n">
        <v>12.85</v>
      </c>
      <c r="H798" t="n">
        <v>0.17</v>
      </c>
      <c r="I798" t="n">
        <v>93</v>
      </c>
      <c r="J798" t="n">
        <v>255.57</v>
      </c>
      <c r="K798" t="n">
        <v>59.19</v>
      </c>
      <c r="L798" t="n">
        <v>2.5</v>
      </c>
      <c r="M798" t="n">
        <v>91</v>
      </c>
      <c r="N798" t="n">
        <v>63.88</v>
      </c>
      <c r="O798" t="n">
        <v>31754.97</v>
      </c>
      <c r="P798" t="n">
        <v>318.69</v>
      </c>
      <c r="Q798" t="n">
        <v>1319.28</v>
      </c>
      <c r="R798" t="n">
        <v>146.92</v>
      </c>
      <c r="S798" t="n">
        <v>59.92</v>
      </c>
      <c r="T798" t="n">
        <v>43001.29</v>
      </c>
      <c r="U798" t="n">
        <v>0.41</v>
      </c>
      <c r="V798" t="n">
        <v>0.85</v>
      </c>
      <c r="W798" t="n">
        <v>0.31</v>
      </c>
      <c r="X798" t="n">
        <v>2.64</v>
      </c>
      <c r="Y798" t="n">
        <v>1</v>
      </c>
      <c r="Z798" t="n">
        <v>10</v>
      </c>
    </row>
    <row r="799">
      <c r="A799" t="n">
        <v>7</v>
      </c>
      <c r="B799" t="n">
        <v>130</v>
      </c>
      <c r="C799" t="inlineStr">
        <is>
          <t xml:space="preserve">CONCLUIDO	</t>
        </is>
      </c>
      <c r="D799" t="n">
        <v>3.7758</v>
      </c>
      <c r="E799" t="n">
        <v>26.48</v>
      </c>
      <c r="F799" t="n">
        <v>19.62</v>
      </c>
      <c r="G799" t="n">
        <v>14.18</v>
      </c>
      <c r="H799" t="n">
        <v>0.19</v>
      </c>
      <c r="I799" t="n">
        <v>83</v>
      </c>
      <c r="J799" t="n">
        <v>256.03</v>
      </c>
      <c r="K799" t="n">
        <v>59.19</v>
      </c>
      <c r="L799" t="n">
        <v>2.75</v>
      </c>
      <c r="M799" t="n">
        <v>81</v>
      </c>
      <c r="N799" t="n">
        <v>64.09</v>
      </c>
      <c r="O799" t="n">
        <v>31811.29</v>
      </c>
      <c r="P799" t="n">
        <v>312.84</v>
      </c>
      <c r="Q799" t="n">
        <v>1319.17</v>
      </c>
      <c r="R799" t="n">
        <v>136.91</v>
      </c>
      <c r="S799" t="n">
        <v>59.92</v>
      </c>
      <c r="T799" t="n">
        <v>38043.89</v>
      </c>
      <c r="U799" t="n">
        <v>0.44</v>
      </c>
      <c r="V799" t="n">
        <v>0.87</v>
      </c>
      <c r="W799" t="n">
        <v>0.3</v>
      </c>
      <c r="X799" t="n">
        <v>2.34</v>
      </c>
      <c r="Y799" t="n">
        <v>1</v>
      </c>
      <c r="Z799" t="n">
        <v>10</v>
      </c>
    </row>
    <row r="800">
      <c r="A800" t="n">
        <v>8</v>
      </c>
      <c r="B800" t="n">
        <v>130</v>
      </c>
      <c r="C800" t="inlineStr">
        <is>
          <t xml:space="preserve">CONCLUIDO	</t>
        </is>
      </c>
      <c r="D800" t="n">
        <v>3.867</v>
      </c>
      <c r="E800" t="n">
        <v>25.86</v>
      </c>
      <c r="F800" t="n">
        <v>19.39</v>
      </c>
      <c r="G800" t="n">
        <v>15.51</v>
      </c>
      <c r="H800" t="n">
        <v>0.21</v>
      </c>
      <c r="I800" t="n">
        <v>75</v>
      </c>
      <c r="J800" t="n">
        <v>256.49</v>
      </c>
      <c r="K800" t="n">
        <v>59.19</v>
      </c>
      <c r="L800" t="n">
        <v>3</v>
      </c>
      <c r="M800" t="n">
        <v>73</v>
      </c>
      <c r="N800" t="n">
        <v>64.29000000000001</v>
      </c>
      <c r="O800" t="n">
        <v>31867.69</v>
      </c>
      <c r="P800" t="n">
        <v>308.07</v>
      </c>
      <c r="Q800" t="n">
        <v>1319.15</v>
      </c>
      <c r="R800" t="n">
        <v>129.25</v>
      </c>
      <c r="S800" t="n">
        <v>59.92</v>
      </c>
      <c r="T800" t="n">
        <v>34253.18</v>
      </c>
      <c r="U800" t="n">
        <v>0.46</v>
      </c>
      <c r="V800" t="n">
        <v>0.88</v>
      </c>
      <c r="W800" t="n">
        <v>0.29</v>
      </c>
      <c r="X800" t="n">
        <v>2.11</v>
      </c>
      <c r="Y800" t="n">
        <v>1</v>
      </c>
      <c r="Z800" t="n">
        <v>10</v>
      </c>
    </row>
    <row r="801">
      <c r="A801" t="n">
        <v>9</v>
      </c>
      <c r="B801" t="n">
        <v>130</v>
      </c>
      <c r="C801" t="inlineStr">
        <is>
          <t xml:space="preserve">CONCLUIDO	</t>
        </is>
      </c>
      <c r="D801" t="n">
        <v>3.9532</v>
      </c>
      <c r="E801" t="n">
        <v>25.3</v>
      </c>
      <c r="F801" t="n">
        <v>19.17</v>
      </c>
      <c r="G801" t="n">
        <v>16.91</v>
      </c>
      <c r="H801" t="n">
        <v>0.23</v>
      </c>
      <c r="I801" t="n">
        <v>68</v>
      </c>
      <c r="J801" t="n">
        <v>256.95</v>
      </c>
      <c r="K801" t="n">
        <v>59.19</v>
      </c>
      <c r="L801" t="n">
        <v>3.25</v>
      </c>
      <c r="M801" t="n">
        <v>66</v>
      </c>
      <c r="N801" t="n">
        <v>64.5</v>
      </c>
      <c r="O801" t="n">
        <v>31924.29</v>
      </c>
      <c r="P801" t="n">
        <v>303.42</v>
      </c>
      <c r="Q801" t="n">
        <v>1319.12</v>
      </c>
      <c r="R801" t="n">
        <v>122.18</v>
      </c>
      <c r="S801" t="n">
        <v>59.92</v>
      </c>
      <c r="T801" t="n">
        <v>30756.12</v>
      </c>
      <c r="U801" t="n">
        <v>0.49</v>
      </c>
      <c r="V801" t="n">
        <v>0.89</v>
      </c>
      <c r="W801" t="n">
        <v>0.27</v>
      </c>
      <c r="X801" t="n">
        <v>1.89</v>
      </c>
      <c r="Y801" t="n">
        <v>1</v>
      </c>
      <c r="Z801" t="n">
        <v>10</v>
      </c>
    </row>
    <row r="802">
      <c r="A802" t="n">
        <v>10</v>
      </c>
      <c r="B802" t="n">
        <v>130</v>
      </c>
      <c r="C802" t="inlineStr">
        <is>
          <t xml:space="preserve">CONCLUIDO	</t>
        </is>
      </c>
      <c r="D802" t="n">
        <v>4.0161</v>
      </c>
      <c r="E802" t="n">
        <v>24.9</v>
      </c>
      <c r="F802" t="n">
        <v>19.01</v>
      </c>
      <c r="G802" t="n">
        <v>18.11</v>
      </c>
      <c r="H802" t="n">
        <v>0.24</v>
      </c>
      <c r="I802" t="n">
        <v>63</v>
      </c>
      <c r="J802" t="n">
        <v>257.41</v>
      </c>
      <c r="K802" t="n">
        <v>59.19</v>
      </c>
      <c r="L802" t="n">
        <v>3.5</v>
      </c>
      <c r="M802" t="n">
        <v>61</v>
      </c>
      <c r="N802" t="n">
        <v>64.70999999999999</v>
      </c>
      <c r="O802" t="n">
        <v>31980.84</v>
      </c>
      <c r="P802" t="n">
        <v>300.31</v>
      </c>
      <c r="Q802" t="n">
        <v>1319.2</v>
      </c>
      <c r="R802" t="n">
        <v>116.98</v>
      </c>
      <c r="S802" t="n">
        <v>59.92</v>
      </c>
      <c r="T802" t="n">
        <v>28180.99</v>
      </c>
      <c r="U802" t="n">
        <v>0.51</v>
      </c>
      <c r="V802" t="n">
        <v>0.89</v>
      </c>
      <c r="W802" t="n">
        <v>0.27</v>
      </c>
      <c r="X802" t="n">
        <v>1.74</v>
      </c>
      <c r="Y802" t="n">
        <v>1</v>
      </c>
      <c r="Z802" t="n">
        <v>10</v>
      </c>
    </row>
    <row r="803">
      <c r="A803" t="n">
        <v>11</v>
      </c>
      <c r="B803" t="n">
        <v>130</v>
      </c>
      <c r="C803" t="inlineStr">
        <is>
          <t xml:space="preserve">CONCLUIDO	</t>
        </is>
      </c>
      <c r="D803" t="n">
        <v>4.0856</v>
      </c>
      <c r="E803" t="n">
        <v>24.48</v>
      </c>
      <c r="F803" t="n">
        <v>18.84</v>
      </c>
      <c r="G803" t="n">
        <v>19.49</v>
      </c>
      <c r="H803" t="n">
        <v>0.26</v>
      </c>
      <c r="I803" t="n">
        <v>58</v>
      </c>
      <c r="J803" t="n">
        <v>257.86</v>
      </c>
      <c r="K803" t="n">
        <v>59.19</v>
      </c>
      <c r="L803" t="n">
        <v>3.75</v>
      </c>
      <c r="M803" t="n">
        <v>56</v>
      </c>
      <c r="N803" t="n">
        <v>64.92</v>
      </c>
      <c r="O803" t="n">
        <v>32037.48</v>
      </c>
      <c r="P803" t="n">
        <v>296.19</v>
      </c>
      <c r="Q803" t="n">
        <v>1319.16</v>
      </c>
      <c r="R803" t="n">
        <v>111.08</v>
      </c>
      <c r="S803" t="n">
        <v>59.92</v>
      </c>
      <c r="T803" t="n">
        <v>25253.76</v>
      </c>
      <c r="U803" t="n">
        <v>0.54</v>
      </c>
      <c r="V803" t="n">
        <v>0.9</v>
      </c>
      <c r="W803" t="n">
        <v>0.26</v>
      </c>
      <c r="X803" t="n">
        <v>1.56</v>
      </c>
      <c r="Y803" t="n">
        <v>1</v>
      </c>
      <c r="Z803" t="n">
        <v>10</v>
      </c>
    </row>
    <row r="804">
      <c r="A804" t="n">
        <v>12</v>
      </c>
      <c r="B804" t="n">
        <v>130</v>
      </c>
      <c r="C804" t="inlineStr">
        <is>
          <t xml:space="preserve">CONCLUIDO	</t>
        </is>
      </c>
      <c r="D804" t="n">
        <v>4.1835</v>
      </c>
      <c r="E804" t="n">
        <v>23.9</v>
      </c>
      <c r="F804" t="n">
        <v>18.51</v>
      </c>
      <c r="G804" t="n">
        <v>20.95</v>
      </c>
      <c r="H804" t="n">
        <v>0.28</v>
      </c>
      <c r="I804" t="n">
        <v>53</v>
      </c>
      <c r="J804" t="n">
        <v>258.32</v>
      </c>
      <c r="K804" t="n">
        <v>59.19</v>
      </c>
      <c r="L804" t="n">
        <v>4</v>
      </c>
      <c r="M804" t="n">
        <v>51</v>
      </c>
      <c r="N804" t="n">
        <v>65.13</v>
      </c>
      <c r="O804" t="n">
        <v>32094.19</v>
      </c>
      <c r="P804" t="n">
        <v>289.73</v>
      </c>
      <c r="Q804" t="n">
        <v>1319.29</v>
      </c>
      <c r="R804" t="n">
        <v>100.11</v>
      </c>
      <c r="S804" t="n">
        <v>59.92</v>
      </c>
      <c r="T804" t="n">
        <v>19796.82</v>
      </c>
      <c r="U804" t="n">
        <v>0.6</v>
      </c>
      <c r="V804" t="n">
        <v>0.92</v>
      </c>
      <c r="W804" t="n">
        <v>0.24</v>
      </c>
      <c r="X804" t="n">
        <v>1.23</v>
      </c>
      <c r="Y804" t="n">
        <v>1</v>
      </c>
      <c r="Z804" t="n">
        <v>10</v>
      </c>
    </row>
    <row r="805">
      <c r="A805" t="n">
        <v>13</v>
      </c>
      <c r="B805" t="n">
        <v>130</v>
      </c>
      <c r="C805" t="inlineStr">
        <is>
          <t xml:space="preserve">CONCLUIDO	</t>
        </is>
      </c>
      <c r="D805" t="n">
        <v>4.1388</v>
      </c>
      <c r="E805" t="n">
        <v>24.16</v>
      </c>
      <c r="F805" t="n">
        <v>18.86</v>
      </c>
      <c r="G805" t="n">
        <v>22.19</v>
      </c>
      <c r="H805" t="n">
        <v>0.29</v>
      </c>
      <c r="I805" t="n">
        <v>51</v>
      </c>
      <c r="J805" t="n">
        <v>258.78</v>
      </c>
      <c r="K805" t="n">
        <v>59.19</v>
      </c>
      <c r="L805" t="n">
        <v>4.25</v>
      </c>
      <c r="M805" t="n">
        <v>49</v>
      </c>
      <c r="N805" t="n">
        <v>65.34</v>
      </c>
      <c r="O805" t="n">
        <v>32150.98</v>
      </c>
      <c r="P805" t="n">
        <v>295.07</v>
      </c>
      <c r="Q805" t="n">
        <v>1319.13</v>
      </c>
      <c r="R805" t="n">
        <v>113.9</v>
      </c>
      <c r="S805" t="n">
        <v>59.92</v>
      </c>
      <c r="T805" t="n">
        <v>26700.72</v>
      </c>
      <c r="U805" t="n">
        <v>0.53</v>
      </c>
      <c r="V805" t="n">
        <v>0.9</v>
      </c>
      <c r="W805" t="n">
        <v>0.21</v>
      </c>
      <c r="X805" t="n">
        <v>1.59</v>
      </c>
      <c r="Y805" t="n">
        <v>1</v>
      </c>
      <c r="Z805" t="n">
        <v>10</v>
      </c>
    </row>
    <row r="806">
      <c r="A806" t="n">
        <v>14</v>
      </c>
      <c r="B806" t="n">
        <v>130</v>
      </c>
      <c r="C806" t="inlineStr">
        <is>
          <t xml:space="preserve">CONCLUIDO	</t>
        </is>
      </c>
      <c r="D806" t="n">
        <v>4.1869</v>
      </c>
      <c r="E806" t="n">
        <v>23.88</v>
      </c>
      <c r="F806" t="n">
        <v>18.73</v>
      </c>
      <c r="G806" t="n">
        <v>23.42</v>
      </c>
      <c r="H806" t="n">
        <v>0.31</v>
      </c>
      <c r="I806" t="n">
        <v>48</v>
      </c>
      <c r="J806" t="n">
        <v>259.25</v>
      </c>
      <c r="K806" t="n">
        <v>59.19</v>
      </c>
      <c r="L806" t="n">
        <v>4.5</v>
      </c>
      <c r="M806" t="n">
        <v>46</v>
      </c>
      <c r="N806" t="n">
        <v>65.55</v>
      </c>
      <c r="O806" t="n">
        <v>32207.85</v>
      </c>
      <c r="P806" t="n">
        <v>292.04</v>
      </c>
      <c r="Q806" t="n">
        <v>1319.16</v>
      </c>
      <c r="R806" t="n">
        <v>108.58</v>
      </c>
      <c r="S806" t="n">
        <v>59.92</v>
      </c>
      <c r="T806" t="n">
        <v>24052.58</v>
      </c>
      <c r="U806" t="n">
        <v>0.55</v>
      </c>
      <c r="V806" t="n">
        <v>0.91</v>
      </c>
      <c r="W806" t="n">
        <v>0.24</v>
      </c>
      <c r="X806" t="n">
        <v>1.45</v>
      </c>
      <c r="Y806" t="n">
        <v>1</v>
      </c>
      <c r="Z806" t="n">
        <v>10</v>
      </c>
    </row>
    <row r="807">
      <c r="A807" t="n">
        <v>15</v>
      </c>
      <c r="B807" t="n">
        <v>130</v>
      </c>
      <c r="C807" t="inlineStr">
        <is>
          <t xml:space="preserve">CONCLUIDO	</t>
        </is>
      </c>
      <c r="D807" t="n">
        <v>4.2395</v>
      </c>
      <c r="E807" t="n">
        <v>23.59</v>
      </c>
      <c r="F807" t="n">
        <v>18.58</v>
      </c>
      <c r="G807" t="n">
        <v>24.78</v>
      </c>
      <c r="H807" t="n">
        <v>0.33</v>
      </c>
      <c r="I807" t="n">
        <v>45</v>
      </c>
      <c r="J807" t="n">
        <v>259.71</v>
      </c>
      <c r="K807" t="n">
        <v>59.19</v>
      </c>
      <c r="L807" t="n">
        <v>4.75</v>
      </c>
      <c r="M807" t="n">
        <v>43</v>
      </c>
      <c r="N807" t="n">
        <v>65.76000000000001</v>
      </c>
      <c r="O807" t="n">
        <v>32264.79</v>
      </c>
      <c r="P807" t="n">
        <v>288.41</v>
      </c>
      <c r="Q807" t="n">
        <v>1319.1</v>
      </c>
      <c r="R807" t="n">
        <v>103.45</v>
      </c>
      <c r="S807" t="n">
        <v>59.92</v>
      </c>
      <c r="T807" t="n">
        <v>21504.59</v>
      </c>
      <c r="U807" t="n">
        <v>0.58</v>
      </c>
      <c r="V807" t="n">
        <v>0.91</v>
      </c>
      <c r="W807" t="n">
        <v>0.23</v>
      </c>
      <c r="X807" t="n">
        <v>1.31</v>
      </c>
      <c r="Y807" t="n">
        <v>1</v>
      </c>
      <c r="Z807" t="n">
        <v>10</v>
      </c>
    </row>
    <row r="808">
      <c r="A808" t="n">
        <v>16</v>
      </c>
      <c r="B808" t="n">
        <v>130</v>
      </c>
      <c r="C808" t="inlineStr">
        <is>
          <t xml:space="preserve">CONCLUIDO	</t>
        </is>
      </c>
      <c r="D808" t="n">
        <v>4.2854</v>
      </c>
      <c r="E808" t="n">
        <v>23.34</v>
      </c>
      <c r="F808" t="n">
        <v>18.48</v>
      </c>
      <c r="G808" t="n">
        <v>26.4</v>
      </c>
      <c r="H808" t="n">
        <v>0.34</v>
      </c>
      <c r="I808" t="n">
        <v>42</v>
      </c>
      <c r="J808" t="n">
        <v>260.17</v>
      </c>
      <c r="K808" t="n">
        <v>59.19</v>
      </c>
      <c r="L808" t="n">
        <v>5</v>
      </c>
      <c r="M808" t="n">
        <v>40</v>
      </c>
      <c r="N808" t="n">
        <v>65.98</v>
      </c>
      <c r="O808" t="n">
        <v>32321.82</v>
      </c>
      <c r="P808" t="n">
        <v>285.81</v>
      </c>
      <c r="Q808" t="n">
        <v>1319.2</v>
      </c>
      <c r="R808" t="n">
        <v>99.67</v>
      </c>
      <c r="S808" t="n">
        <v>59.92</v>
      </c>
      <c r="T808" t="n">
        <v>19631.01</v>
      </c>
      <c r="U808" t="n">
        <v>0.6</v>
      </c>
      <c r="V808" t="n">
        <v>0.92</v>
      </c>
      <c r="W808" t="n">
        <v>0.23</v>
      </c>
      <c r="X808" t="n">
        <v>1.2</v>
      </c>
      <c r="Y808" t="n">
        <v>1</v>
      </c>
      <c r="Z808" t="n">
        <v>10</v>
      </c>
    </row>
    <row r="809">
      <c r="A809" t="n">
        <v>17</v>
      </c>
      <c r="B809" t="n">
        <v>130</v>
      </c>
      <c r="C809" t="inlineStr">
        <is>
          <t xml:space="preserve">CONCLUIDO	</t>
        </is>
      </c>
      <c r="D809" t="n">
        <v>4.3175</v>
      </c>
      <c r="E809" t="n">
        <v>23.16</v>
      </c>
      <c r="F809" t="n">
        <v>18.4</v>
      </c>
      <c r="G809" t="n">
        <v>27.6</v>
      </c>
      <c r="H809" t="n">
        <v>0.36</v>
      </c>
      <c r="I809" t="n">
        <v>40</v>
      </c>
      <c r="J809" t="n">
        <v>260.63</v>
      </c>
      <c r="K809" t="n">
        <v>59.19</v>
      </c>
      <c r="L809" t="n">
        <v>5.25</v>
      </c>
      <c r="M809" t="n">
        <v>38</v>
      </c>
      <c r="N809" t="n">
        <v>66.19</v>
      </c>
      <c r="O809" t="n">
        <v>32378.93</v>
      </c>
      <c r="P809" t="n">
        <v>283.81</v>
      </c>
      <c r="Q809" t="n">
        <v>1319.12</v>
      </c>
      <c r="R809" t="n">
        <v>97.23999999999999</v>
      </c>
      <c r="S809" t="n">
        <v>59.92</v>
      </c>
      <c r="T809" t="n">
        <v>18425.95</v>
      </c>
      <c r="U809" t="n">
        <v>0.62</v>
      </c>
      <c r="V809" t="n">
        <v>0.92</v>
      </c>
      <c r="W809" t="n">
        <v>0.23</v>
      </c>
      <c r="X809" t="n">
        <v>1.12</v>
      </c>
      <c r="Y809" t="n">
        <v>1</v>
      </c>
      <c r="Z809" t="n">
        <v>10</v>
      </c>
    </row>
    <row r="810">
      <c r="A810" t="n">
        <v>18</v>
      </c>
      <c r="B810" t="n">
        <v>130</v>
      </c>
      <c r="C810" t="inlineStr">
        <is>
          <t xml:space="preserve">CONCLUIDO	</t>
        </is>
      </c>
      <c r="D810" t="n">
        <v>4.3474</v>
      </c>
      <c r="E810" t="n">
        <v>23</v>
      </c>
      <c r="F810" t="n">
        <v>18.34</v>
      </c>
      <c r="G810" t="n">
        <v>28.96</v>
      </c>
      <c r="H810" t="n">
        <v>0.37</v>
      </c>
      <c r="I810" t="n">
        <v>38</v>
      </c>
      <c r="J810" t="n">
        <v>261.1</v>
      </c>
      <c r="K810" t="n">
        <v>59.19</v>
      </c>
      <c r="L810" t="n">
        <v>5.5</v>
      </c>
      <c r="M810" t="n">
        <v>36</v>
      </c>
      <c r="N810" t="n">
        <v>66.40000000000001</v>
      </c>
      <c r="O810" t="n">
        <v>32436.11</v>
      </c>
      <c r="P810" t="n">
        <v>281.92</v>
      </c>
      <c r="Q810" t="n">
        <v>1319.15</v>
      </c>
      <c r="R810" t="n">
        <v>95.28</v>
      </c>
      <c r="S810" t="n">
        <v>59.92</v>
      </c>
      <c r="T810" t="n">
        <v>17454.39</v>
      </c>
      <c r="U810" t="n">
        <v>0.63</v>
      </c>
      <c r="V810" t="n">
        <v>0.93</v>
      </c>
      <c r="W810" t="n">
        <v>0.22</v>
      </c>
      <c r="X810" t="n">
        <v>1.06</v>
      </c>
      <c r="Y810" t="n">
        <v>1</v>
      </c>
      <c r="Z810" t="n">
        <v>10</v>
      </c>
    </row>
    <row r="811">
      <c r="A811" t="n">
        <v>19</v>
      </c>
      <c r="B811" t="n">
        <v>130</v>
      </c>
      <c r="C811" t="inlineStr">
        <is>
          <t xml:space="preserve">CONCLUIDO	</t>
        </is>
      </c>
      <c r="D811" t="n">
        <v>4.3778</v>
      </c>
      <c r="E811" t="n">
        <v>22.84</v>
      </c>
      <c r="F811" t="n">
        <v>18.28</v>
      </c>
      <c r="G811" t="n">
        <v>30.46</v>
      </c>
      <c r="H811" t="n">
        <v>0.39</v>
      </c>
      <c r="I811" t="n">
        <v>36</v>
      </c>
      <c r="J811" t="n">
        <v>261.56</v>
      </c>
      <c r="K811" t="n">
        <v>59.19</v>
      </c>
      <c r="L811" t="n">
        <v>5.75</v>
      </c>
      <c r="M811" t="n">
        <v>34</v>
      </c>
      <c r="N811" t="n">
        <v>66.62</v>
      </c>
      <c r="O811" t="n">
        <v>32493.38</v>
      </c>
      <c r="P811" t="n">
        <v>279.7</v>
      </c>
      <c r="Q811" t="n">
        <v>1319.34</v>
      </c>
      <c r="R811" t="n">
        <v>93.28</v>
      </c>
      <c r="S811" t="n">
        <v>59.92</v>
      </c>
      <c r="T811" t="n">
        <v>16466.63</v>
      </c>
      <c r="U811" t="n">
        <v>0.64</v>
      </c>
      <c r="V811" t="n">
        <v>0.93</v>
      </c>
      <c r="W811" t="n">
        <v>0.22</v>
      </c>
      <c r="X811" t="n">
        <v>1</v>
      </c>
      <c r="Y811" t="n">
        <v>1</v>
      </c>
      <c r="Z811" t="n">
        <v>10</v>
      </c>
    </row>
    <row r="812">
      <c r="A812" t="n">
        <v>20</v>
      </c>
      <c r="B812" t="n">
        <v>130</v>
      </c>
      <c r="C812" t="inlineStr">
        <is>
          <t xml:space="preserve">CONCLUIDO	</t>
        </is>
      </c>
      <c r="D812" t="n">
        <v>4.3912</v>
      </c>
      <c r="E812" t="n">
        <v>22.77</v>
      </c>
      <c r="F812" t="n">
        <v>18.26</v>
      </c>
      <c r="G812" t="n">
        <v>31.3</v>
      </c>
      <c r="H812" t="n">
        <v>0.41</v>
      </c>
      <c r="I812" t="n">
        <v>35</v>
      </c>
      <c r="J812" t="n">
        <v>262.03</v>
      </c>
      <c r="K812" t="n">
        <v>59.19</v>
      </c>
      <c r="L812" t="n">
        <v>6</v>
      </c>
      <c r="M812" t="n">
        <v>33</v>
      </c>
      <c r="N812" t="n">
        <v>66.83</v>
      </c>
      <c r="O812" t="n">
        <v>32550.72</v>
      </c>
      <c r="P812" t="n">
        <v>278.57</v>
      </c>
      <c r="Q812" t="n">
        <v>1319.18</v>
      </c>
      <c r="R812" t="n">
        <v>92.54000000000001</v>
      </c>
      <c r="S812" t="n">
        <v>59.92</v>
      </c>
      <c r="T812" t="n">
        <v>16100.6</v>
      </c>
      <c r="U812" t="n">
        <v>0.65</v>
      </c>
      <c r="V812" t="n">
        <v>0.93</v>
      </c>
      <c r="W812" t="n">
        <v>0.22</v>
      </c>
      <c r="X812" t="n">
        <v>0.98</v>
      </c>
      <c r="Y812" t="n">
        <v>1</v>
      </c>
      <c r="Z812" t="n">
        <v>10</v>
      </c>
    </row>
    <row r="813">
      <c r="A813" t="n">
        <v>21</v>
      </c>
      <c r="B813" t="n">
        <v>130</v>
      </c>
      <c r="C813" t="inlineStr">
        <is>
          <t xml:space="preserve">CONCLUIDO	</t>
        </is>
      </c>
      <c r="D813" t="n">
        <v>4.4236</v>
      </c>
      <c r="E813" t="n">
        <v>22.61</v>
      </c>
      <c r="F813" t="n">
        <v>18.19</v>
      </c>
      <c r="G813" t="n">
        <v>33.07</v>
      </c>
      <c r="H813" t="n">
        <v>0.42</v>
      </c>
      <c r="I813" t="n">
        <v>33</v>
      </c>
      <c r="J813" t="n">
        <v>262.49</v>
      </c>
      <c r="K813" t="n">
        <v>59.19</v>
      </c>
      <c r="L813" t="n">
        <v>6.25</v>
      </c>
      <c r="M813" t="n">
        <v>31</v>
      </c>
      <c r="N813" t="n">
        <v>67.05</v>
      </c>
      <c r="O813" t="n">
        <v>32608.15</v>
      </c>
      <c r="P813" t="n">
        <v>276.35</v>
      </c>
      <c r="Q813" t="n">
        <v>1319.13</v>
      </c>
      <c r="R813" t="n">
        <v>90.25</v>
      </c>
      <c r="S813" t="n">
        <v>59.92</v>
      </c>
      <c r="T813" t="n">
        <v>14965.53</v>
      </c>
      <c r="U813" t="n">
        <v>0.66</v>
      </c>
      <c r="V813" t="n">
        <v>0.93</v>
      </c>
      <c r="W813" t="n">
        <v>0.22</v>
      </c>
      <c r="X813" t="n">
        <v>0.91</v>
      </c>
      <c r="Y813" t="n">
        <v>1</v>
      </c>
      <c r="Z813" t="n">
        <v>10</v>
      </c>
    </row>
    <row r="814">
      <c r="A814" t="n">
        <v>22</v>
      </c>
      <c r="B814" t="n">
        <v>130</v>
      </c>
      <c r="C814" t="inlineStr">
        <is>
          <t xml:space="preserve">CONCLUIDO	</t>
        </is>
      </c>
      <c r="D814" t="n">
        <v>4.439</v>
      </c>
      <c r="E814" t="n">
        <v>22.53</v>
      </c>
      <c r="F814" t="n">
        <v>18.16</v>
      </c>
      <c r="G814" t="n">
        <v>34.05</v>
      </c>
      <c r="H814" t="n">
        <v>0.44</v>
      </c>
      <c r="I814" t="n">
        <v>32</v>
      </c>
      <c r="J814" t="n">
        <v>262.96</v>
      </c>
      <c r="K814" t="n">
        <v>59.19</v>
      </c>
      <c r="L814" t="n">
        <v>6.5</v>
      </c>
      <c r="M814" t="n">
        <v>30</v>
      </c>
      <c r="N814" t="n">
        <v>67.26000000000001</v>
      </c>
      <c r="O814" t="n">
        <v>32665.66</v>
      </c>
      <c r="P814" t="n">
        <v>275.38</v>
      </c>
      <c r="Q814" t="n">
        <v>1319.19</v>
      </c>
      <c r="R814" t="n">
        <v>89.40000000000001</v>
      </c>
      <c r="S814" t="n">
        <v>59.92</v>
      </c>
      <c r="T814" t="n">
        <v>14546.7</v>
      </c>
      <c r="U814" t="n">
        <v>0.67</v>
      </c>
      <c r="V814" t="n">
        <v>0.9399999999999999</v>
      </c>
      <c r="W814" t="n">
        <v>0.21</v>
      </c>
      <c r="X814" t="n">
        <v>0.88</v>
      </c>
      <c r="Y814" t="n">
        <v>1</v>
      </c>
      <c r="Z814" t="n">
        <v>10</v>
      </c>
    </row>
    <row r="815">
      <c r="A815" t="n">
        <v>23</v>
      </c>
      <c r="B815" t="n">
        <v>130</v>
      </c>
      <c r="C815" t="inlineStr">
        <is>
          <t xml:space="preserve">CONCLUIDO	</t>
        </is>
      </c>
      <c r="D815" t="n">
        <v>4.4718</v>
      </c>
      <c r="E815" t="n">
        <v>22.36</v>
      </c>
      <c r="F815" t="n">
        <v>18.09</v>
      </c>
      <c r="G815" t="n">
        <v>36.18</v>
      </c>
      <c r="H815" t="n">
        <v>0.46</v>
      </c>
      <c r="I815" t="n">
        <v>30</v>
      </c>
      <c r="J815" t="n">
        <v>263.42</v>
      </c>
      <c r="K815" t="n">
        <v>59.19</v>
      </c>
      <c r="L815" t="n">
        <v>6.75</v>
      </c>
      <c r="M815" t="n">
        <v>28</v>
      </c>
      <c r="N815" t="n">
        <v>67.48</v>
      </c>
      <c r="O815" t="n">
        <v>32723.25</v>
      </c>
      <c r="P815" t="n">
        <v>272.58</v>
      </c>
      <c r="Q815" t="n">
        <v>1319.13</v>
      </c>
      <c r="R815" t="n">
        <v>87.20999999999999</v>
      </c>
      <c r="S815" t="n">
        <v>59.92</v>
      </c>
      <c r="T815" t="n">
        <v>13459.17</v>
      </c>
      <c r="U815" t="n">
        <v>0.6899999999999999</v>
      </c>
      <c r="V815" t="n">
        <v>0.9399999999999999</v>
      </c>
      <c r="W815" t="n">
        <v>0.21</v>
      </c>
      <c r="X815" t="n">
        <v>0.8100000000000001</v>
      </c>
      <c r="Y815" t="n">
        <v>1</v>
      </c>
      <c r="Z815" t="n">
        <v>10</v>
      </c>
    </row>
    <row r="816">
      <c r="A816" t="n">
        <v>24</v>
      </c>
      <c r="B816" t="n">
        <v>130</v>
      </c>
      <c r="C816" t="inlineStr">
        <is>
          <t xml:space="preserve">CONCLUIDO	</t>
        </is>
      </c>
      <c r="D816" t="n">
        <v>4.4893</v>
      </c>
      <c r="E816" t="n">
        <v>22.28</v>
      </c>
      <c r="F816" t="n">
        <v>18.05</v>
      </c>
      <c r="G816" t="n">
        <v>37.35</v>
      </c>
      <c r="H816" t="n">
        <v>0.47</v>
      </c>
      <c r="I816" t="n">
        <v>29</v>
      </c>
      <c r="J816" t="n">
        <v>263.89</v>
      </c>
      <c r="K816" t="n">
        <v>59.19</v>
      </c>
      <c r="L816" t="n">
        <v>7</v>
      </c>
      <c r="M816" t="n">
        <v>27</v>
      </c>
      <c r="N816" t="n">
        <v>67.7</v>
      </c>
      <c r="O816" t="n">
        <v>32780.92</v>
      </c>
      <c r="P816" t="n">
        <v>271.3</v>
      </c>
      <c r="Q816" t="n">
        <v>1319.11</v>
      </c>
      <c r="R816" t="n">
        <v>85.73</v>
      </c>
      <c r="S816" t="n">
        <v>59.92</v>
      </c>
      <c r="T816" t="n">
        <v>12724.95</v>
      </c>
      <c r="U816" t="n">
        <v>0.7</v>
      </c>
      <c r="V816" t="n">
        <v>0.9399999999999999</v>
      </c>
      <c r="W816" t="n">
        <v>0.21</v>
      </c>
      <c r="X816" t="n">
        <v>0.78</v>
      </c>
      <c r="Y816" t="n">
        <v>1</v>
      </c>
      <c r="Z816" t="n">
        <v>10</v>
      </c>
    </row>
    <row r="817">
      <c r="A817" t="n">
        <v>25</v>
      </c>
      <c r="B817" t="n">
        <v>130</v>
      </c>
      <c r="C817" t="inlineStr">
        <is>
          <t xml:space="preserve">CONCLUIDO	</t>
        </is>
      </c>
      <c r="D817" t="n">
        <v>4.5085</v>
      </c>
      <c r="E817" t="n">
        <v>22.18</v>
      </c>
      <c r="F817" t="n">
        <v>18.01</v>
      </c>
      <c r="G817" t="n">
        <v>38.59</v>
      </c>
      <c r="H817" t="n">
        <v>0.49</v>
      </c>
      <c r="I817" t="n">
        <v>28</v>
      </c>
      <c r="J817" t="n">
        <v>264.36</v>
      </c>
      <c r="K817" t="n">
        <v>59.19</v>
      </c>
      <c r="L817" t="n">
        <v>7.25</v>
      </c>
      <c r="M817" t="n">
        <v>26</v>
      </c>
      <c r="N817" t="n">
        <v>67.92</v>
      </c>
      <c r="O817" t="n">
        <v>32838.68</v>
      </c>
      <c r="P817" t="n">
        <v>269.39</v>
      </c>
      <c r="Q817" t="n">
        <v>1319.15</v>
      </c>
      <c r="R817" t="n">
        <v>84.26000000000001</v>
      </c>
      <c r="S817" t="n">
        <v>59.92</v>
      </c>
      <c r="T817" t="n">
        <v>11996.92</v>
      </c>
      <c r="U817" t="n">
        <v>0.71</v>
      </c>
      <c r="V817" t="n">
        <v>0.9399999999999999</v>
      </c>
      <c r="W817" t="n">
        <v>0.21</v>
      </c>
      <c r="X817" t="n">
        <v>0.73</v>
      </c>
      <c r="Y817" t="n">
        <v>1</v>
      </c>
      <c r="Z817" t="n">
        <v>10</v>
      </c>
    </row>
    <row r="818">
      <c r="A818" t="n">
        <v>26</v>
      </c>
      <c r="B818" t="n">
        <v>130</v>
      </c>
      <c r="C818" t="inlineStr">
        <is>
          <t xml:space="preserve">CONCLUIDO	</t>
        </is>
      </c>
      <c r="D818" t="n">
        <v>4.5436</v>
      </c>
      <c r="E818" t="n">
        <v>22.01</v>
      </c>
      <c r="F818" t="n">
        <v>17.88</v>
      </c>
      <c r="G818" t="n">
        <v>39.74</v>
      </c>
      <c r="H818" t="n">
        <v>0.5</v>
      </c>
      <c r="I818" t="n">
        <v>27</v>
      </c>
      <c r="J818" t="n">
        <v>264.83</v>
      </c>
      <c r="K818" t="n">
        <v>59.19</v>
      </c>
      <c r="L818" t="n">
        <v>7.5</v>
      </c>
      <c r="M818" t="n">
        <v>25</v>
      </c>
      <c r="N818" t="n">
        <v>68.14</v>
      </c>
      <c r="O818" t="n">
        <v>32896.51</v>
      </c>
      <c r="P818" t="n">
        <v>265.94</v>
      </c>
      <c r="Q818" t="n">
        <v>1319.18</v>
      </c>
      <c r="R818" t="n">
        <v>80.08</v>
      </c>
      <c r="S818" t="n">
        <v>59.92</v>
      </c>
      <c r="T818" t="n">
        <v>9911.190000000001</v>
      </c>
      <c r="U818" t="n">
        <v>0.75</v>
      </c>
      <c r="V818" t="n">
        <v>0.95</v>
      </c>
      <c r="W818" t="n">
        <v>0.2</v>
      </c>
      <c r="X818" t="n">
        <v>0.61</v>
      </c>
      <c r="Y818" t="n">
        <v>1</v>
      </c>
      <c r="Z818" t="n">
        <v>10</v>
      </c>
    </row>
    <row r="819">
      <c r="A819" t="n">
        <v>27</v>
      </c>
      <c r="B819" t="n">
        <v>130</v>
      </c>
      <c r="C819" t="inlineStr">
        <is>
          <t xml:space="preserve">CONCLUIDO	</t>
        </is>
      </c>
      <c r="D819" t="n">
        <v>4.5126</v>
      </c>
      <c r="E819" t="n">
        <v>22.16</v>
      </c>
      <c r="F819" t="n">
        <v>18.08</v>
      </c>
      <c r="G819" t="n">
        <v>41.73</v>
      </c>
      <c r="H819" t="n">
        <v>0.52</v>
      </c>
      <c r="I819" t="n">
        <v>26</v>
      </c>
      <c r="J819" t="n">
        <v>265.3</v>
      </c>
      <c r="K819" t="n">
        <v>59.19</v>
      </c>
      <c r="L819" t="n">
        <v>7.75</v>
      </c>
      <c r="M819" t="n">
        <v>24</v>
      </c>
      <c r="N819" t="n">
        <v>68.36</v>
      </c>
      <c r="O819" t="n">
        <v>32954.43</v>
      </c>
      <c r="P819" t="n">
        <v>269</v>
      </c>
      <c r="Q819" t="n">
        <v>1319.08</v>
      </c>
      <c r="R819" t="n">
        <v>87.87</v>
      </c>
      <c r="S819" t="n">
        <v>59.92</v>
      </c>
      <c r="T819" t="n">
        <v>13811.18</v>
      </c>
      <c r="U819" t="n">
        <v>0.68</v>
      </c>
      <c r="V819" t="n">
        <v>0.9399999999999999</v>
      </c>
      <c r="W819" t="n">
        <v>0.19</v>
      </c>
      <c r="X819" t="n">
        <v>0.8100000000000001</v>
      </c>
      <c r="Y819" t="n">
        <v>1</v>
      </c>
      <c r="Z819" t="n">
        <v>10</v>
      </c>
    </row>
    <row r="820">
      <c r="A820" t="n">
        <v>28</v>
      </c>
      <c r="B820" t="n">
        <v>130</v>
      </c>
      <c r="C820" t="inlineStr">
        <is>
          <t xml:space="preserve">CONCLUIDO	</t>
        </is>
      </c>
      <c r="D820" t="n">
        <v>4.5439</v>
      </c>
      <c r="E820" t="n">
        <v>22.01</v>
      </c>
      <c r="F820" t="n">
        <v>17.98</v>
      </c>
      <c r="G820" t="n">
        <v>43.15</v>
      </c>
      <c r="H820" t="n">
        <v>0.54</v>
      </c>
      <c r="I820" t="n">
        <v>25</v>
      </c>
      <c r="J820" t="n">
        <v>265.77</v>
      </c>
      <c r="K820" t="n">
        <v>59.19</v>
      </c>
      <c r="L820" t="n">
        <v>8</v>
      </c>
      <c r="M820" t="n">
        <v>23</v>
      </c>
      <c r="N820" t="n">
        <v>68.58</v>
      </c>
      <c r="O820" t="n">
        <v>33012.44</v>
      </c>
      <c r="P820" t="n">
        <v>266.41</v>
      </c>
      <c r="Q820" t="n">
        <v>1319.14</v>
      </c>
      <c r="R820" t="n">
        <v>83.76000000000001</v>
      </c>
      <c r="S820" t="n">
        <v>59.92</v>
      </c>
      <c r="T820" t="n">
        <v>11761.18</v>
      </c>
      <c r="U820" t="n">
        <v>0.72</v>
      </c>
      <c r="V820" t="n">
        <v>0.95</v>
      </c>
      <c r="W820" t="n">
        <v>0.2</v>
      </c>
      <c r="X820" t="n">
        <v>0.7</v>
      </c>
      <c r="Y820" t="n">
        <v>1</v>
      </c>
      <c r="Z820" t="n">
        <v>10</v>
      </c>
    </row>
    <row r="821">
      <c r="A821" t="n">
        <v>29</v>
      </c>
      <c r="B821" t="n">
        <v>130</v>
      </c>
      <c r="C821" t="inlineStr">
        <is>
          <t xml:space="preserve">CONCLUIDO	</t>
        </is>
      </c>
      <c r="D821" t="n">
        <v>4.5603</v>
      </c>
      <c r="E821" t="n">
        <v>21.93</v>
      </c>
      <c r="F821" t="n">
        <v>17.95</v>
      </c>
      <c r="G821" t="n">
        <v>44.88</v>
      </c>
      <c r="H821" t="n">
        <v>0.55</v>
      </c>
      <c r="I821" t="n">
        <v>24</v>
      </c>
      <c r="J821" t="n">
        <v>266.24</v>
      </c>
      <c r="K821" t="n">
        <v>59.19</v>
      </c>
      <c r="L821" t="n">
        <v>8.25</v>
      </c>
      <c r="M821" t="n">
        <v>22</v>
      </c>
      <c r="N821" t="n">
        <v>68.8</v>
      </c>
      <c r="O821" t="n">
        <v>33070.52</v>
      </c>
      <c r="P821" t="n">
        <v>264.16</v>
      </c>
      <c r="Q821" t="n">
        <v>1319.13</v>
      </c>
      <c r="R821" t="n">
        <v>82.58</v>
      </c>
      <c r="S821" t="n">
        <v>59.92</v>
      </c>
      <c r="T821" t="n">
        <v>11174.17</v>
      </c>
      <c r="U821" t="n">
        <v>0.73</v>
      </c>
      <c r="V821" t="n">
        <v>0.95</v>
      </c>
      <c r="W821" t="n">
        <v>0.2</v>
      </c>
      <c r="X821" t="n">
        <v>0.67</v>
      </c>
      <c r="Y821" t="n">
        <v>1</v>
      </c>
      <c r="Z821" t="n">
        <v>10</v>
      </c>
    </row>
    <row r="822">
      <c r="A822" t="n">
        <v>30</v>
      </c>
      <c r="B822" t="n">
        <v>130</v>
      </c>
      <c r="C822" t="inlineStr">
        <is>
          <t xml:space="preserve">CONCLUIDO	</t>
        </is>
      </c>
      <c r="D822" t="n">
        <v>4.5593</v>
      </c>
      <c r="E822" t="n">
        <v>21.93</v>
      </c>
      <c r="F822" t="n">
        <v>17.95</v>
      </c>
      <c r="G822" t="n">
        <v>44.89</v>
      </c>
      <c r="H822" t="n">
        <v>0.57</v>
      </c>
      <c r="I822" t="n">
        <v>24</v>
      </c>
      <c r="J822" t="n">
        <v>266.71</v>
      </c>
      <c r="K822" t="n">
        <v>59.19</v>
      </c>
      <c r="L822" t="n">
        <v>8.5</v>
      </c>
      <c r="M822" t="n">
        <v>22</v>
      </c>
      <c r="N822" t="n">
        <v>69.02</v>
      </c>
      <c r="O822" t="n">
        <v>33128.7</v>
      </c>
      <c r="P822" t="n">
        <v>263.97</v>
      </c>
      <c r="Q822" t="n">
        <v>1319.2</v>
      </c>
      <c r="R822" t="n">
        <v>82.73</v>
      </c>
      <c r="S822" t="n">
        <v>59.92</v>
      </c>
      <c r="T822" t="n">
        <v>11250.83</v>
      </c>
      <c r="U822" t="n">
        <v>0.72</v>
      </c>
      <c r="V822" t="n">
        <v>0.95</v>
      </c>
      <c r="W822" t="n">
        <v>0.2</v>
      </c>
      <c r="X822" t="n">
        <v>0.68</v>
      </c>
      <c r="Y822" t="n">
        <v>1</v>
      </c>
      <c r="Z822" t="n">
        <v>10</v>
      </c>
    </row>
    <row r="823">
      <c r="A823" t="n">
        <v>31</v>
      </c>
      <c r="B823" t="n">
        <v>130</v>
      </c>
      <c r="C823" t="inlineStr">
        <is>
          <t xml:space="preserve">CONCLUIDO	</t>
        </is>
      </c>
      <c r="D823" t="n">
        <v>4.5776</v>
      </c>
      <c r="E823" t="n">
        <v>21.85</v>
      </c>
      <c r="F823" t="n">
        <v>17.92</v>
      </c>
      <c r="G823" t="n">
        <v>46.74</v>
      </c>
      <c r="H823" t="n">
        <v>0.58</v>
      </c>
      <c r="I823" t="n">
        <v>23</v>
      </c>
      <c r="J823" t="n">
        <v>267.18</v>
      </c>
      <c r="K823" t="n">
        <v>59.19</v>
      </c>
      <c r="L823" t="n">
        <v>8.75</v>
      </c>
      <c r="M823" t="n">
        <v>21</v>
      </c>
      <c r="N823" t="n">
        <v>69.23999999999999</v>
      </c>
      <c r="O823" t="n">
        <v>33186.95</v>
      </c>
      <c r="P823" t="n">
        <v>262.03</v>
      </c>
      <c r="Q823" t="n">
        <v>1319.08</v>
      </c>
      <c r="R823" t="n">
        <v>81.34999999999999</v>
      </c>
      <c r="S823" t="n">
        <v>59.92</v>
      </c>
      <c r="T823" t="n">
        <v>10566.66</v>
      </c>
      <c r="U823" t="n">
        <v>0.74</v>
      </c>
      <c r="V823" t="n">
        <v>0.95</v>
      </c>
      <c r="W823" t="n">
        <v>0.2</v>
      </c>
      <c r="X823" t="n">
        <v>0.64</v>
      </c>
      <c r="Y823" t="n">
        <v>1</v>
      </c>
      <c r="Z823" t="n">
        <v>10</v>
      </c>
    </row>
    <row r="824">
      <c r="A824" t="n">
        <v>32</v>
      </c>
      <c r="B824" t="n">
        <v>130</v>
      </c>
      <c r="C824" t="inlineStr">
        <is>
          <t xml:space="preserve">CONCLUIDO	</t>
        </is>
      </c>
      <c r="D824" t="n">
        <v>4.5953</v>
      </c>
      <c r="E824" t="n">
        <v>21.76</v>
      </c>
      <c r="F824" t="n">
        <v>17.88</v>
      </c>
      <c r="G824" t="n">
        <v>48.77</v>
      </c>
      <c r="H824" t="n">
        <v>0.6</v>
      </c>
      <c r="I824" t="n">
        <v>22</v>
      </c>
      <c r="J824" t="n">
        <v>267.66</v>
      </c>
      <c r="K824" t="n">
        <v>59.19</v>
      </c>
      <c r="L824" t="n">
        <v>9</v>
      </c>
      <c r="M824" t="n">
        <v>20</v>
      </c>
      <c r="N824" t="n">
        <v>69.45999999999999</v>
      </c>
      <c r="O824" t="n">
        <v>33245.29</v>
      </c>
      <c r="P824" t="n">
        <v>260.56</v>
      </c>
      <c r="Q824" t="n">
        <v>1319.15</v>
      </c>
      <c r="R824" t="n">
        <v>80.39</v>
      </c>
      <c r="S824" t="n">
        <v>59.92</v>
      </c>
      <c r="T824" t="n">
        <v>10089.81</v>
      </c>
      <c r="U824" t="n">
        <v>0.75</v>
      </c>
      <c r="V824" t="n">
        <v>0.95</v>
      </c>
      <c r="W824" t="n">
        <v>0.2</v>
      </c>
      <c r="X824" t="n">
        <v>0.6</v>
      </c>
      <c r="Y824" t="n">
        <v>1</v>
      </c>
      <c r="Z824" t="n">
        <v>10</v>
      </c>
    </row>
    <row r="825">
      <c r="A825" t="n">
        <v>33</v>
      </c>
      <c r="B825" t="n">
        <v>130</v>
      </c>
      <c r="C825" t="inlineStr">
        <is>
          <t xml:space="preserve">CONCLUIDO	</t>
        </is>
      </c>
      <c r="D825" t="n">
        <v>4.5939</v>
      </c>
      <c r="E825" t="n">
        <v>21.77</v>
      </c>
      <c r="F825" t="n">
        <v>17.89</v>
      </c>
      <c r="G825" t="n">
        <v>48.78</v>
      </c>
      <c r="H825" t="n">
        <v>0.61</v>
      </c>
      <c r="I825" t="n">
        <v>22</v>
      </c>
      <c r="J825" t="n">
        <v>268.13</v>
      </c>
      <c r="K825" t="n">
        <v>59.19</v>
      </c>
      <c r="L825" t="n">
        <v>9.25</v>
      </c>
      <c r="M825" t="n">
        <v>20</v>
      </c>
      <c r="N825" t="n">
        <v>69.69</v>
      </c>
      <c r="O825" t="n">
        <v>33303.72</v>
      </c>
      <c r="P825" t="n">
        <v>259.68</v>
      </c>
      <c r="Q825" t="n">
        <v>1319.08</v>
      </c>
      <c r="R825" t="n">
        <v>80.59</v>
      </c>
      <c r="S825" t="n">
        <v>59.92</v>
      </c>
      <c r="T825" t="n">
        <v>10188.76</v>
      </c>
      <c r="U825" t="n">
        <v>0.74</v>
      </c>
      <c r="V825" t="n">
        <v>0.95</v>
      </c>
      <c r="W825" t="n">
        <v>0.2</v>
      </c>
      <c r="X825" t="n">
        <v>0.61</v>
      </c>
      <c r="Y825" t="n">
        <v>1</v>
      </c>
      <c r="Z825" t="n">
        <v>10</v>
      </c>
    </row>
    <row r="826">
      <c r="A826" t="n">
        <v>34</v>
      </c>
      <c r="B826" t="n">
        <v>130</v>
      </c>
      <c r="C826" t="inlineStr">
        <is>
          <t xml:space="preserve">CONCLUIDO	</t>
        </is>
      </c>
      <c r="D826" t="n">
        <v>4.6129</v>
      </c>
      <c r="E826" t="n">
        <v>21.68</v>
      </c>
      <c r="F826" t="n">
        <v>17.85</v>
      </c>
      <c r="G826" t="n">
        <v>50.99</v>
      </c>
      <c r="H826" t="n">
        <v>0.63</v>
      </c>
      <c r="I826" t="n">
        <v>21</v>
      </c>
      <c r="J826" t="n">
        <v>268.61</v>
      </c>
      <c r="K826" t="n">
        <v>59.19</v>
      </c>
      <c r="L826" t="n">
        <v>9.5</v>
      </c>
      <c r="M826" t="n">
        <v>19</v>
      </c>
      <c r="N826" t="n">
        <v>69.91</v>
      </c>
      <c r="O826" t="n">
        <v>33362.23</v>
      </c>
      <c r="P826" t="n">
        <v>258.01</v>
      </c>
      <c r="Q826" t="n">
        <v>1319.08</v>
      </c>
      <c r="R826" t="n">
        <v>79.22</v>
      </c>
      <c r="S826" t="n">
        <v>59.92</v>
      </c>
      <c r="T826" t="n">
        <v>9512.35</v>
      </c>
      <c r="U826" t="n">
        <v>0.76</v>
      </c>
      <c r="V826" t="n">
        <v>0.95</v>
      </c>
      <c r="W826" t="n">
        <v>0.2</v>
      </c>
      <c r="X826" t="n">
        <v>0.57</v>
      </c>
      <c r="Y826" t="n">
        <v>1</v>
      </c>
      <c r="Z826" t="n">
        <v>10</v>
      </c>
    </row>
    <row r="827">
      <c r="A827" t="n">
        <v>35</v>
      </c>
      <c r="B827" t="n">
        <v>130</v>
      </c>
      <c r="C827" t="inlineStr">
        <is>
          <t xml:space="preserve">CONCLUIDO	</t>
        </is>
      </c>
      <c r="D827" t="n">
        <v>4.6318</v>
      </c>
      <c r="E827" t="n">
        <v>21.59</v>
      </c>
      <c r="F827" t="n">
        <v>17.81</v>
      </c>
      <c r="G827" t="n">
        <v>53.42</v>
      </c>
      <c r="H827" t="n">
        <v>0.64</v>
      </c>
      <c r="I827" t="n">
        <v>20</v>
      </c>
      <c r="J827" t="n">
        <v>269.08</v>
      </c>
      <c r="K827" t="n">
        <v>59.19</v>
      </c>
      <c r="L827" t="n">
        <v>9.75</v>
      </c>
      <c r="M827" t="n">
        <v>18</v>
      </c>
      <c r="N827" t="n">
        <v>70.14</v>
      </c>
      <c r="O827" t="n">
        <v>33420.83</v>
      </c>
      <c r="P827" t="n">
        <v>255.58</v>
      </c>
      <c r="Q827" t="n">
        <v>1319.08</v>
      </c>
      <c r="R827" t="n">
        <v>77.79000000000001</v>
      </c>
      <c r="S827" t="n">
        <v>59.92</v>
      </c>
      <c r="T827" t="n">
        <v>8798.67</v>
      </c>
      <c r="U827" t="n">
        <v>0.77</v>
      </c>
      <c r="V827" t="n">
        <v>0.95</v>
      </c>
      <c r="W827" t="n">
        <v>0.2</v>
      </c>
      <c r="X827" t="n">
        <v>0.53</v>
      </c>
      <c r="Y827" t="n">
        <v>1</v>
      </c>
      <c r="Z827" t="n">
        <v>10</v>
      </c>
    </row>
    <row r="828">
      <c r="A828" t="n">
        <v>36</v>
      </c>
      <c r="B828" t="n">
        <v>130</v>
      </c>
      <c r="C828" t="inlineStr">
        <is>
          <t xml:space="preserve">CONCLUIDO	</t>
        </is>
      </c>
      <c r="D828" t="n">
        <v>4.6284</v>
      </c>
      <c r="E828" t="n">
        <v>21.61</v>
      </c>
      <c r="F828" t="n">
        <v>17.82</v>
      </c>
      <c r="G828" t="n">
        <v>53.47</v>
      </c>
      <c r="H828" t="n">
        <v>0.66</v>
      </c>
      <c r="I828" t="n">
        <v>20</v>
      </c>
      <c r="J828" t="n">
        <v>269.56</v>
      </c>
      <c r="K828" t="n">
        <v>59.19</v>
      </c>
      <c r="L828" t="n">
        <v>10</v>
      </c>
      <c r="M828" t="n">
        <v>18</v>
      </c>
      <c r="N828" t="n">
        <v>70.36</v>
      </c>
      <c r="O828" t="n">
        <v>33479.51</v>
      </c>
      <c r="P828" t="n">
        <v>255.07</v>
      </c>
      <c r="Q828" t="n">
        <v>1319.13</v>
      </c>
      <c r="R828" t="n">
        <v>78.33</v>
      </c>
      <c r="S828" t="n">
        <v>59.92</v>
      </c>
      <c r="T828" t="n">
        <v>9067.799999999999</v>
      </c>
      <c r="U828" t="n">
        <v>0.77</v>
      </c>
      <c r="V828" t="n">
        <v>0.95</v>
      </c>
      <c r="W828" t="n">
        <v>0.2</v>
      </c>
      <c r="X828" t="n">
        <v>0.55</v>
      </c>
      <c r="Y828" t="n">
        <v>1</v>
      </c>
      <c r="Z828" t="n">
        <v>10</v>
      </c>
    </row>
    <row r="829">
      <c r="A829" t="n">
        <v>37</v>
      </c>
      <c r="B829" t="n">
        <v>130</v>
      </c>
      <c r="C829" t="inlineStr">
        <is>
          <t xml:space="preserve">CONCLUIDO	</t>
        </is>
      </c>
      <c r="D829" t="n">
        <v>4.6479</v>
      </c>
      <c r="E829" t="n">
        <v>21.52</v>
      </c>
      <c r="F829" t="n">
        <v>17.78</v>
      </c>
      <c r="G829" t="n">
        <v>56.15</v>
      </c>
      <c r="H829" t="n">
        <v>0.68</v>
      </c>
      <c r="I829" t="n">
        <v>19</v>
      </c>
      <c r="J829" t="n">
        <v>270.03</v>
      </c>
      <c r="K829" t="n">
        <v>59.19</v>
      </c>
      <c r="L829" t="n">
        <v>10.25</v>
      </c>
      <c r="M829" t="n">
        <v>17</v>
      </c>
      <c r="N829" t="n">
        <v>70.59</v>
      </c>
      <c r="O829" t="n">
        <v>33538.28</v>
      </c>
      <c r="P829" t="n">
        <v>253.08</v>
      </c>
      <c r="Q829" t="n">
        <v>1319.08</v>
      </c>
      <c r="R829" t="n">
        <v>77.04000000000001</v>
      </c>
      <c r="S829" t="n">
        <v>59.92</v>
      </c>
      <c r="T829" t="n">
        <v>8430.459999999999</v>
      </c>
      <c r="U829" t="n">
        <v>0.78</v>
      </c>
      <c r="V829" t="n">
        <v>0.96</v>
      </c>
      <c r="W829" t="n">
        <v>0.19</v>
      </c>
      <c r="X829" t="n">
        <v>0.5</v>
      </c>
      <c r="Y829" t="n">
        <v>1</v>
      </c>
      <c r="Z829" t="n">
        <v>10</v>
      </c>
    </row>
    <row r="830">
      <c r="A830" t="n">
        <v>38</v>
      </c>
      <c r="B830" t="n">
        <v>130</v>
      </c>
      <c r="C830" t="inlineStr">
        <is>
          <t xml:space="preserve">CONCLUIDO	</t>
        </is>
      </c>
      <c r="D830" t="n">
        <v>4.6587</v>
      </c>
      <c r="E830" t="n">
        <v>21.47</v>
      </c>
      <c r="F830" t="n">
        <v>17.73</v>
      </c>
      <c r="G830" t="n">
        <v>55.99</v>
      </c>
      <c r="H830" t="n">
        <v>0.6899999999999999</v>
      </c>
      <c r="I830" t="n">
        <v>19</v>
      </c>
      <c r="J830" t="n">
        <v>270.51</v>
      </c>
      <c r="K830" t="n">
        <v>59.19</v>
      </c>
      <c r="L830" t="n">
        <v>10.5</v>
      </c>
      <c r="M830" t="n">
        <v>17</v>
      </c>
      <c r="N830" t="n">
        <v>70.81999999999999</v>
      </c>
      <c r="O830" t="n">
        <v>33597.14</v>
      </c>
      <c r="P830" t="n">
        <v>251.79</v>
      </c>
      <c r="Q830" t="n">
        <v>1319.12</v>
      </c>
      <c r="R830" t="n">
        <v>75.08</v>
      </c>
      <c r="S830" t="n">
        <v>59.92</v>
      </c>
      <c r="T830" t="n">
        <v>7449.66</v>
      </c>
      <c r="U830" t="n">
        <v>0.8</v>
      </c>
      <c r="V830" t="n">
        <v>0.96</v>
      </c>
      <c r="W830" t="n">
        <v>0.2</v>
      </c>
      <c r="X830" t="n">
        <v>0.45</v>
      </c>
      <c r="Y830" t="n">
        <v>1</v>
      </c>
      <c r="Z830" t="n">
        <v>10</v>
      </c>
    </row>
    <row r="831">
      <c r="A831" t="n">
        <v>39</v>
      </c>
      <c r="B831" t="n">
        <v>130</v>
      </c>
      <c r="C831" t="inlineStr">
        <is>
          <t xml:space="preserve">CONCLUIDO	</t>
        </is>
      </c>
      <c r="D831" t="n">
        <v>4.6718</v>
      </c>
      <c r="E831" t="n">
        <v>21.4</v>
      </c>
      <c r="F831" t="n">
        <v>17.72</v>
      </c>
      <c r="G831" t="n">
        <v>59.07</v>
      </c>
      <c r="H831" t="n">
        <v>0.71</v>
      </c>
      <c r="I831" t="n">
        <v>18</v>
      </c>
      <c r="J831" t="n">
        <v>270.99</v>
      </c>
      <c r="K831" t="n">
        <v>59.19</v>
      </c>
      <c r="L831" t="n">
        <v>10.75</v>
      </c>
      <c r="M831" t="n">
        <v>16</v>
      </c>
      <c r="N831" t="n">
        <v>71.04000000000001</v>
      </c>
      <c r="O831" t="n">
        <v>33656.08</v>
      </c>
      <c r="P831" t="n">
        <v>250.31</v>
      </c>
      <c r="Q831" t="n">
        <v>1319.09</v>
      </c>
      <c r="R831" t="n">
        <v>75.27</v>
      </c>
      <c r="S831" t="n">
        <v>59.92</v>
      </c>
      <c r="T831" t="n">
        <v>7551.9</v>
      </c>
      <c r="U831" t="n">
        <v>0.8</v>
      </c>
      <c r="V831" t="n">
        <v>0.96</v>
      </c>
      <c r="W831" t="n">
        <v>0.18</v>
      </c>
      <c r="X831" t="n">
        <v>0.44</v>
      </c>
      <c r="Y831" t="n">
        <v>1</v>
      </c>
      <c r="Z831" t="n">
        <v>10</v>
      </c>
    </row>
    <row r="832">
      <c r="A832" t="n">
        <v>40</v>
      </c>
      <c r="B832" t="n">
        <v>130</v>
      </c>
      <c r="C832" t="inlineStr">
        <is>
          <t xml:space="preserve">CONCLUIDO	</t>
        </is>
      </c>
      <c r="D832" t="n">
        <v>4.6607</v>
      </c>
      <c r="E832" t="n">
        <v>21.46</v>
      </c>
      <c r="F832" t="n">
        <v>17.77</v>
      </c>
      <c r="G832" t="n">
        <v>59.24</v>
      </c>
      <c r="H832" t="n">
        <v>0.72</v>
      </c>
      <c r="I832" t="n">
        <v>18</v>
      </c>
      <c r="J832" t="n">
        <v>271.47</v>
      </c>
      <c r="K832" t="n">
        <v>59.19</v>
      </c>
      <c r="L832" t="n">
        <v>11</v>
      </c>
      <c r="M832" t="n">
        <v>16</v>
      </c>
      <c r="N832" t="n">
        <v>71.27</v>
      </c>
      <c r="O832" t="n">
        <v>33715.11</v>
      </c>
      <c r="P832" t="n">
        <v>250.11</v>
      </c>
      <c r="Q832" t="n">
        <v>1319.08</v>
      </c>
      <c r="R832" t="n">
        <v>76.87</v>
      </c>
      <c r="S832" t="n">
        <v>59.92</v>
      </c>
      <c r="T832" t="n">
        <v>8351.32</v>
      </c>
      <c r="U832" t="n">
        <v>0.78</v>
      </c>
      <c r="V832" t="n">
        <v>0.96</v>
      </c>
      <c r="W832" t="n">
        <v>0.19</v>
      </c>
      <c r="X832" t="n">
        <v>0.49</v>
      </c>
      <c r="Y832" t="n">
        <v>1</v>
      </c>
      <c r="Z832" t="n">
        <v>10</v>
      </c>
    </row>
    <row r="833">
      <c r="A833" t="n">
        <v>41</v>
      </c>
      <c r="B833" t="n">
        <v>130</v>
      </c>
      <c r="C833" t="inlineStr">
        <is>
          <t xml:space="preserve">CONCLUIDO	</t>
        </is>
      </c>
      <c r="D833" t="n">
        <v>4.6765</v>
      </c>
      <c r="E833" t="n">
        <v>21.38</v>
      </c>
      <c r="F833" t="n">
        <v>17.75</v>
      </c>
      <c r="G833" t="n">
        <v>62.64</v>
      </c>
      <c r="H833" t="n">
        <v>0.74</v>
      </c>
      <c r="I833" t="n">
        <v>17</v>
      </c>
      <c r="J833" t="n">
        <v>271.95</v>
      </c>
      <c r="K833" t="n">
        <v>59.19</v>
      </c>
      <c r="L833" t="n">
        <v>11.25</v>
      </c>
      <c r="M833" t="n">
        <v>15</v>
      </c>
      <c r="N833" t="n">
        <v>71.5</v>
      </c>
      <c r="O833" t="n">
        <v>33774.23</v>
      </c>
      <c r="P833" t="n">
        <v>249.19</v>
      </c>
      <c r="Q833" t="n">
        <v>1319.08</v>
      </c>
      <c r="R833" t="n">
        <v>76.06</v>
      </c>
      <c r="S833" t="n">
        <v>59.92</v>
      </c>
      <c r="T833" t="n">
        <v>7950.91</v>
      </c>
      <c r="U833" t="n">
        <v>0.79</v>
      </c>
      <c r="V833" t="n">
        <v>0.96</v>
      </c>
      <c r="W833" t="n">
        <v>0.19</v>
      </c>
      <c r="X833" t="n">
        <v>0.47</v>
      </c>
      <c r="Y833" t="n">
        <v>1</v>
      </c>
      <c r="Z833" t="n">
        <v>10</v>
      </c>
    </row>
    <row r="834">
      <c r="A834" t="n">
        <v>42</v>
      </c>
      <c r="B834" t="n">
        <v>130</v>
      </c>
      <c r="C834" t="inlineStr">
        <is>
          <t xml:space="preserve">CONCLUIDO	</t>
        </is>
      </c>
      <c r="D834" t="n">
        <v>4.6771</v>
      </c>
      <c r="E834" t="n">
        <v>21.38</v>
      </c>
      <c r="F834" t="n">
        <v>17.74</v>
      </c>
      <c r="G834" t="n">
        <v>62.63</v>
      </c>
      <c r="H834" t="n">
        <v>0.75</v>
      </c>
      <c r="I834" t="n">
        <v>17</v>
      </c>
      <c r="J834" t="n">
        <v>272.43</v>
      </c>
      <c r="K834" t="n">
        <v>59.19</v>
      </c>
      <c r="L834" t="n">
        <v>11.5</v>
      </c>
      <c r="M834" t="n">
        <v>15</v>
      </c>
      <c r="N834" t="n">
        <v>71.73</v>
      </c>
      <c r="O834" t="n">
        <v>33833.57</v>
      </c>
      <c r="P834" t="n">
        <v>247.37</v>
      </c>
      <c r="Q834" t="n">
        <v>1319.08</v>
      </c>
      <c r="R834" t="n">
        <v>75.98</v>
      </c>
      <c r="S834" t="n">
        <v>59.92</v>
      </c>
      <c r="T834" t="n">
        <v>7908.53</v>
      </c>
      <c r="U834" t="n">
        <v>0.79</v>
      </c>
      <c r="V834" t="n">
        <v>0.96</v>
      </c>
      <c r="W834" t="n">
        <v>0.19</v>
      </c>
      <c r="X834" t="n">
        <v>0.47</v>
      </c>
      <c r="Y834" t="n">
        <v>1</v>
      </c>
      <c r="Z834" t="n">
        <v>10</v>
      </c>
    </row>
    <row r="835">
      <c r="A835" t="n">
        <v>43</v>
      </c>
      <c r="B835" t="n">
        <v>130</v>
      </c>
      <c r="C835" t="inlineStr">
        <is>
          <t xml:space="preserve">CONCLUIDO	</t>
        </is>
      </c>
      <c r="D835" t="n">
        <v>4.6964</v>
      </c>
      <c r="E835" t="n">
        <v>21.29</v>
      </c>
      <c r="F835" t="n">
        <v>17.71</v>
      </c>
      <c r="G835" t="n">
        <v>66.40000000000001</v>
      </c>
      <c r="H835" t="n">
        <v>0.77</v>
      </c>
      <c r="I835" t="n">
        <v>16</v>
      </c>
      <c r="J835" t="n">
        <v>272.91</v>
      </c>
      <c r="K835" t="n">
        <v>59.19</v>
      </c>
      <c r="L835" t="n">
        <v>11.75</v>
      </c>
      <c r="M835" t="n">
        <v>14</v>
      </c>
      <c r="N835" t="n">
        <v>71.95999999999999</v>
      </c>
      <c r="O835" t="n">
        <v>33892.87</v>
      </c>
      <c r="P835" t="n">
        <v>245.23</v>
      </c>
      <c r="Q835" t="n">
        <v>1319.09</v>
      </c>
      <c r="R835" t="n">
        <v>74.5</v>
      </c>
      <c r="S835" t="n">
        <v>59.92</v>
      </c>
      <c r="T835" t="n">
        <v>7176.27</v>
      </c>
      <c r="U835" t="n">
        <v>0.8</v>
      </c>
      <c r="V835" t="n">
        <v>0.96</v>
      </c>
      <c r="W835" t="n">
        <v>0.19</v>
      </c>
      <c r="X835" t="n">
        <v>0.43</v>
      </c>
      <c r="Y835" t="n">
        <v>1</v>
      </c>
      <c r="Z835" t="n">
        <v>10</v>
      </c>
    </row>
    <row r="836">
      <c r="A836" t="n">
        <v>44</v>
      </c>
      <c r="B836" t="n">
        <v>130</v>
      </c>
      <c r="C836" t="inlineStr">
        <is>
          <t xml:space="preserve">CONCLUIDO	</t>
        </is>
      </c>
      <c r="D836" t="n">
        <v>4.6972</v>
      </c>
      <c r="E836" t="n">
        <v>21.29</v>
      </c>
      <c r="F836" t="n">
        <v>17.7</v>
      </c>
      <c r="G836" t="n">
        <v>66.38</v>
      </c>
      <c r="H836" t="n">
        <v>0.78</v>
      </c>
      <c r="I836" t="n">
        <v>16</v>
      </c>
      <c r="J836" t="n">
        <v>273.39</v>
      </c>
      <c r="K836" t="n">
        <v>59.19</v>
      </c>
      <c r="L836" t="n">
        <v>12</v>
      </c>
      <c r="M836" t="n">
        <v>14</v>
      </c>
      <c r="N836" t="n">
        <v>72.2</v>
      </c>
      <c r="O836" t="n">
        <v>33952.26</v>
      </c>
      <c r="P836" t="n">
        <v>244.79</v>
      </c>
      <c r="Q836" t="n">
        <v>1319.11</v>
      </c>
      <c r="R836" t="n">
        <v>74.47</v>
      </c>
      <c r="S836" t="n">
        <v>59.92</v>
      </c>
      <c r="T836" t="n">
        <v>7159.85</v>
      </c>
      <c r="U836" t="n">
        <v>0.8</v>
      </c>
      <c r="V836" t="n">
        <v>0.96</v>
      </c>
      <c r="W836" t="n">
        <v>0.19</v>
      </c>
      <c r="X836" t="n">
        <v>0.42</v>
      </c>
      <c r="Y836" t="n">
        <v>1</v>
      </c>
      <c r="Z836" t="n">
        <v>10</v>
      </c>
    </row>
    <row r="837">
      <c r="A837" t="n">
        <v>45</v>
      </c>
      <c r="B837" t="n">
        <v>130</v>
      </c>
      <c r="C837" t="inlineStr">
        <is>
          <t xml:space="preserve">CONCLUIDO	</t>
        </is>
      </c>
      <c r="D837" t="n">
        <v>4.6947</v>
      </c>
      <c r="E837" t="n">
        <v>21.3</v>
      </c>
      <c r="F837" t="n">
        <v>17.71</v>
      </c>
      <c r="G837" t="n">
        <v>66.43000000000001</v>
      </c>
      <c r="H837" t="n">
        <v>0.8</v>
      </c>
      <c r="I837" t="n">
        <v>16</v>
      </c>
      <c r="J837" t="n">
        <v>273.87</v>
      </c>
      <c r="K837" t="n">
        <v>59.19</v>
      </c>
      <c r="L837" t="n">
        <v>12.25</v>
      </c>
      <c r="M837" t="n">
        <v>14</v>
      </c>
      <c r="N837" t="n">
        <v>72.43000000000001</v>
      </c>
      <c r="O837" t="n">
        <v>34011.74</v>
      </c>
      <c r="P837" t="n">
        <v>243.5</v>
      </c>
      <c r="Q837" t="n">
        <v>1319.12</v>
      </c>
      <c r="R837" t="n">
        <v>74.86</v>
      </c>
      <c r="S837" t="n">
        <v>59.92</v>
      </c>
      <c r="T837" t="n">
        <v>7357.28</v>
      </c>
      <c r="U837" t="n">
        <v>0.8</v>
      </c>
      <c r="V837" t="n">
        <v>0.96</v>
      </c>
      <c r="W837" t="n">
        <v>0.19</v>
      </c>
      <c r="X837" t="n">
        <v>0.44</v>
      </c>
      <c r="Y837" t="n">
        <v>1</v>
      </c>
      <c r="Z837" t="n">
        <v>10</v>
      </c>
    </row>
    <row r="838">
      <c r="A838" t="n">
        <v>46</v>
      </c>
      <c r="B838" t="n">
        <v>130</v>
      </c>
      <c r="C838" t="inlineStr">
        <is>
          <t xml:space="preserve">CONCLUIDO	</t>
        </is>
      </c>
      <c r="D838" t="n">
        <v>4.7156</v>
      </c>
      <c r="E838" t="n">
        <v>21.21</v>
      </c>
      <c r="F838" t="n">
        <v>17.67</v>
      </c>
      <c r="G838" t="n">
        <v>70.67</v>
      </c>
      <c r="H838" t="n">
        <v>0.8100000000000001</v>
      </c>
      <c r="I838" t="n">
        <v>15</v>
      </c>
      <c r="J838" t="n">
        <v>274.35</v>
      </c>
      <c r="K838" t="n">
        <v>59.19</v>
      </c>
      <c r="L838" t="n">
        <v>12.5</v>
      </c>
      <c r="M838" t="n">
        <v>13</v>
      </c>
      <c r="N838" t="n">
        <v>72.66</v>
      </c>
      <c r="O838" t="n">
        <v>34071.31</v>
      </c>
      <c r="P838" t="n">
        <v>241.8</v>
      </c>
      <c r="Q838" t="n">
        <v>1319.11</v>
      </c>
      <c r="R838" t="n">
        <v>73.27</v>
      </c>
      <c r="S838" t="n">
        <v>59.92</v>
      </c>
      <c r="T838" t="n">
        <v>6566.25</v>
      </c>
      <c r="U838" t="n">
        <v>0.82</v>
      </c>
      <c r="V838" t="n">
        <v>0.96</v>
      </c>
      <c r="W838" t="n">
        <v>0.19</v>
      </c>
      <c r="X838" t="n">
        <v>0.39</v>
      </c>
      <c r="Y838" t="n">
        <v>1</v>
      </c>
      <c r="Z838" t="n">
        <v>10</v>
      </c>
    </row>
    <row r="839">
      <c r="A839" t="n">
        <v>47</v>
      </c>
      <c r="B839" t="n">
        <v>130</v>
      </c>
      <c r="C839" t="inlineStr">
        <is>
          <t xml:space="preserve">CONCLUIDO	</t>
        </is>
      </c>
      <c r="D839" t="n">
        <v>4.7132</v>
      </c>
      <c r="E839" t="n">
        <v>21.22</v>
      </c>
      <c r="F839" t="n">
        <v>17.68</v>
      </c>
      <c r="G839" t="n">
        <v>70.70999999999999</v>
      </c>
      <c r="H839" t="n">
        <v>0.83</v>
      </c>
      <c r="I839" t="n">
        <v>15</v>
      </c>
      <c r="J839" t="n">
        <v>274.84</v>
      </c>
      <c r="K839" t="n">
        <v>59.19</v>
      </c>
      <c r="L839" t="n">
        <v>12.75</v>
      </c>
      <c r="M839" t="n">
        <v>13</v>
      </c>
      <c r="N839" t="n">
        <v>72.89</v>
      </c>
      <c r="O839" t="n">
        <v>34130.98</v>
      </c>
      <c r="P839" t="n">
        <v>241.21</v>
      </c>
      <c r="Q839" t="n">
        <v>1319.11</v>
      </c>
      <c r="R839" t="n">
        <v>73.78</v>
      </c>
      <c r="S839" t="n">
        <v>59.92</v>
      </c>
      <c r="T839" t="n">
        <v>6818.12</v>
      </c>
      <c r="U839" t="n">
        <v>0.8100000000000001</v>
      </c>
      <c r="V839" t="n">
        <v>0.96</v>
      </c>
      <c r="W839" t="n">
        <v>0.19</v>
      </c>
      <c r="X839" t="n">
        <v>0.4</v>
      </c>
      <c r="Y839" t="n">
        <v>1</v>
      </c>
      <c r="Z839" t="n">
        <v>10</v>
      </c>
    </row>
    <row r="840">
      <c r="A840" t="n">
        <v>48</v>
      </c>
      <c r="B840" t="n">
        <v>130</v>
      </c>
      <c r="C840" t="inlineStr">
        <is>
          <t xml:space="preserve">CONCLUIDO	</t>
        </is>
      </c>
      <c r="D840" t="n">
        <v>4.715</v>
      </c>
      <c r="E840" t="n">
        <v>21.21</v>
      </c>
      <c r="F840" t="n">
        <v>17.67</v>
      </c>
      <c r="G840" t="n">
        <v>70.68000000000001</v>
      </c>
      <c r="H840" t="n">
        <v>0.84</v>
      </c>
      <c r="I840" t="n">
        <v>15</v>
      </c>
      <c r="J840" t="n">
        <v>275.32</v>
      </c>
      <c r="K840" t="n">
        <v>59.19</v>
      </c>
      <c r="L840" t="n">
        <v>13</v>
      </c>
      <c r="M840" t="n">
        <v>13</v>
      </c>
      <c r="N840" t="n">
        <v>73.13</v>
      </c>
      <c r="O840" t="n">
        <v>34190.73</v>
      </c>
      <c r="P840" t="n">
        <v>237.44</v>
      </c>
      <c r="Q840" t="n">
        <v>1319.13</v>
      </c>
      <c r="R840" t="n">
        <v>73.36</v>
      </c>
      <c r="S840" t="n">
        <v>59.92</v>
      </c>
      <c r="T840" t="n">
        <v>6611.45</v>
      </c>
      <c r="U840" t="n">
        <v>0.82</v>
      </c>
      <c r="V840" t="n">
        <v>0.96</v>
      </c>
      <c r="W840" t="n">
        <v>0.19</v>
      </c>
      <c r="X840" t="n">
        <v>0.39</v>
      </c>
      <c r="Y840" t="n">
        <v>1</v>
      </c>
      <c r="Z840" t="n">
        <v>10</v>
      </c>
    </row>
    <row r="841">
      <c r="A841" t="n">
        <v>49</v>
      </c>
      <c r="B841" t="n">
        <v>130</v>
      </c>
      <c r="C841" t="inlineStr">
        <is>
          <t xml:space="preserve">CONCLUIDO	</t>
        </is>
      </c>
      <c r="D841" t="n">
        <v>4.7481</v>
      </c>
      <c r="E841" t="n">
        <v>21.06</v>
      </c>
      <c r="F841" t="n">
        <v>17.57</v>
      </c>
      <c r="G841" t="n">
        <v>75.31</v>
      </c>
      <c r="H841" t="n">
        <v>0.86</v>
      </c>
      <c r="I841" t="n">
        <v>14</v>
      </c>
      <c r="J841" t="n">
        <v>275.81</v>
      </c>
      <c r="K841" t="n">
        <v>59.19</v>
      </c>
      <c r="L841" t="n">
        <v>13.25</v>
      </c>
      <c r="M841" t="n">
        <v>12</v>
      </c>
      <c r="N841" t="n">
        <v>73.36</v>
      </c>
      <c r="O841" t="n">
        <v>34250.57</v>
      </c>
      <c r="P841" t="n">
        <v>235.57</v>
      </c>
      <c r="Q841" t="n">
        <v>1319.09</v>
      </c>
      <c r="R841" t="n">
        <v>69.87</v>
      </c>
      <c r="S841" t="n">
        <v>59.92</v>
      </c>
      <c r="T841" t="n">
        <v>4868.1</v>
      </c>
      <c r="U841" t="n">
        <v>0.86</v>
      </c>
      <c r="V841" t="n">
        <v>0.97</v>
      </c>
      <c r="W841" t="n">
        <v>0.19</v>
      </c>
      <c r="X841" t="n">
        <v>0.29</v>
      </c>
      <c r="Y841" t="n">
        <v>1</v>
      </c>
      <c r="Z841" t="n">
        <v>10</v>
      </c>
    </row>
    <row r="842">
      <c r="A842" t="n">
        <v>50</v>
      </c>
      <c r="B842" t="n">
        <v>130</v>
      </c>
      <c r="C842" t="inlineStr">
        <is>
          <t xml:space="preserve">CONCLUIDO	</t>
        </is>
      </c>
      <c r="D842" t="n">
        <v>4.7294</v>
      </c>
      <c r="E842" t="n">
        <v>21.14</v>
      </c>
      <c r="F842" t="n">
        <v>17.65</v>
      </c>
      <c r="G842" t="n">
        <v>75.66</v>
      </c>
      <c r="H842" t="n">
        <v>0.87</v>
      </c>
      <c r="I842" t="n">
        <v>14</v>
      </c>
      <c r="J842" t="n">
        <v>276.29</v>
      </c>
      <c r="K842" t="n">
        <v>59.19</v>
      </c>
      <c r="L842" t="n">
        <v>13.5</v>
      </c>
      <c r="M842" t="n">
        <v>12</v>
      </c>
      <c r="N842" t="n">
        <v>73.59999999999999</v>
      </c>
      <c r="O842" t="n">
        <v>34310.51</v>
      </c>
      <c r="P842" t="n">
        <v>236.36</v>
      </c>
      <c r="Q842" t="n">
        <v>1319.08</v>
      </c>
      <c r="R842" t="n">
        <v>73.25</v>
      </c>
      <c r="S842" t="n">
        <v>59.92</v>
      </c>
      <c r="T842" t="n">
        <v>6561.28</v>
      </c>
      <c r="U842" t="n">
        <v>0.82</v>
      </c>
      <c r="V842" t="n">
        <v>0.96</v>
      </c>
      <c r="W842" t="n">
        <v>0.18</v>
      </c>
      <c r="X842" t="n">
        <v>0.38</v>
      </c>
      <c r="Y842" t="n">
        <v>1</v>
      </c>
      <c r="Z842" t="n">
        <v>10</v>
      </c>
    </row>
    <row r="843">
      <c r="A843" t="n">
        <v>51</v>
      </c>
      <c r="B843" t="n">
        <v>130</v>
      </c>
      <c r="C843" t="inlineStr">
        <is>
          <t xml:space="preserve">CONCLUIDO	</t>
        </is>
      </c>
      <c r="D843" t="n">
        <v>4.7284</v>
      </c>
      <c r="E843" t="n">
        <v>21.15</v>
      </c>
      <c r="F843" t="n">
        <v>17.66</v>
      </c>
      <c r="G843" t="n">
        <v>75.68000000000001</v>
      </c>
      <c r="H843" t="n">
        <v>0.88</v>
      </c>
      <c r="I843" t="n">
        <v>14</v>
      </c>
      <c r="J843" t="n">
        <v>276.78</v>
      </c>
      <c r="K843" t="n">
        <v>59.19</v>
      </c>
      <c r="L843" t="n">
        <v>13.75</v>
      </c>
      <c r="M843" t="n">
        <v>12</v>
      </c>
      <c r="N843" t="n">
        <v>73.84</v>
      </c>
      <c r="O843" t="n">
        <v>34370.54</v>
      </c>
      <c r="P843" t="n">
        <v>233.72</v>
      </c>
      <c r="Q843" t="n">
        <v>1319.09</v>
      </c>
      <c r="R843" t="n">
        <v>73.23</v>
      </c>
      <c r="S843" t="n">
        <v>59.92</v>
      </c>
      <c r="T843" t="n">
        <v>6550.2</v>
      </c>
      <c r="U843" t="n">
        <v>0.82</v>
      </c>
      <c r="V843" t="n">
        <v>0.96</v>
      </c>
      <c r="W843" t="n">
        <v>0.18</v>
      </c>
      <c r="X843" t="n">
        <v>0.38</v>
      </c>
      <c r="Y843" t="n">
        <v>1</v>
      </c>
      <c r="Z843" t="n">
        <v>10</v>
      </c>
    </row>
    <row r="844">
      <c r="A844" t="n">
        <v>52</v>
      </c>
      <c r="B844" t="n">
        <v>130</v>
      </c>
      <c r="C844" t="inlineStr">
        <is>
          <t xml:space="preserve">CONCLUIDO	</t>
        </is>
      </c>
      <c r="D844" t="n">
        <v>4.7498</v>
      </c>
      <c r="E844" t="n">
        <v>21.05</v>
      </c>
      <c r="F844" t="n">
        <v>17.61</v>
      </c>
      <c r="G844" t="n">
        <v>81.29000000000001</v>
      </c>
      <c r="H844" t="n">
        <v>0.9</v>
      </c>
      <c r="I844" t="n">
        <v>13</v>
      </c>
      <c r="J844" t="n">
        <v>277.27</v>
      </c>
      <c r="K844" t="n">
        <v>59.19</v>
      </c>
      <c r="L844" t="n">
        <v>14</v>
      </c>
      <c r="M844" t="n">
        <v>11</v>
      </c>
      <c r="N844" t="n">
        <v>74.06999999999999</v>
      </c>
      <c r="O844" t="n">
        <v>34430.66</v>
      </c>
      <c r="P844" t="n">
        <v>232.87</v>
      </c>
      <c r="Q844" t="n">
        <v>1319.08</v>
      </c>
      <c r="R844" t="n">
        <v>71.62</v>
      </c>
      <c r="S844" t="n">
        <v>59.92</v>
      </c>
      <c r="T844" t="n">
        <v>5752.27</v>
      </c>
      <c r="U844" t="n">
        <v>0.84</v>
      </c>
      <c r="V844" t="n">
        <v>0.96</v>
      </c>
      <c r="W844" t="n">
        <v>0.18</v>
      </c>
      <c r="X844" t="n">
        <v>0.34</v>
      </c>
      <c r="Y844" t="n">
        <v>1</v>
      </c>
      <c r="Z844" t="n">
        <v>10</v>
      </c>
    </row>
    <row r="845">
      <c r="A845" t="n">
        <v>53</v>
      </c>
      <c r="B845" t="n">
        <v>130</v>
      </c>
      <c r="C845" t="inlineStr">
        <is>
          <t xml:space="preserve">CONCLUIDO	</t>
        </is>
      </c>
      <c r="D845" t="n">
        <v>4.7479</v>
      </c>
      <c r="E845" t="n">
        <v>21.06</v>
      </c>
      <c r="F845" t="n">
        <v>17.62</v>
      </c>
      <c r="G845" t="n">
        <v>81.33</v>
      </c>
      <c r="H845" t="n">
        <v>0.91</v>
      </c>
      <c r="I845" t="n">
        <v>13</v>
      </c>
      <c r="J845" t="n">
        <v>277.76</v>
      </c>
      <c r="K845" t="n">
        <v>59.19</v>
      </c>
      <c r="L845" t="n">
        <v>14.25</v>
      </c>
      <c r="M845" t="n">
        <v>11</v>
      </c>
      <c r="N845" t="n">
        <v>74.31</v>
      </c>
      <c r="O845" t="n">
        <v>34490.87</v>
      </c>
      <c r="P845" t="n">
        <v>232.31</v>
      </c>
      <c r="Q845" t="n">
        <v>1319.08</v>
      </c>
      <c r="R845" t="n">
        <v>71.88</v>
      </c>
      <c r="S845" t="n">
        <v>59.92</v>
      </c>
      <c r="T845" t="n">
        <v>5877.97</v>
      </c>
      <c r="U845" t="n">
        <v>0.83</v>
      </c>
      <c r="V845" t="n">
        <v>0.96</v>
      </c>
      <c r="W845" t="n">
        <v>0.18</v>
      </c>
      <c r="X845" t="n">
        <v>0.34</v>
      </c>
      <c r="Y845" t="n">
        <v>1</v>
      </c>
      <c r="Z845" t="n">
        <v>10</v>
      </c>
    </row>
    <row r="846">
      <c r="A846" t="n">
        <v>54</v>
      </c>
      <c r="B846" t="n">
        <v>130</v>
      </c>
      <c r="C846" t="inlineStr">
        <is>
          <t xml:space="preserve">CONCLUIDO	</t>
        </is>
      </c>
      <c r="D846" t="n">
        <v>4.7468</v>
      </c>
      <c r="E846" t="n">
        <v>21.07</v>
      </c>
      <c r="F846" t="n">
        <v>17.63</v>
      </c>
      <c r="G846" t="n">
        <v>81.34999999999999</v>
      </c>
      <c r="H846" t="n">
        <v>0.93</v>
      </c>
      <c r="I846" t="n">
        <v>13</v>
      </c>
      <c r="J846" t="n">
        <v>278.25</v>
      </c>
      <c r="K846" t="n">
        <v>59.19</v>
      </c>
      <c r="L846" t="n">
        <v>14.5</v>
      </c>
      <c r="M846" t="n">
        <v>11</v>
      </c>
      <c r="N846" t="n">
        <v>74.55</v>
      </c>
      <c r="O846" t="n">
        <v>34551.18</v>
      </c>
      <c r="P846" t="n">
        <v>231.16</v>
      </c>
      <c r="Q846" t="n">
        <v>1319.14</v>
      </c>
      <c r="R846" t="n">
        <v>72.05</v>
      </c>
      <c r="S846" t="n">
        <v>59.92</v>
      </c>
      <c r="T846" t="n">
        <v>5967.43</v>
      </c>
      <c r="U846" t="n">
        <v>0.83</v>
      </c>
      <c r="V846" t="n">
        <v>0.96</v>
      </c>
      <c r="W846" t="n">
        <v>0.18</v>
      </c>
      <c r="X846" t="n">
        <v>0.35</v>
      </c>
      <c r="Y846" t="n">
        <v>1</v>
      </c>
      <c r="Z846" t="n">
        <v>10</v>
      </c>
    </row>
    <row r="847">
      <c r="A847" t="n">
        <v>55</v>
      </c>
      <c r="B847" t="n">
        <v>130</v>
      </c>
      <c r="C847" t="inlineStr">
        <is>
          <t xml:space="preserve">CONCLUIDO	</t>
        </is>
      </c>
      <c r="D847" t="n">
        <v>4.7499</v>
      </c>
      <c r="E847" t="n">
        <v>21.05</v>
      </c>
      <c r="F847" t="n">
        <v>17.61</v>
      </c>
      <c r="G847" t="n">
        <v>81.29000000000001</v>
      </c>
      <c r="H847" t="n">
        <v>0.9399999999999999</v>
      </c>
      <c r="I847" t="n">
        <v>13</v>
      </c>
      <c r="J847" t="n">
        <v>278.74</v>
      </c>
      <c r="K847" t="n">
        <v>59.19</v>
      </c>
      <c r="L847" t="n">
        <v>14.75</v>
      </c>
      <c r="M847" t="n">
        <v>11</v>
      </c>
      <c r="N847" t="n">
        <v>74.79000000000001</v>
      </c>
      <c r="O847" t="n">
        <v>34611.59</v>
      </c>
      <c r="P847" t="n">
        <v>228.59</v>
      </c>
      <c r="Q847" t="n">
        <v>1319.08</v>
      </c>
      <c r="R847" t="n">
        <v>71.52</v>
      </c>
      <c r="S847" t="n">
        <v>59.92</v>
      </c>
      <c r="T847" t="n">
        <v>5700.03</v>
      </c>
      <c r="U847" t="n">
        <v>0.84</v>
      </c>
      <c r="V847" t="n">
        <v>0.96</v>
      </c>
      <c r="W847" t="n">
        <v>0.19</v>
      </c>
      <c r="X847" t="n">
        <v>0.34</v>
      </c>
      <c r="Y847" t="n">
        <v>1</v>
      </c>
      <c r="Z847" t="n">
        <v>10</v>
      </c>
    </row>
    <row r="848">
      <c r="A848" t="n">
        <v>56</v>
      </c>
      <c r="B848" t="n">
        <v>130</v>
      </c>
      <c r="C848" t="inlineStr">
        <is>
          <t xml:space="preserve">CONCLUIDO	</t>
        </is>
      </c>
      <c r="D848" t="n">
        <v>4.766</v>
      </c>
      <c r="E848" t="n">
        <v>20.98</v>
      </c>
      <c r="F848" t="n">
        <v>17.59</v>
      </c>
      <c r="G848" t="n">
        <v>87.95</v>
      </c>
      <c r="H848" t="n">
        <v>0.96</v>
      </c>
      <c r="I848" t="n">
        <v>12</v>
      </c>
      <c r="J848" t="n">
        <v>279.23</v>
      </c>
      <c r="K848" t="n">
        <v>59.19</v>
      </c>
      <c r="L848" t="n">
        <v>15</v>
      </c>
      <c r="M848" t="n">
        <v>10</v>
      </c>
      <c r="N848" t="n">
        <v>75.03</v>
      </c>
      <c r="O848" t="n">
        <v>34672.08</v>
      </c>
      <c r="P848" t="n">
        <v>227.47</v>
      </c>
      <c r="Q848" t="n">
        <v>1319.08</v>
      </c>
      <c r="R848" t="n">
        <v>70.87</v>
      </c>
      <c r="S848" t="n">
        <v>59.92</v>
      </c>
      <c r="T848" t="n">
        <v>5382.36</v>
      </c>
      <c r="U848" t="n">
        <v>0.85</v>
      </c>
      <c r="V848" t="n">
        <v>0.97</v>
      </c>
      <c r="W848" t="n">
        <v>0.18</v>
      </c>
      <c r="X848" t="n">
        <v>0.31</v>
      </c>
      <c r="Y848" t="n">
        <v>1</v>
      </c>
      <c r="Z848" t="n">
        <v>10</v>
      </c>
    </row>
    <row r="849">
      <c r="A849" t="n">
        <v>57</v>
      </c>
      <c r="B849" t="n">
        <v>130</v>
      </c>
      <c r="C849" t="inlineStr">
        <is>
          <t xml:space="preserve">CONCLUIDO	</t>
        </is>
      </c>
      <c r="D849" t="n">
        <v>4.7647</v>
      </c>
      <c r="E849" t="n">
        <v>20.99</v>
      </c>
      <c r="F849" t="n">
        <v>17.6</v>
      </c>
      <c r="G849" t="n">
        <v>87.98</v>
      </c>
      <c r="H849" t="n">
        <v>0.97</v>
      </c>
      <c r="I849" t="n">
        <v>12</v>
      </c>
      <c r="J849" t="n">
        <v>279.72</v>
      </c>
      <c r="K849" t="n">
        <v>59.19</v>
      </c>
      <c r="L849" t="n">
        <v>15.25</v>
      </c>
      <c r="M849" t="n">
        <v>9</v>
      </c>
      <c r="N849" t="n">
        <v>75.27</v>
      </c>
      <c r="O849" t="n">
        <v>34732.68</v>
      </c>
      <c r="P849" t="n">
        <v>226.9</v>
      </c>
      <c r="Q849" t="n">
        <v>1319.09</v>
      </c>
      <c r="R849" t="n">
        <v>70.95</v>
      </c>
      <c r="S849" t="n">
        <v>59.92</v>
      </c>
      <c r="T849" t="n">
        <v>5417.8</v>
      </c>
      <c r="U849" t="n">
        <v>0.84</v>
      </c>
      <c r="V849" t="n">
        <v>0.97</v>
      </c>
      <c r="W849" t="n">
        <v>0.18</v>
      </c>
      <c r="X849" t="n">
        <v>0.32</v>
      </c>
      <c r="Y849" t="n">
        <v>1</v>
      </c>
      <c r="Z849" t="n">
        <v>10</v>
      </c>
    </row>
    <row r="850">
      <c r="A850" t="n">
        <v>58</v>
      </c>
      <c r="B850" t="n">
        <v>130</v>
      </c>
      <c r="C850" t="inlineStr">
        <is>
          <t xml:space="preserve">CONCLUIDO	</t>
        </is>
      </c>
      <c r="D850" t="n">
        <v>4.7656</v>
      </c>
      <c r="E850" t="n">
        <v>20.98</v>
      </c>
      <c r="F850" t="n">
        <v>17.59</v>
      </c>
      <c r="G850" t="n">
        <v>87.95999999999999</v>
      </c>
      <c r="H850" t="n">
        <v>0.98</v>
      </c>
      <c r="I850" t="n">
        <v>12</v>
      </c>
      <c r="J850" t="n">
        <v>280.21</v>
      </c>
      <c r="K850" t="n">
        <v>59.19</v>
      </c>
      <c r="L850" t="n">
        <v>15.5</v>
      </c>
      <c r="M850" t="n">
        <v>6</v>
      </c>
      <c r="N850" t="n">
        <v>75.52</v>
      </c>
      <c r="O850" t="n">
        <v>34793.36</v>
      </c>
      <c r="P850" t="n">
        <v>225.99</v>
      </c>
      <c r="Q850" t="n">
        <v>1319.08</v>
      </c>
      <c r="R850" t="n">
        <v>70.73999999999999</v>
      </c>
      <c r="S850" t="n">
        <v>59.92</v>
      </c>
      <c r="T850" t="n">
        <v>5313.95</v>
      </c>
      <c r="U850" t="n">
        <v>0.85</v>
      </c>
      <c r="V850" t="n">
        <v>0.97</v>
      </c>
      <c r="W850" t="n">
        <v>0.19</v>
      </c>
      <c r="X850" t="n">
        <v>0.32</v>
      </c>
      <c r="Y850" t="n">
        <v>1</v>
      </c>
      <c r="Z850" t="n">
        <v>10</v>
      </c>
    </row>
    <row r="851">
      <c r="A851" t="n">
        <v>59</v>
      </c>
      <c r="B851" t="n">
        <v>130</v>
      </c>
      <c r="C851" t="inlineStr">
        <is>
          <t xml:space="preserve">CONCLUIDO	</t>
        </is>
      </c>
      <c r="D851" t="n">
        <v>4.7678</v>
      </c>
      <c r="E851" t="n">
        <v>20.97</v>
      </c>
      <c r="F851" t="n">
        <v>17.58</v>
      </c>
      <c r="G851" t="n">
        <v>87.91</v>
      </c>
      <c r="H851" t="n">
        <v>1</v>
      </c>
      <c r="I851" t="n">
        <v>12</v>
      </c>
      <c r="J851" t="n">
        <v>280.7</v>
      </c>
      <c r="K851" t="n">
        <v>59.19</v>
      </c>
      <c r="L851" t="n">
        <v>15.75</v>
      </c>
      <c r="M851" t="n">
        <v>3</v>
      </c>
      <c r="N851" t="n">
        <v>75.76000000000001</v>
      </c>
      <c r="O851" t="n">
        <v>34854.15</v>
      </c>
      <c r="P851" t="n">
        <v>224.76</v>
      </c>
      <c r="Q851" t="n">
        <v>1319.16</v>
      </c>
      <c r="R851" t="n">
        <v>70.19</v>
      </c>
      <c r="S851" t="n">
        <v>59.92</v>
      </c>
      <c r="T851" t="n">
        <v>5039.89</v>
      </c>
      <c r="U851" t="n">
        <v>0.85</v>
      </c>
      <c r="V851" t="n">
        <v>0.97</v>
      </c>
      <c r="W851" t="n">
        <v>0.19</v>
      </c>
      <c r="X851" t="n">
        <v>0.31</v>
      </c>
      <c r="Y851" t="n">
        <v>1</v>
      </c>
      <c r="Z851" t="n">
        <v>10</v>
      </c>
    </row>
    <row r="852">
      <c r="A852" t="n">
        <v>60</v>
      </c>
      <c r="B852" t="n">
        <v>130</v>
      </c>
      <c r="C852" t="inlineStr">
        <is>
          <t xml:space="preserve">CONCLUIDO	</t>
        </is>
      </c>
      <c r="D852" t="n">
        <v>4.7634</v>
      </c>
      <c r="E852" t="n">
        <v>20.99</v>
      </c>
      <c r="F852" t="n">
        <v>17.6</v>
      </c>
      <c r="G852" t="n">
        <v>88.01000000000001</v>
      </c>
      <c r="H852" t="n">
        <v>1.01</v>
      </c>
      <c r="I852" t="n">
        <v>12</v>
      </c>
      <c r="J852" t="n">
        <v>281.2</v>
      </c>
      <c r="K852" t="n">
        <v>59.19</v>
      </c>
      <c r="L852" t="n">
        <v>16</v>
      </c>
      <c r="M852" t="n">
        <v>3</v>
      </c>
      <c r="N852" t="n">
        <v>76</v>
      </c>
      <c r="O852" t="n">
        <v>34915.03</v>
      </c>
      <c r="P852" t="n">
        <v>224.04</v>
      </c>
      <c r="Q852" t="n">
        <v>1319.09</v>
      </c>
      <c r="R852" t="n">
        <v>70.81</v>
      </c>
      <c r="S852" t="n">
        <v>59.92</v>
      </c>
      <c r="T852" t="n">
        <v>5348.36</v>
      </c>
      <c r="U852" t="n">
        <v>0.85</v>
      </c>
      <c r="V852" t="n">
        <v>0.97</v>
      </c>
      <c r="W852" t="n">
        <v>0.2</v>
      </c>
      <c r="X852" t="n">
        <v>0.32</v>
      </c>
      <c r="Y852" t="n">
        <v>1</v>
      </c>
      <c r="Z852" t="n">
        <v>10</v>
      </c>
    </row>
    <row r="853">
      <c r="A853" t="n">
        <v>61</v>
      </c>
      <c r="B853" t="n">
        <v>130</v>
      </c>
      <c r="C853" t="inlineStr">
        <is>
          <t xml:space="preserve">CONCLUIDO	</t>
        </is>
      </c>
      <c r="D853" t="n">
        <v>4.7643</v>
      </c>
      <c r="E853" t="n">
        <v>20.99</v>
      </c>
      <c r="F853" t="n">
        <v>17.6</v>
      </c>
      <c r="G853" t="n">
        <v>87.98999999999999</v>
      </c>
      <c r="H853" t="n">
        <v>1.03</v>
      </c>
      <c r="I853" t="n">
        <v>12</v>
      </c>
      <c r="J853" t="n">
        <v>281.69</v>
      </c>
      <c r="K853" t="n">
        <v>59.19</v>
      </c>
      <c r="L853" t="n">
        <v>16.25</v>
      </c>
      <c r="M853" t="n">
        <v>0</v>
      </c>
      <c r="N853" t="n">
        <v>76.25</v>
      </c>
      <c r="O853" t="n">
        <v>34976</v>
      </c>
      <c r="P853" t="n">
        <v>224.4</v>
      </c>
      <c r="Q853" t="n">
        <v>1319.1</v>
      </c>
      <c r="R853" t="n">
        <v>70.48999999999999</v>
      </c>
      <c r="S853" t="n">
        <v>59.92</v>
      </c>
      <c r="T853" t="n">
        <v>5191.2</v>
      </c>
      <c r="U853" t="n">
        <v>0.85</v>
      </c>
      <c r="V853" t="n">
        <v>0.97</v>
      </c>
      <c r="W853" t="n">
        <v>0.2</v>
      </c>
      <c r="X853" t="n">
        <v>0.32</v>
      </c>
      <c r="Y853" t="n">
        <v>1</v>
      </c>
      <c r="Z853" t="n">
        <v>10</v>
      </c>
    </row>
    <row r="854">
      <c r="A854" t="n">
        <v>0</v>
      </c>
      <c r="B854" t="n">
        <v>75</v>
      </c>
      <c r="C854" t="inlineStr">
        <is>
          <t xml:space="preserve">CONCLUIDO	</t>
        </is>
      </c>
      <c r="D854" t="n">
        <v>3.221</v>
      </c>
      <c r="E854" t="n">
        <v>31.05</v>
      </c>
      <c r="F854" t="n">
        <v>22.9</v>
      </c>
      <c r="G854" t="n">
        <v>7.16</v>
      </c>
      <c r="H854" t="n">
        <v>0.12</v>
      </c>
      <c r="I854" t="n">
        <v>192</v>
      </c>
      <c r="J854" t="n">
        <v>150.44</v>
      </c>
      <c r="K854" t="n">
        <v>49.1</v>
      </c>
      <c r="L854" t="n">
        <v>1</v>
      </c>
      <c r="M854" t="n">
        <v>190</v>
      </c>
      <c r="N854" t="n">
        <v>25.34</v>
      </c>
      <c r="O854" t="n">
        <v>18787.76</v>
      </c>
      <c r="P854" t="n">
        <v>264.47</v>
      </c>
      <c r="Q854" t="n">
        <v>1319.55</v>
      </c>
      <c r="R854" t="n">
        <v>244.32</v>
      </c>
      <c r="S854" t="n">
        <v>59.92</v>
      </c>
      <c r="T854" t="n">
        <v>91203.81</v>
      </c>
      <c r="U854" t="n">
        <v>0.25</v>
      </c>
      <c r="V854" t="n">
        <v>0.74</v>
      </c>
      <c r="W854" t="n">
        <v>0.47</v>
      </c>
      <c r="X854" t="n">
        <v>5.62</v>
      </c>
      <c r="Y854" t="n">
        <v>1</v>
      </c>
      <c r="Z854" t="n">
        <v>10</v>
      </c>
    </row>
    <row r="855">
      <c r="A855" t="n">
        <v>1</v>
      </c>
      <c r="B855" t="n">
        <v>75</v>
      </c>
      <c r="C855" t="inlineStr">
        <is>
          <t xml:space="preserve">CONCLUIDO	</t>
        </is>
      </c>
      <c r="D855" t="n">
        <v>3.5707</v>
      </c>
      <c r="E855" t="n">
        <v>28.01</v>
      </c>
      <c r="F855" t="n">
        <v>21.39</v>
      </c>
      <c r="G855" t="n">
        <v>9.039999999999999</v>
      </c>
      <c r="H855" t="n">
        <v>0.15</v>
      </c>
      <c r="I855" t="n">
        <v>142</v>
      </c>
      <c r="J855" t="n">
        <v>150.78</v>
      </c>
      <c r="K855" t="n">
        <v>49.1</v>
      </c>
      <c r="L855" t="n">
        <v>1.25</v>
      </c>
      <c r="M855" t="n">
        <v>140</v>
      </c>
      <c r="N855" t="n">
        <v>25.44</v>
      </c>
      <c r="O855" t="n">
        <v>18830.65</v>
      </c>
      <c r="P855" t="n">
        <v>244.86</v>
      </c>
      <c r="Q855" t="n">
        <v>1319.32</v>
      </c>
      <c r="R855" t="n">
        <v>194.64</v>
      </c>
      <c r="S855" t="n">
        <v>59.92</v>
      </c>
      <c r="T855" t="n">
        <v>66614.24000000001</v>
      </c>
      <c r="U855" t="n">
        <v>0.31</v>
      </c>
      <c r="V855" t="n">
        <v>0.79</v>
      </c>
      <c r="W855" t="n">
        <v>0.39</v>
      </c>
      <c r="X855" t="n">
        <v>4.11</v>
      </c>
      <c r="Y855" t="n">
        <v>1</v>
      </c>
      <c r="Z855" t="n">
        <v>10</v>
      </c>
    </row>
    <row r="856">
      <c r="A856" t="n">
        <v>2</v>
      </c>
      <c r="B856" t="n">
        <v>75</v>
      </c>
      <c r="C856" t="inlineStr">
        <is>
          <t xml:space="preserve">CONCLUIDO	</t>
        </is>
      </c>
      <c r="D856" t="n">
        <v>3.8106</v>
      </c>
      <c r="E856" t="n">
        <v>26.24</v>
      </c>
      <c r="F856" t="n">
        <v>20.51</v>
      </c>
      <c r="G856" t="n">
        <v>10.89</v>
      </c>
      <c r="H856" t="n">
        <v>0.18</v>
      </c>
      <c r="I856" t="n">
        <v>113</v>
      </c>
      <c r="J856" t="n">
        <v>151.13</v>
      </c>
      <c r="K856" t="n">
        <v>49.1</v>
      </c>
      <c r="L856" t="n">
        <v>1.5</v>
      </c>
      <c r="M856" t="n">
        <v>111</v>
      </c>
      <c r="N856" t="n">
        <v>25.54</v>
      </c>
      <c r="O856" t="n">
        <v>18873.58</v>
      </c>
      <c r="P856" t="n">
        <v>232.72</v>
      </c>
      <c r="Q856" t="n">
        <v>1319.27</v>
      </c>
      <c r="R856" t="n">
        <v>166.14</v>
      </c>
      <c r="S856" t="n">
        <v>59.92</v>
      </c>
      <c r="T856" t="n">
        <v>52507.52</v>
      </c>
      <c r="U856" t="n">
        <v>0.36</v>
      </c>
      <c r="V856" t="n">
        <v>0.83</v>
      </c>
      <c r="W856" t="n">
        <v>0.35</v>
      </c>
      <c r="X856" t="n">
        <v>3.23</v>
      </c>
      <c r="Y856" t="n">
        <v>1</v>
      </c>
      <c r="Z856" t="n">
        <v>10</v>
      </c>
    </row>
    <row r="857">
      <c r="A857" t="n">
        <v>3</v>
      </c>
      <c r="B857" t="n">
        <v>75</v>
      </c>
      <c r="C857" t="inlineStr">
        <is>
          <t xml:space="preserve">CONCLUIDO	</t>
        </is>
      </c>
      <c r="D857" t="n">
        <v>3.9801</v>
      </c>
      <c r="E857" t="n">
        <v>25.12</v>
      </c>
      <c r="F857" t="n">
        <v>19.98</v>
      </c>
      <c r="G857" t="n">
        <v>12.75</v>
      </c>
      <c r="H857" t="n">
        <v>0.2</v>
      </c>
      <c r="I857" t="n">
        <v>94</v>
      </c>
      <c r="J857" t="n">
        <v>151.48</v>
      </c>
      <c r="K857" t="n">
        <v>49.1</v>
      </c>
      <c r="L857" t="n">
        <v>1.75</v>
      </c>
      <c r="M857" t="n">
        <v>92</v>
      </c>
      <c r="N857" t="n">
        <v>25.64</v>
      </c>
      <c r="O857" t="n">
        <v>18916.54</v>
      </c>
      <c r="P857" t="n">
        <v>224.63</v>
      </c>
      <c r="Q857" t="n">
        <v>1319.21</v>
      </c>
      <c r="R857" t="n">
        <v>148.61</v>
      </c>
      <c r="S857" t="n">
        <v>59.92</v>
      </c>
      <c r="T857" t="n">
        <v>43841.48</v>
      </c>
      <c r="U857" t="n">
        <v>0.4</v>
      </c>
      <c r="V857" t="n">
        <v>0.85</v>
      </c>
      <c r="W857" t="n">
        <v>0.32</v>
      </c>
      <c r="X857" t="n">
        <v>2.7</v>
      </c>
      <c r="Y857" t="n">
        <v>1</v>
      </c>
      <c r="Z857" t="n">
        <v>10</v>
      </c>
    </row>
    <row r="858">
      <c r="A858" t="n">
        <v>4</v>
      </c>
      <c r="B858" t="n">
        <v>75</v>
      </c>
      <c r="C858" t="inlineStr">
        <is>
          <t xml:space="preserve">CONCLUIDO	</t>
        </is>
      </c>
      <c r="D858" t="n">
        <v>4.1354</v>
      </c>
      <c r="E858" t="n">
        <v>24.18</v>
      </c>
      <c r="F858" t="n">
        <v>19.49</v>
      </c>
      <c r="G858" t="n">
        <v>14.8</v>
      </c>
      <c r="H858" t="n">
        <v>0.23</v>
      </c>
      <c r="I858" t="n">
        <v>79</v>
      </c>
      <c r="J858" t="n">
        <v>151.83</v>
      </c>
      <c r="K858" t="n">
        <v>49.1</v>
      </c>
      <c r="L858" t="n">
        <v>2</v>
      </c>
      <c r="M858" t="n">
        <v>77</v>
      </c>
      <c r="N858" t="n">
        <v>25.73</v>
      </c>
      <c r="O858" t="n">
        <v>18959.54</v>
      </c>
      <c r="P858" t="n">
        <v>217.07</v>
      </c>
      <c r="Q858" t="n">
        <v>1319.21</v>
      </c>
      <c r="R858" t="n">
        <v>132.76</v>
      </c>
      <c r="S858" t="n">
        <v>59.92</v>
      </c>
      <c r="T858" t="n">
        <v>35990.56</v>
      </c>
      <c r="U858" t="n">
        <v>0.45</v>
      </c>
      <c r="V858" t="n">
        <v>0.87</v>
      </c>
      <c r="W858" t="n">
        <v>0.29</v>
      </c>
      <c r="X858" t="n">
        <v>2.21</v>
      </c>
      <c r="Y858" t="n">
        <v>1</v>
      </c>
      <c r="Z858" t="n">
        <v>10</v>
      </c>
    </row>
    <row r="859">
      <c r="A859" t="n">
        <v>5</v>
      </c>
      <c r="B859" t="n">
        <v>75</v>
      </c>
      <c r="C859" t="inlineStr">
        <is>
          <t xml:space="preserve">CONCLUIDO	</t>
        </is>
      </c>
      <c r="D859" t="n">
        <v>4.2407</v>
      </c>
      <c r="E859" t="n">
        <v>23.58</v>
      </c>
      <c r="F859" t="n">
        <v>19.2</v>
      </c>
      <c r="G859" t="n">
        <v>16.69</v>
      </c>
      <c r="H859" t="n">
        <v>0.26</v>
      </c>
      <c r="I859" t="n">
        <v>69</v>
      </c>
      <c r="J859" t="n">
        <v>152.18</v>
      </c>
      <c r="K859" t="n">
        <v>49.1</v>
      </c>
      <c r="L859" t="n">
        <v>2.25</v>
      </c>
      <c r="M859" t="n">
        <v>67</v>
      </c>
      <c r="N859" t="n">
        <v>25.83</v>
      </c>
      <c r="O859" t="n">
        <v>19002.56</v>
      </c>
      <c r="P859" t="n">
        <v>211.8</v>
      </c>
      <c r="Q859" t="n">
        <v>1319.31</v>
      </c>
      <c r="R859" t="n">
        <v>122.98</v>
      </c>
      <c r="S859" t="n">
        <v>59.92</v>
      </c>
      <c r="T859" t="n">
        <v>31148.58</v>
      </c>
      <c r="U859" t="n">
        <v>0.49</v>
      </c>
      <c r="V859" t="n">
        <v>0.89</v>
      </c>
      <c r="W859" t="n">
        <v>0.27</v>
      </c>
      <c r="X859" t="n">
        <v>1.92</v>
      </c>
      <c r="Y859" t="n">
        <v>1</v>
      </c>
      <c r="Z859" t="n">
        <v>10</v>
      </c>
    </row>
    <row r="860">
      <c r="A860" t="n">
        <v>6</v>
      </c>
      <c r="B860" t="n">
        <v>75</v>
      </c>
      <c r="C860" t="inlineStr">
        <is>
          <t xml:space="preserve">CONCLUIDO	</t>
        </is>
      </c>
      <c r="D860" t="n">
        <v>4.3321</v>
      </c>
      <c r="E860" t="n">
        <v>23.08</v>
      </c>
      <c r="F860" t="n">
        <v>18.94</v>
      </c>
      <c r="G860" t="n">
        <v>18.63</v>
      </c>
      <c r="H860" t="n">
        <v>0.29</v>
      </c>
      <c r="I860" t="n">
        <v>61</v>
      </c>
      <c r="J860" t="n">
        <v>152.53</v>
      </c>
      <c r="K860" t="n">
        <v>49.1</v>
      </c>
      <c r="L860" t="n">
        <v>2.5</v>
      </c>
      <c r="M860" t="n">
        <v>59</v>
      </c>
      <c r="N860" t="n">
        <v>25.93</v>
      </c>
      <c r="O860" t="n">
        <v>19045.63</v>
      </c>
      <c r="P860" t="n">
        <v>207.05</v>
      </c>
      <c r="Q860" t="n">
        <v>1319.19</v>
      </c>
      <c r="R860" t="n">
        <v>114.52</v>
      </c>
      <c r="S860" t="n">
        <v>59.92</v>
      </c>
      <c r="T860" t="n">
        <v>26960.59</v>
      </c>
      <c r="U860" t="n">
        <v>0.52</v>
      </c>
      <c r="V860" t="n">
        <v>0.9</v>
      </c>
      <c r="W860" t="n">
        <v>0.27</v>
      </c>
      <c r="X860" t="n">
        <v>1.67</v>
      </c>
      <c r="Y860" t="n">
        <v>1</v>
      </c>
      <c r="Z860" t="n">
        <v>10</v>
      </c>
    </row>
    <row r="861">
      <c r="A861" t="n">
        <v>7</v>
      </c>
      <c r="B861" t="n">
        <v>75</v>
      </c>
      <c r="C861" t="inlineStr">
        <is>
          <t xml:space="preserve">CONCLUIDO	</t>
        </is>
      </c>
      <c r="D861" t="n">
        <v>4.4657</v>
      </c>
      <c r="E861" t="n">
        <v>22.39</v>
      </c>
      <c r="F861" t="n">
        <v>18.5</v>
      </c>
      <c r="G861" t="n">
        <v>20.94</v>
      </c>
      <c r="H861" t="n">
        <v>0.32</v>
      </c>
      <c r="I861" t="n">
        <v>53</v>
      </c>
      <c r="J861" t="n">
        <v>152.88</v>
      </c>
      <c r="K861" t="n">
        <v>49.1</v>
      </c>
      <c r="L861" t="n">
        <v>2.75</v>
      </c>
      <c r="M861" t="n">
        <v>51</v>
      </c>
      <c r="N861" t="n">
        <v>26.03</v>
      </c>
      <c r="O861" t="n">
        <v>19088.72</v>
      </c>
      <c r="P861" t="n">
        <v>199.55</v>
      </c>
      <c r="Q861" t="n">
        <v>1319.27</v>
      </c>
      <c r="R861" t="n">
        <v>99.83</v>
      </c>
      <c r="S861" t="n">
        <v>59.92</v>
      </c>
      <c r="T861" t="n">
        <v>19656.82</v>
      </c>
      <c r="U861" t="n">
        <v>0.6</v>
      </c>
      <c r="V861" t="n">
        <v>0.92</v>
      </c>
      <c r="W861" t="n">
        <v>0.24</v>
      </c>
      <c r="X861" t="n">
        <v>1.22</v>
      </c>
      <c r="Y861" t="n">
        <v>1</v>
      </c>
      <c r="Z861" t="n">
        <v>10</v>
      </c>
    </row>
    <row r="862">
      <c r="A862" t="n">
        <v>8</v>
      </c>
      <c r="B862" t="n">
        <v>75</v>
      </c>
      <c r="C862" t="inlineStr">
        <is>
          <t xml:space="preserve">CONCLUIDO	</t>
        </is>
      </c>
      <c r="D862" t="n">
        <v>4.4</v>
      </c>
      <c r="E862" t="n">
        <v>22.73</v>
      </c>
      <c r="F862" t="n">
        <v>18.92</v>
      </c>
      <c r="G862" t="n">
        <v>22.71</v>
      </c>
      <c r="H862" t="n">
        <v>0.35</v>
      </c>
      <c r="I862" t="n">
        <v>50</v>
      </c>
      <c r="J862" t="n">
        <v>153.23</v>
      </c>
      <c r="K862" t="n">
        <v>49.1</v>
      </c>
      <c r="L862" t="n">
        <v>3</v>
      </c>
      <c r="M862" t="n">
        <v>48</v>
      </c>
      <c r="N862" t="n">
        <v>26.13</v>
      </c>
      <c r="O862" t="n">
        <v>19131.85</v>
      </c>
      <c r="P862" t="n">
        <v>203.38</v>
      </c>
      <c r="Q862" t="n">
        <v>1319.35</v>
      </c>
      <c r="R862" t="n">
        <v>115.52</v>
      </c>
      <c r="S862" t="n">
        <v>59.92</v>
      </c>
      <c r="T862" t="n">
        <v>27513.73</v>
      </c>
      <c r="U862" t="n">
        <v>0.52</v>
      </c>
      <c r="V862" t="n">
        <v>0.9</v>
      </c>
      <c r="W862" t="n">
        <v>0.23</v>
      </c>
      <c r="X862" t="n">
        <v>1.64</v>
      </c>
      <c r="Y862" t="n">
        <v>1</v>
      </c>
      <c r="Z862" t="n">
        <v>10</v>
      </c>
    </row>
    <row r="863">
      <c r="A863" t="n">
        <v>9</v>
      </c>
      <c r="B863" t="n">
        <v>75</v>
      </c>
      <c r="C863" t="inlineStr">
        <is>
          <t xml:space="preserve">CONCLUIDO	</t>
        </is>
      </c>
      <c r="D863" t="n">
        <v>4.4945</v>
      </c>
      <c r="E863" t="n">
        <v>22.25</v>
      </c>
      <c r="F863" t="n">
        <v>18.6</v>
      </c>
      <c r="G863" t="n">
        <v>24.8</v>
      </c>
      <c r="H863" t="n">
        <v>0.37</v>
      </c>
      <c r="I863" t="n">
        <v>45</v>
      </c>
      <c r="J863" t="n">
        <v>153.58</v>
      </c>
      <c r="K863" t="n">
        <v>49.1</v>
      </c>
      <c r="L863" t="n">
        <v>3.25</v>
      </c>
      <c r="M863" t="n">
        <v>43</v>
      </c>
      <c r="N863" t="n">
        <v>26.23</v>
      </c>
      <c r="O863" t="n">
        <v>19175.02</v>
      </c>
      <c r="P863" t="n">
        <v>197.3</v>
      </c>
      <c r="Q863" t="n">
        <v>1319.17</v>
      </c>
      <c r="R863" t="n">
        <v>103.76</v>
      </c>
      <c r="S863" t="n">
        <v>59.92</v>
      </c>
      <c r="T863" t="n">
        <v>21658.45</v>
      </c>
      <c r="U863" t="n">
        <v>0.58</v>
      </c>
      <c r="V863" t="n">
        <v>0.91</v>
      </c>
      <c r="W863" t="n">
        <v>0.24</v>
      </c>
      <c r="X863" t="n">
        <v>1.32</v>
      </c>
      <c r="Y863" t="n">
        <v>1</v>
      </c>
      <c r="Z863" t="n">
        <v>10</v>
      </c>
    </row>
    <row r="864">
      <c r="A864" t="n">
        <v>10</v>
      </c>
      <c r="B864" t="n">
        <v>75</v>
      </c>
      <c r="C864" t="inlineStr">
        <is>
          <t xml:space="preserve">CONCLUIDO	</t>
        </is>
      </c>
      <c r="D864" t="n">
        <v>4.5527</v>
      </c>
      <c r="E864" t="n">
        <v>21.96</v>
      </c>
      <c r="F864" t="n">
        <v>18.44</v>
      </c>
      <c r="G864" t="n">
        <v>26.98</v>
      </c>
      <c r="H864" t="n">
        <v>0.4</v>
      </c>
      <c r="I864" t="n">
        <v>41</v>
      </c>
      <c r="J864" t="n">
        <v>153.93</v>
      </c>
      <c r="K864" t="n">
        <v>49.1</v>
      </c>
      <c r="L864" t="n">
        <v>3.5</v>
      </c>
      <c r="M864" t="n">
        <v>39</v>
      </c>
      <c r="N864" t="n">
        <v>26.33</v>
      </c>
      <c r="O864" t="n">
        <v>19218.22</v>
      </c>
      <c r="P864" t="n">
        <v>193.64</v>
      </c>
      <c r="Q864" t="n">
        <v>1319.09</v>
      </c>
      <c r="R864" t="n">
        <v>98.39</v>
      </c>
      <c r="S864" t="n">
        <v>59.92</v>
      </c>
      <c r="T864" t="n">
        <v>18996.08</v>
      </c>
      <c r="U864" t="n">
        <v>0.61</v>
      </c>
      <c r="V864" t="n">
        <v>0.92</v>
      </c>
      <c r="W864" t="n">
        <v>0.23</v>
      </c>
      <c r="X864" t="n">
        <v>1.16</v>
      </c>
      <c r="Y864" t="n">
        <v>1</v>
      </c>
      <c r="Z864" t="n">
        <v>10</v>
      </c>
    </row>
    <row r="865">
      <c r="A865" t="n">
        <v>11</v>
      </c>
      <c r="B865" t="n">
        <v>75</v>
      </c>
      <c r="C865" t="inlineStr">
        <is>
          <t xml:space="preserve">CONCLUIDO	</t>
        </is>
      </c>
      <c r="D865" t="n">
        <v>4.5885</v>
      </c>
      <c r="E865" t="n">
        <v>21.79</v>
      </c>
      <c r="F865" t="n">
        <v>18.36</v>
      </c>
      <c r="G865" t="n">
        <v>28.98</v>
      </c>
      <c r="H865" t="n">
        <v>0.43</v>
      </c>
      <c r="I865" t="n">
        <v>38</v>
      </c>
      <c r="J865" t="n">
        <v>154.28</v>
      </c>
      <c r="K865" t="n">
        <v>49.1</v>
      </c>
      <c r="L865" t="n">
        <v>3.75</v>
      </c>
      <c r="M865" t="n">
        <v>36</v>
      </c>
      <c r="N865" t="n">
        <v>26.43</v>
      </c>
      <c r="O865" t="n">
        <v>19261.45</v>
      </c>
      <c r="P865" t="n">
        <v>190.59</v>
      </c>
      <c r="Q865" t="n">
        <v>1319.18</v>
      </c>
      <c r="R865" t="n">
        <v>95.83</v>
      </c>
      <c r="S865" t="n">
        <v>59.92</v>
      </c>
      <c r="T865" t="n">
        <v>17730.65</v>
      </c>
      <c r="U865" t="n">
        <v>0.63</v>
      </c>
      <c r="V865" t="n">
        <v>0.93</v>
      </c>
      <c r="W865" t="n">
        <v>0.22</v>
      </c>
      <c r="X865" t="n">
        <v>1.08</v>
      </c>
      <c r="Y865" t="n">
        <v>1</v>
      </c>
      <c r="Z865" t="n">
        <v>10</v>
      </c>
    </row>
    <row r="866">
      <c r="A866" t="n">
        <v>12</v>
      </c>
      <c r="B866" t="n">
        <v>75</v>
      </c>
      <c r="C866" t="inlineStr">
        <is>
          <t xml:space="preserve">CONCLUIDO	</t>
        </is>
      </c>
      <c r="D866" t="n">
        <v>4.633</v>
      </c>
      <c r="E866" t="n">
        <v>21.58</v>
      </c>
      <c r="F866" t="n">
        <v>18.24</v>
      </c>
      <c r="G866" t="n">
        <v>31.27</v>
      </c>
      <c r="H866" t="n">
        <v>0.46</v>
      </c>
      <c r="I866" t="n">
        <v>35</v>
      </c>
      <c r="J866" t="n">
        <v>154.63</v>
      </c>
      <c r="K866" t="n">
        <v>49.1</v>
      </c>
      <c r="L866" t="n">
        <v>4</v>
      </c>
      <c r="M866" t="n">
        <v>33</v>
      </c>
      <c r="N866" t="n">
        <v>26.53</v>
      </c>
      <c r="O866" t="n">
        <v>19304.72</v>
      </c>
      <c r="P866" t="n">
        <v>187.37</v>
      </c>
      <c r="Q866" t="n">
        <v>1319.08</v>
      </c>
      <c r="R866" t="n">
        <v>91.98999999999999</v>
      </c>
      <c r="S866" t="n">
        <v>59.92</v>
      </c>
      <c r="T866" t="n">
        <v>15824.35</v>
      </c>
      <c r="U866" t="n">
        <v>0.65</v>
      </c>
      <c r="V866" t="n">
        <v>0.93</v>
      </c>
      <c r="W866" t="n">
        <v>0.22</v>
      </c>
      <c r="X866" t="n">
        <v>0.96</v>
      </c>
      <c r="Y866" t="n">
        <v>1</v>
      </c>
      <c r="Z866" t="n">
        <v>10</v>
      </c>
    </row>
    <row r="867">
      <c r="A867" t="n">
        <v>13</v>
      </c>
      <c r="B867" t="n">
        <v>75</v>
      </c>
      <c r="C867" t="inlineStr">
        <is>
          <t xml:space="preserve">CONCLUIDO	</t>
        </is>
      </c>
      <c r="D867" t="n">
        <v>4.6704</v>
      </c>
      <c r="E867" t="n">
        <v>21.41</v>
      </c>
      <c r="F867" t="n">
        <v>18.16</v>
      </c>
      <c r="G867" t="n">
        <v>34.05</v>
      </c>
      <c r="H867" t="n">
        <v>0.49</v>
      </c>
      <c r="I867" t="n">
        <v>32</v>
      </c>
      <c r="J867" t="n">
        <v>154.98</v>
      </c>
      <c r="K867" t="n">
        <v>49.1</v>
      </c>
      <c r="L867" t="n">
        <v>4.25</v>
      </c>
      <c r="M867" t="n">
        <v>30</v>
      </c>
      <c r="N867" t="n">
        <v>26.63</v>
      </c>
      <c r="O867" t="n">
        <v>19348.03</v>
      </c>
      <c r="P867" t="n">
        <v>183.89</v>
      </c>
      <c r="Q867" t="n">
        <v>1319.13</v>
      </c>
      <c r="R867" t="n">
        <v>89.26000000000001</v>
      </c>
      <c r="S867" t="n">
        <v>59.92</v>
      </c>
      <c r="T867" t="n">
        <v>14476.8</v>
      </c>
      <c r="U867" t="n">
        <v>0.67</v>
      </c>
      <c r="V867" t="n">
        <v>0.9399999999999999</v>
      </c>
      <c r="W867" t="n">
        <v>0.22</v>
      </c>
      <c r="X867" t="n">
        <v>0.88</v>
      </c>
      <c r="Y867" t="n">
        <v>1</v>
      </c>
      <c r="Z867" t="n">
        <v>10</v>
      </c>
    </row>
    <row r="868">
      <c r="A868" t="n">
        <v>14</v>
      </c>
      <c r="B868" t="n">
        <v>75</v>
      </c>
      <c r="C868" t="inlineStr">
        <is>
          <t xml:space="preserve">CONCLUIDO	</t>
        </is>
      </c>
      <c r="D868" t="n">
        <v>4.6997</v>
      </c>
      <c r="E868" t="n">
        <v>21.28</v>
      </c>
      <c r="F868" t="n">
        <v>18.08</v>
      </c>
      <c r="G868" t="n">
        <v>36.17</v>
      </c>
      <c r="H868" t="n">
        <v>0.51</v>
      </c>
      <c r="I868" t="n">
        <v>30</v>
      </c>
      <c r="J868" t="n">
        <v>155.33</v>
      </c>
      <c r="K868" t="n">
        <v>49.1</v>
      </c>
      <c r="L868" t="n">
        <v>4.5</v>
      </c>
      <c r="M868" t="n">
        <v>28</v>
      </c>
      <c r="N868" t="n">
        <v>26.74</v>
      </c>
      <c r="O868" t="n">
        <v>19391.36</v>
      </c>
      <c r="P868" t="n">
        <v>180.88</v>
      </c>
      <c r="Q868" t="n">
        <v>1319.2</v>
      </c>
      <c r="R868" t="n">
        <v>86.83</v>
      </c>
      <c r="S868" t="n">
        <v>59.92</v>
      </c>
      <c r="T868" t="n">
        <v>13269.42</v>
      </c>
      <c r="U868" t="n">
        <v>0.6899999999999999</v>
      </c>
      <c r="V868" t="n">
        <v>0.9399999999999999</v>
      </c>
      <c r="W868" t="n">
        <v>0.21</v>
      </c>
      <c r="X868" t="n">
        <v>0.8100000000000001</v>
      </c>
      <c r="Y868" t="n">
        <v>1</v>
      </c>
      <c r="Z868" t="n">
        <v>10</v>
      </c>
    </row>
    <row r="869">
      <c r="A869" t="n">
        <v>15</v>
      </c>
      <c r="B869" t="n">
        <v>75</v>
      </c>
      <c r="C869" t="inlineStr">
        <is>
          <t xml:space="preserve">CONCLUIDO	</t>
        </is>
      </c>
      <c r="D869" t="n">
        <v>4.7254</v>
      </c>
      <c r="E869" t="n">
        <v>21.16</v>
      </c>
      <c r="F869" t="n">
        <v>18.03</v>
      </c>
      <c r="G869" t="n">
        <v>38.64</v>
      </c>
      <c r="H869" t="n">
        <v>0.54</v>
      </c>
      <c r="I869" t="n">
        <v>28</v>
      </c>
      <c r="J869" t="n">
        <v>155.68</v>
      </c>
      <c r="K869" t="n">
        <v>49.1</v>
      </c>
      <c r="L869" t="n">
        <v>4.75</v>
      </c>
      <c r="M869" t="n">
        <v>26</v>
      </c>
      <c r="N869" t="n">
        <v>26.84</v>
      </c>
      <c r="O869" t="n">
        <v>19434.74</v>
      </c>
      <c r="P869" t="n">
        <v>178.47</v>
      </c>
      <c r="Q869" t="n">
        <v>1319.25</v>
      </c>
      <c r="R869" t="n">
        <v>84.92</v>
      </c>
      <c r="S869" t="n">
        <v>59.92</v>
      </c>
      <c r="T869" t="n">
        <v>12324.01</v>
      </c>
      <c r="U869" t="n">
        <v>0.71</v>
      </c>
      <c r="V869" t="n">
        <v>0.9399999999999999</v>
      </c>
      <c r="W869" t="n">
        <v>0.21</v>
      </c>
      <c r="X869" t="n">
        <v>0.75</v>
      </c>
      <c r="Y869" t="n">
        <v>1</v>
      </c>
      <c r="Z869" t="n">
        <v>10</v>
      </c>
    </row>
    <row r="870">
      <c r="A870" t="n">
        <v>16</v>
      </c>
      <c r="B870" t="n">
        <v>75</v>
      </c>
      <c r="C870" t="inlineStr">
        <is>
          <t xml:space="preserve">CONCLUIDO	</t>
        </is>
      </c>
      <c r="D870" t="n">
        <v>4.7616</v>
      </c>
      <c r="E870" t="n">
        <v>21</v>
      </c>
      <c r="F870" t="n">
        <v>17.93</v>
      </c>
      <c r="G870" t="n">
        <v>41.38</v>
      </c>
      <c r="H870" t="n">
        <v>0.57</v>
      </c>
      <c r="I870" t="n">
        <v>26</v>
      </c>
      <c r="J870" t="n">
        <v>156.03</v>
      </c>
      <c r="K870" t="n">
        <v>49.1</v>
      </c>
      <c r="L870" t="n">
        <v>5</v>
      </c>
      <c r="M870" t="n">
        <v>24</v>
      </c>
      <c r="N870" t="n">
        <v>26.94</v>
      </c>
      <c r="O870" t="n">
        <v>19478.15</v>
      </c>
      <c r="P870" t="n">
        <v>174.53</v>
      </c>
      <c r="Q870" t="n">
        <v>1319.14</v>
      </c>
      <c r="R870" t="n">
        <v>82.26000000000001</v>
      </c>
      <c r="S870" t="n">
        <v>59.92</v>
      </c>
      <c r="T870" t="n">
        <v>11005.03</v>
      </c>
      <c r="U870" t="n">
        <v>0.73</v>
      </c>
      <c r="V870" t="n">
        <v>0.95</v>
      </c>
      <c r="W870" t="n">
        <v>0.19</v>
      </c>
      <c r="X870" t="n">
        <v>0.65</v>
      </c>
      <c r="Y870" t="n">
        <v>1</v>
      </c>
      <c r="Z870" t="n">
        <v>10</v>
      </c>
    </row>
    <row r="871">
      <c r="A871" t="n">
        <v>17</v>
      </c>
      <c r="B871" t="n">
        <v>75</v>
      </c>
      <c r="C871" t="inlineStr">
        <is>
          <t xml:space="preserve">CONCLUIDO	</t>
        </is>
      </c>
      <c r="D871" t="n">
        <v>4.7534</v>
      </c>
      <c r="E871" t="n">
        <v>21.04</v>
      </c>
      <c r="F871" t="n">
        <v>18</v>
      </c>
      <c r="G871" t="n">
        <v>43.19</v>
      </c>
      <c r="H871" t="n">
        <v>0.59</v>
      </c>
      <c r="I871" t="n">
        <v>25</v>
      </c>
      <c r="J871" t="n">
        <v>156.39</v>
      </c>
      <c r="K871" t="n">
        <v>49.1</v>
      </c>
      <c r="L871" t="n">
        <v>5.25</v>
      </c>
      <c r="M871" t="n">
        <v>23</v>
      </c>
      <c r="N871" t="n">
        <v>27.04</v>
      </c>
      <c r="O871" t="n">
        <v>19521.59</v>
      </c>
      <c r="P871" t="n">
        <v>174.18</v>
      </c>
      <c r="Q871" t="n">
        <v>1319.18</v>
      </c>
      <c r="R871" t="n">
        <v>84.23</v>
      </c>
      <c r="S871" t="n">
        <v>59.92</v>
      </c>
      <c r="T871" t="n">
        <v>11996.5</v>
      </c>
      <c r="U871" t="n">
        <v>0.71</v>
      </c>
      <c r="V871" t="n">
        <v>0.9399999999999999</v>
      </c>
      <c r="W871" t="n">
        <v>0.2</v>
      </c>
      <c r="X871" t="n">
        <v>0.72</v>
      </c>
      <c r="Y871" t="n">
        <v>1</v>
      </c>
      <c r="Z871" t="n">
        <v>10</v>
      </c>
    </row>
    <row r="872">
      <c r="A872" t="n">
        <v>18</v>
      </c>
      <c r="B872" t="n">
        <v>75</v>
      </c>
      <c r="C872" t="inlineStr">
        <is>
          <t xml:space="preserve">CONCLUIDO	</t>
        </is>
      </c>
      <c r="D872" t="n">
        <v>4.7708</v>
      </c>
      <c r="E872" t="n">
        <v>20.96</v>
      </c>
      <c r="F872" t="n">
        <v>17.95</v>
      </c>
      <c r="G872" t="n">
        <v>44.88</v>
      </c>
      <c r="H872" t="n">
        <v>0.62</v>
      </c>
      <c r="I872" t="n">
        <v>24</v>
      </c>
      <c r="J872" t="n">
        <v>156.74</v>
      </c>
      <c r="K872" t="n">
        <v>49.1</v>
      </c>
      <c r="L872" t="n">
        <v>5.5</v>
      </c>
      <c r="M872" t="n">
        <v>22</v>
      </c>
      <c r="N872" t="n">
        <v>27.14</v>
      </c>
      <c r="O872" t="n">
        <v>19565.07</v>
      </c>
      <c r="P872" t="n">
        <v>170.12</v>
      </c>
      <c r="Q872" t="n">
        <v>1319.09</v>
      </c>
      <c r="R872" t="n">
        <v>82.7</v>
      </c>
      <c r="S872" t="n">
        <v>59.92</v>
      </c>
      <c r="T872" t="n">
        <v>11234.22</v>
      </c>
      <c r="U872" t="n">
        <v>0.72</v>
      </c>
      <c r="V872" t="n">
        <v>0.95</v>
      </c>
      <c r="W872" t="n">
        <v>0.2</v>
      </c>
      <c r="X872" t="n">
        <v>0.67</v>
      </c>
      <c r="Y872" t="n">
        <v>1</v>
      </c>
      <c r="Z872" t="n">
        <v>10</v>
      </c>
    </row>
    <row r="873">
      <c r="A873" t="n">
        <v>19</v>
      </c>
      <c r="B873" t="n">
        <v>75</v>
      </c>
      <c r="C873" t="inlineStr">
        <is>
          <t xml:space="preserve">CONCLUIDO	</t>
        </is>
      </c>
      <c r="D873" t="n">
        <v>4.8007</v>
      </c>
      <c r="E873" t="n">
        <v>20.83</v>
      </c>
      <c r="F873" t="n">
        <v>17.88</v>
      </c>
      <c r="G873" t="n">
        <v>48.77</v>
      </c>
      <c r="H873" t="n">
        <v>0.65</v>
      </c>
      <c r="I873" t="n">
        <v>22</v>
      </c>
      <c r="J873" t="n">
        <v>157.09</v>
      </c>
      <c r="K873" t="n">
        <v>49.1</v>
      </c>
      <c r="L873" t="n">
        <v>5.75</v>
      </c>
      <c r="M873" t="n">
        <v>20</v>
      </c>
      <c r="N873" t="n">
        <v>27.25</v>
      </c>
      <c r="O873" t="n">
        <v>19608.58</v>
      </c>
      <c r="P873" t="n">
        <v>166.9</v>
      </c>
      <c r="Q873" t="n">
        <v>1319.13</v>
      </c>
      <c r="R873" t="n">
        <v>80.38</v>
      </c>
      <c r="S873" t="n">
        <v>59.92</v>
      </c>
      <c r="T873" t="n">
        <v>10086.08</v>
      </c>
      <c r="U873" t="n">
        <v>0.75</v>
      </c>
      <c r="V873" t="n">
        <v>0.95</v>
      </c>
      <c r="W873" t="n">
        <v>0.2</v>
      </c>
      <c r="X873" t="n">
        <v>0.6</v>
      </c>
      <c r="Y873" t="n">
        <v>1</v>
      </c>
      <c r="Z873" t="n">
        <v>10</v>
      </c>
    </row>
    <row r="874">
      <c r="A874" t="n">
        <v>20</v>
      </c>
      <c r="B874" t="n">
        <v>75</v>
      </c>
      <c r="C874" t="inlineStr">
        <is>
          <t xml:space="preserve">CONCLUIDO	</t>
        </is>
      </c>
      <c r="D874" t="n">
        <v>4.8144</v>
      </c>
      <c r="E874" t="n">
        <v>20.77</v>
      </c>
      <c r="F874" t="n">
        <v>17.85</v>
      </c>
      <c r="G874" t="n">
        <v>51.01</v>
      </c>
      <c r="H874" t="n">
        <v>0.67</v>
      </c>
      <c r="I874" t="n">
        <v>21</v>
      </c>
      <c r="J874" t="n">
        <v>157.44</v>
      </c>
      <c r="K874" t="n">
        <v>49.1</v>
      </c>
      <c r="L874" t="n">
        <v>6</v>
      </c>
      <c r="M874" t="n">
        <v>18</v>
      </c>
      <c r="N874" t="n">
        <v>27.35</v>
      </c>
      <c r="O874" t="n">
        <v>19652.13</v>
      </c>
      <c r="P874" t="n">
        <v>164.08</v>
      </c>
      <c r="Q874" t="n">
        <v>1319.15</v>
      </c>
      <c r="R874" t="n">
        <v>79.39</v>
      </c>
      <c r="S874" t="n">
        <v>59.92</v>
      </c>
      <c r="T874" t="n">
        <v>9592.5</v>
      </c>
      <c r="U874" t="n">
        <v>0.75</v>
      </c>
      <c r="V874" t="n">
        <v>0.95</v>
      </c>
      <c r="W874" t="n">
        <v>0.2</v>
      </c>
      <c r="X874" t="n">
        <v>0.58</v>
      </c>
      <c r="Y874" t="n">
        <v>1</v>
      </c>
      <c r="Z874" t="n">
        <v>10</v>
      </c>
    </row>
    <row r="875">
      <c r="A875" t="n">
        <v>21</v>
      </c>
      <c r="B875" t="n">
        <v>75</v>
      </c>
      <c r="C875" t="inlineStr">
        <is>
          <t xml:space="preserve">CONCLUIDO	</t>
        </is>
      </c>
      <c r="D875" t="n">
        <v>4.8285</v>
      </c>
      <c r="E875" t="n">
        <v>20.71</v>
      </c>
      <c r="F875" t="n">
        <v>17.82</v>
      </c>
      <c r="G875" t="n">
        <v>53.47</v>
      </c>
      <c r="H875" t="n">
        <v>0.7</v>
      </c>
      <c r="I875" t="n">
        <v>20</v>
      </c>
      <c r="J875" t="n">
        <v>157.8</v>
      </c>
      <c r="K875" t="n">
        <v>49.1</v>
      </c>
      <c r="L875" t="n">
        <v>6.25</v>
      </c>
      <c r="M875" t="n">
        <v>13</v>
      </c>
      <c r="N875" t="n">
        <v>27.45</v>
      </c>
      <c r="O875" t="n">
        <v>19695.71</v>
      </c>
      <c r="P875" t="n">
        <v>161.01</v>
      </c>
      <c r="Q875" t="n">
        <v>1319.11</v>
      </c>
      <c r="R875" t="n">
        <v>78.20999999999999</v>
      </c>
      <c r="S875" t="n">
        <v>59.92</v>
      </c>
      <c r="T875" t="n">
        <v>9011.32</v>
      </c>
      <c r="U875" t="n">
        <v>0.77</v>
      </c>
      <c r="V875" t="n">
        <v>0.95</v>
      </c>
      <c r="W875" t="n">
        <v>0.2</v>
      </c>
      <c r="X875" t="n">
        <v>0.55</v>
      </c>
      <c r="Y875" t="n">
        <v>1</v>
      </c>
      <c r="Z875" t="n">
        <v>10</v>
      </c>
    </row>
    <row r="876">
      <c r="A876" t="n">
        <v>22</v>
      </c>
      <c r="B876" t="n">
        <v>75</v>
      </c>
      <c r="C876" t="inlineStr">
        <is>
          <t xml:space="preserve">CONCLUIDO	</t>
        </is>
      </c>
      <c r="D876" t="n">
        <v>4.8433</v>
      </c>
      <c r="E876" t="n">
        <v>20.65</v>
      </c>
      <c r="F876" t="n">
        <v>17.79</v>
      </c>
      <c r="G876" t="n">
        <v>56.18</v>
      </c>
      <c r="H876" t="n">
        <v>0.73</v>
      </c>
      <c r="I876" t="n">
        <v>19</v>
      </c>
      <c r="J876" t="n">
        <v>158.15</v>
      </c>
      <c r="K876" t="n">
        <v>49.1</v>
      </c>
      <c r="L876" t="n">
        <v>6.5</v>
      </c>
      <c r="M876" t="n">
        <v>5</v>
      </c>
      <c r="N876" t="n">
        <v>27.56</v>
      </c>
      <c r="O876" t="n">
        <v>19739.33</v>
      </c>
      <c r="P876" t="n">
        <v>159.18</v>
      </c>
      <c r="Q876" t="n">
        <v>1319.13</v>
      </c>
      <c r="R876" t="n">
        <v>76.72</v>
      </c>
      <c r="S876" t="n">
        <v>59.92</v>
      </c>
      <c r="T876" t="n">
        <v>8267.860000000001</v>
      </c>
      <c r="U876" t="n">
        <v>0.78</v>
      </c>
      <c r="V876" t="n">
        <v>0.96</v>
      </c>
      <c r="W876" t="n">
        <v>0.21</v>
      </c>
      <c r="X876" t="n">
        <v>0.51</v>
      </c>
      <c r="Y876" t="n">
        <v>1</v>
      </c>
      <c r="Z876" t="n">
        <v>10</v>
      </c>
    </row>
    <row r="877">
      <c r="A877" t="n">
        <v>23</v>
      </c>
      <c r="B877" t="n">
        <v>75</v>
      </c>
      <c r="C877" t="inlineStr">
        <is>
          <t xml:space="preserve">CONCLUIDO	</t>
        </is>
      </c>
      <c r="D877" t="n">
        <v>4.8444</v>
      </c>
      <c r="E877" t="n">
        <v>20.64</v>
      </c>
      <c r="F877" t="n">
        <v>17.79</v>
      </c>
      <c r="G877" t="n">
        <v>56.16</v>
      </c>
      <c r="H877" t="n">
        <v>0.75</v>
      </c>
      <c r="I877" t="n">
        <v>19</v>
      </c>
      <c r="J877" t="n">
        <v>158.51</v>
      </c>
      <c r="K877" t="n">
        <v>49.1</v>
      </c>
      <c r="L877" t="n">
        <v>6.75</v>
      </c>
      <c r="M877" t="n">
        <v>1</v>
      </c>
      <c r="N877" t="n">
        <v>27.66</v>
      </c>
      <c r="O877" t="n">
        <v>19782.99</v>
      </c>
      <c r="P877" t="n">
        <v>159.12</v>
      </c>
      <c r="Q877" t="n">
        <v>1319.09</v>
      </c>
      <c r="R877" t="n">
        <v>76.33</v>
      </c>
      <c r="S877" t="n">
        <v>59.92</v>
      </c>
      <c r="T877" t="n">
        <v>8074.98</v>
      </c>
      <c r="U877" t="n">
        <v>0.79</v>
      </c>
      <c r="V877" t="n">
        <v>0.96</v>
      </c>
      <c r="W877" t="n">
        <v>0.22</v>
      </c>
      <c r="X877" t="n">
        <v>0.51</v>
      </c>
      <c r="Y877" t="n">
        <v>1</v>
      </c>
      <c r="Z877" t="n">
        <v>10</v>
      </c>
    </row>
    <row r="878">
      <c r="A878" t="n">
        <v>24</v>
      </c>
      <c r="B878" t="n">
        <v>75</v>
      </c>
      <c r="C878" t="inlineStr">
        <is>
          <t xml:space="preserve">CONCLUIDO	</t>
        </is>
      </c>
      <c r="D878" t="n">
        <v>4.8438</v>
      </c>
      <c r="E878" t="n">
        <v>20.64</v>
      </c>
      <c r="F878" t="n">
        <v>17.79</v>
      </c>
      <c r="G878" t="n">
        <v>56.17</v>
      </c>
      <c r="H878" t="n">
        <v>0.78</v>
      </c>
      <c r="I878" t="n">
        <v>19</v>
      </c>
      <c r="J878" t="n">
        <v>158.86</v>
      </c>
      <c r="K878" t="n">
        <v>49.1</v>
      </c>
      <c r="L878" t="n">
        <v>7</v>
      </c>
      <c r="M878" t="n">
        <v>0</v>
      </c>
      <c r="N878" t="n">
        <v>27.77</v>
      </c>
      <c r="O878" t="n">
        <v>19826.68</v>
      </c>
      <c r="P878" t="n">
        <v>159.44</v>
      </c>
      <c r="Q878" t="n">
        <v>1319.08</v>
      </c>
      <c r="R878" t="n">
        <v>76.43000000000001</v>
      </c>
      <c r="S878" t="n">
        <v>59.92</v>
      </c>
      <c r="T878" t="n">
        <v>8124.86</v>
      </c>
      <c r="U878" t="n">
        <v>0.78</v>
      </c>
      <c r="V878" t="n">
        <v>0.96</v>
      </c>
      <c r="W878" t="n">
        <v>0.22</v>
      </c>
      <c r="X878" t="n">
        <v>0.51</v>
      </c>
      <c r="Y878" t="n">
        <v>1</v>
      </c>
      <c r="Z878" t="n">
        <v>10</v>
      </c>
    </row>
    <row r="879">
      <c r="A879" t="n">
        <v>0</v>
      </c>
      <c r="B879" t="n">
        <v>95</v>
      </c>
      <c r="C879" t="inlineStr">
        <is>
          <t xml:space="preserve">CONCLUIDO	</t>
        </is>
      </c>
      <c r="D879" t="n">
        <v>2.8211</v>
      </c>
      <c r="E879" t="n">
        <v>35.45</v>
      </c>
      <c r="F879" t="n">
        <v>24.23</v>
      </c>
      <c r="G879" t="n">
        <v>6.19</v>
      </c>
      <c r="H879" t="n">
        <v>0.1</v>
      </c>
      <c r="I879" t="n">
        <v>235</v>
      </c>
      <c r="J879" t="n">
        <v>185.69</v>
      </c>
      <c r="K879" t="n">
        <v>53.44</v>
      </c>
      <c r="L879" t="n">
        <v>1</v>
      </c>
      <c r="M879" t="n">
        <v>233</v>
      </c>
      <c r="N879" t="n">
        <v>36.26</v>
      </c>
      <c r="O879" t="n">
        <v>23136.14</v>
      </c>
      <c r="P879" t="n">
        <v>322.97</v>
      </c>
      <c r="Q879" t="n">
        <v>1319.59</v>
      </c>
      <c r="R879" t="n">
        <v>288.09</v>
      </c>
      <c r="S879" t="n">
        <v>59.92</v>
      </c>
      <c r="T879" t="n">
        <v>112877.03</v>
      </c>
      <c r="U879" t="n">
        <v>0.21</v>
      </c>
      <c r="V879" t="n">
        <v>0.7</v>
      </c>
      <c r="W879" t="n">
        <v>0.54</v>
      </c>
      <c r="X879" t="n">
        <v>6.95</v>
      </c>
      <c r="Y879" t="n">
        <v>1</v>
      </c>
      <c r="Z879" t="n">
        <v>10</v>
      </c>
    </row>
    <row r="880">
      <c r="A880" t="n">
        <v>1</v>
      </c>
      <c r="B880" t="n">
        <v>95</v>
      </c>
      <c r="C880" t="inlineStr">
        <is>
          <t xml:space="preserve">CONCLUIDO	</t>
        </is>
      </c>
      <c r="D880" t="n">
        <v>3.2087</v>
      </c>
      <c r="E880" t="n">
        <v>31.16</v>
      </c>
      <c r="F880" t="n">
        <v>22.29</v>
      </c>
      <c r="G880" t="n">
        <v>7.78</v>
      </c>
      <c r="H880" t="n">
        <v>0.12</v>
      </c>
      <c r="I880" t="n">
        <v>172</v>
      </c>
      <c r="J880" t="n">
        <v>186.07</v>
      </c>
      <c r="K880" t="n">
        <v>53.44</v>
      </c>
      <c r="L880" t="n">
        <v>1.25</v>
      </c>
      <c r="M880" t="n">
        <v>170</v>
      </c>
      <c r="N880" t="n">
        <v>36.39</v>
      </c>
      <c r="O880" t="n">
        <v>23182.76</v>
      </c>
      <c r="P880" t="n">
        <v>295.38</v>
      </c>
      <c r="Q880" t="n">
        <v>1319.64</v>
      </c>
      <c r="R880" t="n">
        <v>224.26</v>
      </c>
      <c r="S880" t="n">
        <v>59.92</v>
      </c>
      <c r="T880" t="n">
        <v>81274.92</v>
      </c>
      <c r="U880" t="n">
        <v>0.27</v>
      </c>
      <c r="V880" t="n">
        <v>0.76</v>
      </c>
      <c r="W880" t="n">
        <v>0.44</v>
      </c>
      <c r="X880" t="n">
        <v>5.01</v>
      </c>
      <c r="Y880" t="n">
        <v>1</v>
      </c>
      <c r="Z880" t="n">
        <v>10</v>
      </c>
    </row>
    <row r="881">
      <c r="A881" t="n">
        <v>2</v>
      </c>
      <c r="B881" t="n">
        <v>95</v>
      </c>
      <c r="C881" t="inlineStr">
        <is>
          <t xml:space="preserve">CONCLUIDO	</t>
        </is>
      </c>
      <c r="D881" t="n">
        <v>3.4898</v>
      </c>
      <c r="E881" t="n">
        <v>28.66</v>
      </c>
      <c r="F881" t="n">
        <v>21.16</v>
      </c>
      <c r="G881" t="n">
        <v>9.41</v>
      </c>
      <c r="H881" t="n">
        <v>0.14</v>
      </c>
      <c r="I881" t="n">
        <v>135</v>
      </c>
      <c r="J881" t="n">
        <v>186.45</v>
      </c>
      <c r="K881" t="n">
        <v>53.44</v>
      </c>
      <c r="L881" t="n">
        <v>1.5</v>
      </c>
      <c r="M881" t="n">
        <v>133</v>
      </c>
      <c r="N881" t="n">
        <v>36.51</v>
      </c>
      <c r="O881" t="n">
        <v>23229.42</v>
      </c>
      <c r="P881" t="n">
        <v>278.71</v>
      </c>
      <c r="Q881" t="n">
        <v>1319.32</v>
      </c>
      <c r="R881" t="n">
        <v>187.56</v>
      </c>
      <c r="S881" t="n">
        <v>59.92</v>
      </c>
      <c r="T881" t="n">
        <v>63111.78</v>
      </c>
      <c r="U881" t="n">
        <v>0.32</v>
      </c>
      <c r="V881" t="n">
        <v>0.8</v>
      </c>
      <c r="W881" t="n">
        <v>0.37</v>
      </c>
      <c r="X881" t="n">
        <v>3.88</v>
      </c>
      <c r="Y881" t="n">
        <v>1</v>
      </c>
      <c r="Z881" t="n">
        <v>10</v>
      </c>
    </row>
    <row r="882">
      <c r="A882" t="n">
        <v>3</v>
      </c>
      <c r="B882" t="n">
        <v>95</v>
      </c>
      <c r="C882" t="inlineStr">
        <is>
          <t xml:space="preserve">CONCLUIDO	</t>
        </is>
      </c>
      <c r="D882" t="n">
        <v>3.6966</v>
      </c>
      <c r="E882" t="n">
        <v>27.05</v>
      </c>
      <c r="F882" t="n">
        <v>20.45</v>
      </c>
      <c r="G882" t="n">
        <v>11.05</v>
      </c>
      <c r="H882" t="n">
        <v>0.17</v>
      </c>
      <c r="I882" t="n">
        <v>111</v>
      </c>
      <c r="J882" t="n">
        <v>186.83</v>
      </c>
      <c r="K882" t="n">
        <v>53.44</v>
      </c>
      <c r="L882" t="n">
        <v>1.75</v>
      </c>
      <c r="M882" t="n">
        <v>109</v>
      </c>
      <c r="N882" t="n">
        <v>36.64</v>
      </c>
      <c r="O882" t="n">
        <v>23276.13</v>
      </c>
      <c r="P882" t="n">
        <v>267.62</v>
      </c>
      <c r="Q882" t="n">
        <v>1319.32</v>
      </c>
      <c r="R882" t="n">
        <v>163.95</v>
      </c>
      <c r="S882" t="n">
        <v>59.92</v>
      </c>
      <c r="T882" t="n">
        <v>51427.07</v>
      </c>
      <c r="U882" t="n">
        <v>0.37</v>
      </c>
      <c r="V882" t="n">
        <v>0.83</v>
      </c>
      <c r="W882" t="n">
        <v>0.34</v>
      </c>
      <c r="X882" t="n">
        <v>3.17</v>
      </c>
      <c r="Y882" t="n">
        <v>1</v>
      </c>
      <c r="Z882" t="n">
        <v>10</v>
      </c>
    </row>
    <row r="883">
      <c r="A883" t="n">
        <v>4</v>
      </c>
      <c r="B883" t="n">
        <v>95</v>
      </c>
      <c r="C883" t="inlineStr">
        <is>
          <t xml:space="preserve">CONCLUIDO	</t>
        </is>
      </c>
      <c r="D883" t="n">
        <v>3.8484</v>
      </c>
      <c r="E883" t="n">
        <v>25.98</v>
      </c>
      <c r="F883" t="n">
        <v>19.98</v>
      </c>
      <c r="G883" t="n">
        <v>12.62</v>
      </c>
      <c r="H883" t="n">
        <v>0.19</v>
      </c>
      <c r="I883" t="n">
        <v>95</v>
      </c>
      <c r="J883" t="n">
        <v>187.21</v>
      </c>
      <c r="K883" t="n">
        <v>53.44</v>
      </c>
      <c r="L883" t="n">
        <v>2</v>
      </c>
      <c r="M883" t="n">
        <v>93</v>
      </c>
      <c r="N883" t="n">
        <v>36.77</v>
      </c>
      <c r="O883" t="n">
        <v>23322.88</v>
      </c>
      <c r="P883" t="n">
        <v>259.94</v>
      </c>
      <c r="Q883" t="n">
        <v>1319.34</v>
      </c>
      <c r="R883" t="n">
        <v>148.56</v>
      </c>
      <c r="S883" t="n">
        <v>59.92</v>
      </c>
      <c r="T883" t="n">
        <v>43811.16</v>
      </c>
      <c r="U883" t="n">
        <v>0.4</v>
      </c>
      <c r="V883" t="n">
        <v>0.85</v>
      </c>
      <c r="W883" t="n">
        <v>0.32</v>
      </c>
      <c r="X883" t="n">
        <v>2.7</v>
      </c>
      <c r="Y883" t="n">
        <v>1</v>
      </c>
      <c r="Z883" t="n">
        <v>10</v>
      </c>
    </row>
    <row r="884">
      <c r="A884" t="n">
        <v>5</v>
      </c>
      <c r="B884" t="n">
        <v>95</v>
      </c>
      <c r="C884" t="inlineStr">
        <is>
          <t xml:space="preserve">CONCLUIDO	</t>
        </is>
      </c>
      <c r="D884" t="n">
        <v>3.9827</v>
      </c>
      <c r="E884" t="n">
        <v>25.11</v>
      </c>
      <c r="F884" t="n">
        <v>19.59</v>
      </c>
      <c r="G884" t="n">
        <v>14.33</v>
      </c>
      <c r="H884" t="n">
        <v>0.21</v>
      </c>
      <c r="I884" t="n">
        <v>82</v>
      </c>
      <c r="J884" t="n">
        <v>187.59</v>
      </c>
      <c r="K884" t="n">
        <v>53.44</v>
      </c>
      <c r="L884" t="n">
        <v>2.25</v>
      </c>
      <c r="M884" t="n">
        <v>80</v>
      </c>
      <c r="N884" t="n">
        <v>36.9</v>
      </c>
      <c r="O884" t="n">
        <v>23369.68</v>
      </c>
      <c r="P884" t="n">
        <v>253.25</v>
      </c>
      <c r="Q884" t="n">
        <v>1319.26</v>
      </c>
      <c r="R884" t="n">
        <v>135.87</v>
      </c>
      <c r="S884" t="n">
        <v>59.92</v>
      </c>
      <c r="T884" t="n">
        <v>37532.11</v>
      </c>
      <c r="U884" t="n">
        <v>0.44</v>
      </c>
      <c r="V884" t="n">
        <v>0.87</v>
      </c>
      <c r="W884" t="n">
        <v>0.3</v>
      </c>
      <c r="X884" t="n">
        <v>2.31</v>
      </c>
      <c r="Y884" t="n">
        <v>1</v>
      </c>
      <c r="Z884" t="n">
        <v>10</v>
      </c>
    </row>
    <row r="885">
      <c r="A885" t="n">
        <v>6</v>
      </c>
      <c r="B885" t="n">
        <v>95</v>
      </c>
      <c r="C885" t="inlineStr">
        <is>
          <t xml:space="preserve">CONCLUIDO	</t>
        </is>
      </c>
      <c r="D885" t="n">
        <v>4.0785</v>
      </c>
      <c r="E885" t="n">
        <v>24.52</v>
      </c>
      <c r="F885" t="n">
        <v>19.33</v>
      </c>
      <c r="G885" t="n">
        <v>15.89</v>
      </c>
      <c r="H885" t="n">
        <v>0.24</v>
      </c>
      <c r="I885" t="n">
        <v>73</v>
      </c>
      <c r="J885" t="n">
        <v>187.97</v>
      </c>
      <c r="K885" t="n">
        <v>53.44</v>
      </c>
      <c r="L885" t="n">
        <v>2.5</v>
      </c>
      <c r="M885" t="n">
        <v>71</v>
      </c>
      <c r="N885" t="n">
        <v>37.03</v>
      </c>
      <c r="O885" t="n">
        <v>23416.52</v>
      </c>
      <c r="P885" t="n">
        <v>248.41</v>
      </c>
      <c r="Q885" t="n">
        <v>1319.32</v>
      </c>
      <c r="R885" t="n">
        <v>127.48</v>
      </c>
      <c r="S885" t="n">
        <v>59.92</v>
      </c>
      <c r="T885" t="n">
        <v>33378.46</v>
      </c>
      <c r="U885" t="n">
        <v>0.47</v>
      </c>
      <c r="V885" t="n">
        <v>0.88</v>
      </c>
      <c r="W885" t="n">
        <v>0.28</v>
      </c>
      <c r="X885" t="n">
        <v>2.05</v>
      </c>
      <c r="Y885" t="n">
        <v>1</v>
      </c>
      <c r="Z885" t="n">
        <v>10</v>
      </c>
    </row>
    <row r="886">
      <c r="A886" t="n">
        <v>7</v>
      </c>
      <c r="B886" t="n">
        <v>95</v>
      </c>
      <c r="C886" t="inlineStr">
        <is>
          <t xml:space="preserve">CONCLUIDO	</t>
        </is>
      </c>
      <c r="D886" t="n">
        <v>4.1731</v>
      </c>
      <c r="E886" t="n">
        <v>23.96</v>
      </c>
      <c r="F886" t="n">
        <v>19.07</v>
      </c>
      <c r="G886" t="n">
        <v>17.61</v>
      </c>
      <c r="H886" t="n">
        <v>0.26</v>
      </c>
      <c r="I886" t="n">
        <v>65</v>
      </c>
      <c r="J886" t="n">
        <v>188.35</v>
      </c>
      <c r="K886" t="n">
        <v>53.44</v>
      </c>
      <c r="L886" t="n">
        <v>2.75</v>
      </c>
      <c r="M886" t="n">
        <v>63</v>
      </c>
      <c r="N886" t="n">
        <v>37.16</v>
      </c>
      <c r="O886" t="n">
        <v>23463.4</v>
      </c>
      <c r="P886" t="n">
        <v>243.63</v>
      </c>
      <c r="Q886" t="n">
        <v>1319.18</v>
      </c>
      <c r="R886" t="n">
        <v>119.02</v>
      </c>
      <c r="S886" t="n">
        <v>59.92</v>
      </c>
      <c r="T886" t="n">
        <v>29189.56</v>
      </c>
      <c r="U886" t="n">
        <v>0.5</v>
      </c>
      <c r="V886" t="n">
        <v>0.89</v>
      </c>
      <c r="W886" t="n">
        <v>0.27</v>
      </c>
      <c r="X886" t="n">
        <v>1.8</v>
      </c>
      <c r="Y886" t="n">
        <v>1</v>
      </c>
      <c r="Z886" t="n">
        <v>10</v>
      </c>
    </row>
    <row r="887">
      <c r="A887" t="n">
        <v>8</v>
      </c>
      <c r="B887" t="n">
        <v>95</v>
      </c>
      <c r="C887" t="inlineStr">
        <is>
          <t xml:space="preserve">CONCLUIDO	</t>
        </is>
      </c>
      <c r="D887" t="n">
        <v>4.25</v>
      </c>
      <c r="E887" t="n">
        <v>23.53</v>
      </c>
      <c r="F887" t="n">
        <v>18.86</v>
      </c>
      <c r="G887" t="n">
        <v>19.18</v>
      </c>
      <c r="H887" t="n">
        <v>0.28</v>
      </c>
      <c r="I887" t="n">
        <v>59</v>
      </c>
      <c r="J887" t="n">
        <v>188.73</v>
      </c>
      <c r="K887" t="n">
        <v>53.44</v>
      </c>
      <c r="L887" t="n">
        <v>3</v>
      </c>
      <c r="M887" t="n">
        <v>57</v>
      </c>
      <c r="N887" t="n">
        <v>37.29</v>
      </c>
      <c r="O887" t="n">
        <v>23510.33</v>
      </c>
      <c r="P887" t="n">
        <v>239.4</v>
      </c>
      <c r="Q887" t="n">
        <v>1319.24</v>
      </c>
      <c r="R887" t="n">
        <v>112.03</v>
      </c>
      <c r="S887" t="n">
        <v>59.92</v>
      </c>
      <c r="T887" t="n">
        <v>25722.66</v>
      </c>
      <c r="U887" t="n">
        <v>0.53</v>
      </c>
      <c r="V887" t="n">
        <v>0.9</v>
      </c>
      <c r="W887" t="n">
        <v>0.26</v>
      </c>
      <c r="X887" t="n">
        <v>1.59</v>
      </c>
      <c r="Y887" t="n">
        <v>1</v>
      </c>
      <c r="Z887" t="n">
        <v>10</v>
      </c>
    </row>
    <row r="888">
      <c r="A888" t="n">
        <v>9</v>
      </c>
      <c r="B888" t="n">
        <v>95</v>
      </c>
      <c r="C888" t="inlineStr">
        <is>
          <t xml:space="preserve">CONCLUIDO	</t>
        </is>
      </c>
      <c r="D888" t="n">
        <v>4.357</v>
      </c>
      <c r="E888" t="n">
        <v>22.95</v>
      </c>
      <c r="F888" t="n">
        <v>18.51</v>
      </c>
      <c r="G888" t="n">
        <v>20.95</v>
      </c>
      <c r="H888" t="n">
        <v>0.3</v>
      </c>
      <c r="I888" t="n">
        <v>53</v>
      </c>
      <c r="J888" t="n">
        <v>189.11</v>
      </c>
      <c r="K888" t="n">
        <v>53.44</v>
      </c>
      <c r="L888" t="n">
        <v>3.25</v>
      </c>
      <c r="M888" t="n">
        <v>51</v>
      </c>
      <c r="N888" t="n">
        <v>37.42</v>
      </c>
      <c r="O888" t="n">
        <v>23557.3</v>
      </c>
      <c r="P888" t="n">
        <v>233.18</v>
      </c>
      <c r="Q888" t="n">
        <v>1319.2</v>
      </c>
      <c r="R888" t="n">
        <v>100.54</v>
      </c>
      <c r="S888" t="n">
        <v>59.92</v>
      </c>
      <c r="T888" t="n">
        <v>20009.87</v>
      </c>
      <c r="U888" t="n">
        <v>0.6</v>
      </c>
      <c r="V888" t="n">
        <v>0.92</v>
      </c>
      <c r="W888" t="n">
        <v>0.23</v>
      </c>
      <c r="X888" t="n">
        <v>1.23</v>
      </c>
      <c r="Y888" t="n">
        <v>1</v>
      </c>
      <c r="Z888" t="n">
        <v>10</v>
      </c>
    </row>
    <row r="889">
      <c r="A889" t="n">
        <v>10</v>
      </c>
      <c r="B889" t="n">
        <v>95</v>
      </c>
      <c r="C889" t="inlineStr">
        <is>
          <t xml:space="preserve">CONCLUIDO	</t>
        </is>
      </c>
      <c r="D889" t="n">
        <v>4.303</v>
      </c>
      <c r="E889" t="n">
        <v>23.24</v>
      </c>
      <c r="F889" t="n">
        <v>18.91</v>
      </c>
      <c r="G889" t="n">
        <v>22.69</v>
      </c>
      <c r="H889" t="n">
        <v>0.33</v>
      </c>
      <c r="I889" t="n">
        <v>50</v>
      </c>
      <c r="J889" t="n">
        <v>189.49</v>
      </c>
      <c r="K889" t="n">
        <v>53.44</v>
      </c>
      <c r="L889" t="n">
        <v>3.5</v>
      </c>
      <c r="M889" t="n">
        <v>48</v>
      </c>
      <c r="N889" t="n">
        <v>37.55</v>
      </c>
      <c r="O889" t="n">
        <v>23604.32</v>
      </c>
      <c r="P889" t="n">
        <v>237.28</v>
      </c>
      <c r="Q889" t="n">
        <v>1319.09</v>
      </c>
      <c r="R889" t="n">
        <v>115.09</v>
      </c>
      <c r="S889" t="n">
        <v>59.92</v>
      </c>
      <c r="T889" t="n">
        <v>27302.21</v>
      </c>
      <c r="U889" t="n">
        <v>0.52</v>
      </c>
      <c r="V889" t="n">
        <v>0.9</v>
      </c>
      <c r="W889" t="n">
        <v>0.23</v>
      </c>
      <c r="X889" t="n">
        <v>1.63</v>
      </c>
      <c r="Y889" t="n">
        <v>1</v>
      </c>
      <c r="Z889" t="n">
        <v>10</v>
      </c>
    </row>
    <row r="890">
      <c r="A890" t="n">
        <v>11</v>
      </c>
      <c r="B890" t="n">
        <v>95</v>
      </c>
      <c r="C890" t="inlineStr">
        <is>
          <t xml:space="preserve">CONCLUIDO	</t>
        </is>
      </c>
      <c r="D890" t="n">
        <v>4.3833</v>
      </c>
      <c r="E890" t="n">
        <v>22.81</v>
      </c>
      <c r="F890" t="n">
        <v>18.63</v>
      </c>
      <c r="G890" t="n">
        <v>24.3</v>
      </c>
      <c r="H890" t="n">
        <v>0.35</v>
      </c>
      <c r="I890" t="n">
        <v>46</v>
      </c>
      <c r="J890" t="n">
        <v>189.87</v>
      </c>
      <c r="K890" t="n">
        <v>53.44</v>
      </c>
      <c r="L890" t="n">
        <v>3.75</v>
      </c>
      <c r="M890" t="n">
        <v>44</v>
      </c>
      <c r="N890" t="n">
        <v>37.69</v>
      </c>
      <c r="O890" t="n">
        <v>23651.38</v>
      </c>
      <c r="P890" t="n">
        <v>232.02</v>
      </c>
      <c r="Q890" t="n">
        <v>1319.19</v>
      </c>
      <c r="R890" t="n">
        <v>105</v>
      </c>
      <c r="S890" t="n">
        <v>59.92</v>
      </c>
      <c r="T890" t="n">
        <v>22275.8</v>
      </c>
      <c r="U890" t="n">
        <v>0.57</v>
      </c>
      <c r="V890" t="n">
        <v>0.91</v>
      </c>
      <c r="W890" t="n">
        <v>0.24</v>
      </c>
      <c r="X890" t="n">
        <v>1.35</v>
      </c>
      <c r="Y890" t="n">
        <v>1</v>
      </c>
      <c r="Z890" t="n">
        <v>10</v>
      </c>
    </row>
    <row r="891">
      <c r="A891" t="n">
        <v>12</v>
      </c>
      <c r="B891" t="n">
        <v>95</v>
      </c>
      <c r="C891" t="inlineStr">
        <is>
          <t xml:space="preserve">CONCLUIDO	</t>
        </is>
      </c>
      <c r="D891" t="n">
        <v>4.4426</v>
      </c>
      <c r="E891" t="n">
        <v>22.51</v>
      </c>
      <c r="F891" t="n">
        <v>18.48</v>
      </c>
      <c r="G891" t="n">
        <v>26.4</v>
      </c>
      <c r="H891" t="n">
        <v>0.37</v>
      </c>
      <c r="I891" t="n">
        <v>42</v>
      </c>
      <c r="J891" t="n">
        <v>190.25</v>
      </c>
      <c r="K891" t="n">
        <v>53.44</v>
      </c>
      <c r="L891" t="n">
        <v>4</v>
      </c>
      <c r="M891" t="n">
        <v>40</v>
      </c>
      <c r="N891" t="n">
        <v>37.82</v>
      </c>
      <c r="O891" t="n">
        <v>23698.48</v>
      </c>
      <c r="P891" t="n">
        <v>228.48</v>
      </c>
      <c r="Q891" t="n">
        <v>1319.16</v>
      </c>
      <c r="R891" t="n">
        <v>99.5</v>
      </c>
      <c r="S891" t="n">
        <v>59.92</v>
      </c>
      <c r="T891" t="n">
        <v>19544.82</v>
      </c>
      <c r="U891" t="n">
        <v>0.6</v>
      </c>
      <c r="V891" t="n">
        <v>0.92</v>
      </c>
      <c r="W891" t="n">
        <v>0.24</v>
      </c>
      <c r="X891" t="n">
        <v>1.2</v>
      </c>
      <c r="Y891" t="n">
        <v>1</v>
      </c>
      <c r="Z891" t="n">
        <v>10</v>
      </c>
    </row>
    <row r="892">
      <c r="A892" t="n">
        <v>13</v>
      </c>
      <c r="B892" t="n">
        <v>95</v>
      </c>
      <c r="C892" t="inlineStr">
        <is>
          <t xml:space="preserve">CONCLUIDO	</t>
        </is>
      </c>
      <c r="D892" t="n">
        <v>4.487</v>
      </c>
      <c r="E892" t="n">
        <v>22.29</v>
      </c>
      <c r="F892" t="n">
        <v>18.37</v>
      </c>
      <c r="G892" t="n">
        <v>28.26</v>
      </c>
      <c r="H892" t="n">
        <v>0.4</v>
      </c>
      <c r="I892" t="n">
        <v>39</v>
      </c>
      <c r="J892" t="n">
        <v>190.63</v>
      </c>
      <c r="K892" t="n">
        <v>53.44</v>
      </c>
      <c r="L892" t="n">
        <v>4.25</v>
      </c>
      <c r="M892" t="n">
        <v>37</v>
      </c>
      <c r="N892" t="n">
        <v>37.95</v>
      </c>
      <c r="O892" t="n">
        <v>23745.63</v>
      </c>
      <c r="P892" t="n">
        <v>225.38</v>
      </c>
      <c r="Q892" t="n">
        <v>1319.15</v>
      </c>
      <c r="R892" t="n">
        <v>96.20999999999999</v>
      </c>
      <c r="S892" t="n">
        <v>59.92</v>
      </c>
      <c r="T892" t="n">
        <v>17915.84</v>
      </c>
      <c r="U892" t="n">
        <v>0.62</v>
      </c>
      <c r="V892" t="n">
        <v>0.93</v>
      </c>
      <c r="W892" t="n">
        <v>0.22</v>
      </c>
      <c r="X892" t="n">
        <v>1.09</v>
      </c>
      <c r="Y892" t="n">
        <v>1</v>
      </c>
      <c r="Z892" t="n">
        <v>10</v>
      </c>
    </row>
    <row r="893">
      <c r="A893" t="n">
        <v>14</v>
      </c>
      <c r="B893" t="n">
        <v>95</v>
      </c>
      <c r="C893" t="inlineStr">
        <is>
          <t xml:space="preserve">CONCLUIDO	</t>
        </is>
      </c>
      <c r="D893" t="n">
        <v>4.5125</v>
      </c>
      <c r="E893" t="n">
        <v>22.16</v>
      </c>
      <c r="F893" t="n">
        <v>18.32</v>
      </c>
      <c r="G893" t="n">
        <v>29.7</v>
      </c>
      <c r="H893" t="n">
        <v>0.42</v>
      </c>
      <c r="I893" t="n">
        <v>37</v>
      </c>
      <c r="J893" t="n">
        <v>191.02</v>
      </c>
      <c r="K893" t="n">
        <v>53.44</v>
      </c>
      <c r="L893" t="n">
        <v>4.5</v>
      </c>
      <c r="M893" t="n">
        <v>35</v>
      </c>
      <c r="N893" t="n">
        <v>38.08</v>
      </c>
      <c r="O893" t="n">
        <v>23792.83</v>
      </c>
      <c r="P893" t="n">
        <v>223.33</v>
      </c>
      <c r="Q893" t="n">
        <v>1319.21</v>
      </c>
      <c r="R893" t="n">
        <v>94.47</v>
      </c>
      <c r="S893" t="n">
        <v>59.92</v>
      </c>
      <c r="T893" t="n">
        <v>17056.29</v>
      </c>
      <c r="U893" t="n">
        <v>0.63</v>
      </c>
      <c r="V893" t="n">
        <v>0.93</v>
      </c>
      <c r="W893" t="n">
        <v>0.22</v>
      </c>
      <c r="X893" t="n">
        <v>1.04</v>
      </c>
      <c r="Y893" t="n">
        <v>1</v>
      </c>
      <c r="Z893" t="n">
        <v>10</v>
      </c>
    </row>
    <row r="894">
      <c r="A894" t="n">
        <v>15</v>
      </c>
      <c r="B894" t="n">
        <v>95</v>
      </c>
      <c r="C894" t="inlineStr">
        <is>
          <t xml:space="preserve">CONCLUIDO	</t>
        </is>
      </c>
      <c r="D894" t="n">
        <v>4.5419</v>
      </c>
      <c r="E894" t="n">
        <v>22.02</v>
      </c>
      <c r="F894" t="n">
        <v>18.25</v>
      </c>
      <c r="G894" t="n">
        <v>31.28</v>
      </c>
      <c r="H894" t="n">
        <v>0.44</v>
      </c>
      <c r="I894" t="n">
        <v>35</v>
      </c>
      <c r="J894" t="n">
        <v>191.4</v>
      </c>
      <c r="K894" t="n">
        <v>53.44</v>
      </c>
      <c r="L894" t="n">
        <v>4.75</v>
      </c>
      <c r="M894" t="n">
        <v>33</v>
      </c>
      <c r="N894" t="n">
        <v>38.22</v>
      </c>
      <c r="O894" t="n">
        <v>23840.07</v>
      </c>
      <c r="P894" t="n">
        <v>221</v>
      </c>
      <c r="Q894" t="n">
        <v>1319.12</v>
      </c>
      <c r="R894" t="n">
        <v>92.16</v>
      </c>
      <c r="S894" t="n">
        <v>59.92</v>
      </c>
      <c r="T894" t="n">
        <v>15911.52</v>
      </c>
      <c r="U894" t="n">
        <v>0.65</v>
      </c>
      <c r="V894" t="n">
        <v>0.93</v>
      </c>
      <c r="W894" t="n">
        <v>0.22</v>
      </c>
      <c r="X894" t="n">
        <v>0.97</v>
      </c>
      <c r="Y894" t="n">
        <v>1</v>
      </c>
      <c r="Z894" t="n">
        <v>10</v>
      </c>
    </row>
    <row r="895">
      <c r="A895" t="n">
        <v>16</v>
      </c>
      <c r="B895" t="n">
        <v>95</v>
      </c>
      <c r="C895" t="inlineStr">
        <is>
          <t xml:space="preserve">CONCLUIDO	</t>
        </is>
      </c>
      <c r="D895" t="n">
        <v>4.5684</v>
      </c>
      <c r="E895" t="n">
        <v>21.89</v>
      </c>
      <c r="F895" t="n">
        <v>18.19</v>
      </c>
      <c r="G895" t="n">
        <v>33.08</v>
      </c>
      <c r="H895" t="n">
        <v>0.46</v>
      </c>
      <c r="I895" t="n">
        <v>33</v>
      </c>
      <c r="J895" t="n">
        <v>191.78</v>
      </c>
      <c r="K895" t="n">
        <v>53.44</v>
      </c>
      <c r="L895" t="n">
        <v>5</v>
      </c>
      <c r="M895" t="n">
        <v>31</v>
      </c>
      <c r="N895" t="n">
        <v>38.35</v>
      </c>
      <c r="O895" t="n">
        <v>23887.36</v>
      </c>
      <c r="P895" t="n">
        <v>218.41</v>
      </c>
      <c r="Q895" t="n">
        <v>1319.13</v>
      </c>
      <c r="R895" t="n">
        <v>90.47</v>
      </c>
      <c r="S895" t="n">
        <v>59.92</v>
      </c>
      <c r="T895" t="n">
        <v>15073.15</v>
      </c>
      <c r="U895" t="n">
        <v>0.66</v>
      </c>
      <c r="V895" t="n">
        <v>0.93</v>
      </c>
      <c r="W895" t="n">
        <v>0.22</v>
      </c>
      <c r="X895" t="n">
        <v>0.92</v>
      </c>
      <c r="Y895" t="n">
        <v>1</v>
      </c>
      <c r="Z895" t="n">
        <v>10</v>
      </c>
    </row>
    <row r="896">
      <c r="A896" t="n">
        <v>17</v>
      </c>
      <c r="B896" t="n">
        <v>95</v>
      </c>
      <c r="C896" t="inlineStr">
        <is>
          <t xml:space="preserve">CONCLUIDO	</t>
        </is>
      </c>
      <c r="D896" t="n">
        <v>4.5979</v>
      </c>
      <c r="E896" t="n">
        <v>21.75</v>
      </c>
      <c r="F896" t="n">
        <v>18.13</v>
      </c>
      <c r="G896" t="n">
        <v>35.08</v>
      </c>
      <c r="H896" t="n">
        <v>0.48</v>
      </c>
      <c r="I896" t="n">
        <v>31</v>
      </c>
      <c r="J896" t="n">
        <v>192.17</v>
      </c>
      <c r="K896" t="n">
        <v>53.44</v>
      </c>
      <c r="L896" t="n">
        <v>5.25</v>
      </c>
      <c r="M896" t="n">
        <v>29</v>
      </c>
      <c r="N896" t="n">
        <v>38.48</v>
      </c>
      <c r="O896" t="n">
        <v>23934.69</v>
      </c>
      <c r="P896" t="n">
        <v>215.78</v>
      </c>
      <c r="Q896" t="n">
        <v>1319.16</v>
      </c>
      <c r="R896" t="n">
        <v>88.29000000000001</v>
      </c>
      <c r="S896" t="n">
        <v>59.92</v>
      </c>
      <c r="T896" t="n">
        <v>13993.04</v>
      </c>
      <c r="U896" t="n">
        <v>0.68</v>
      </c>
      <c r="V896" t="n">
        <v>0.9399999999999999</v>
      </c>
      <c r="W896" t="n">
        <v>0.21</v>
      </c>
      <c r="X896" t="n">
        <v>0.85</v>
      </c>
      <c r="Y896" t="n">
        <v>1</v>
      </c>
      <c r="Z896" t="n">
        <v>10</v>
      </c>
    </row>
    <row r="897">
      <c r="A897" t="n">
        <v>18</v>
      </c>
      <c r="B897" t="n">
        <v>95</v>
      </c>
      <c r="C897" t="inlineStr">
        <is>
          <t xml:space="preserve">CONCLUIDO	</t>
        </is>
      </c>
      <c r="D897" t="n">
        <v>4.6302</v>
      </c>
      <c r="E897" t="n">
        <v>21.6</v>
      </c>
      <c r="F897" t="n">
        <v>18.05</v>
      </c>
      <c r="G897" t="n">
        <v>37.34</v>
      </c>
      <c r="H897" t="n">
        <v>0.51</v>
      </c>
      <c r="I897" t="n">
        <v>29</v>
      </c>
      <c r="J897" t="n">
        <v>192.55</v>
      </c>
      <c r="K897" t="n">
        <v>53.44</v>
      </c>
      <c r="L897" t="n">
        <v>5.5</v>
      </c>
      <c r="M897" t="n">
        <v>27</v>
      </c>
      <c r="N897" t="n">
        <v>38.62</v>
      </c>
      <c r="O897" t="n">
        <v>23982.06</v>
      </c>
      <c r="P897" t="n">
        <v>213.44</v>
      </c>
      <c r="Q897" t="n">
        <v>1319.09</v>
      </c>
      <c r="R897" t="n">
        <v>85.65000000000001</v>
      </c>
      <c r="S897" t="n">
        <v>59.92</v>
      </c>
      <c r="T897" t="n">
        <v>12683.32</v>
      </c>
      <c r="U897" t="n">
        <v>0.7</v>
      </c>
      <c r="V897" t="n">
        <v>0.9399999999999999</v>
      </c>
      <c r="W897" t="n">
        <v>0.21</v>
      </c>
      <c r="X897" t="n">
        <v>0.77</v>
      </c>
      <c r="Y897" t="n">
        <v>1</v>
      </c>
      <c r="Z897" t="n">
        <v>10</v>
      </c>
    </row>
    <row r="898">
      <c r="A898" t="n">
        <v>19</v>
      </c>
      <c r="B898" t="n">
        <v>95</v>
      </c>
      <c r="C898" t="inlineStr">
        <is>
          <t xml:space="preserve">CONCLUIDO	</t>
        </is>
      </c>
      <c r="D898" t="n">
        <v>4.6522</v>
      </c>
      <c r="E898" t="n">
        <v>21.5</v>
      </c>
      <c r="F898" t="n">
        <v>17.98</v>
      </c>
      <c r="G898" t="n">
        <v>38.54</v>
      </c>
      <c r="H898" t="n">
        <v>0.53</v>
      </c>
      <c r="I898" t="n">
        <v>28</v>
      </c>
      <c r="J898" t="n">
        <v>192.94</v>
      </c>
      <c r="K898" t="n">
        <v>53.44</v>
      </c>
      <c r="L898" t="n">
        <v>5.75</v>
      </c>
      <c r="M898" t="n">
        <v>26</v>
      </c>
      <c r="N898" t="n">
        <v>38.75</v>
      </c>
      <c r="O898" t="n">
        <v>24029.48</v>
      </c>
      <c r="P898" t="n">
        <v>211.16</v>
      </c>
      <c r="Q898" t="n">
        <v>1319.14</v>
      </c>
      <c r="R898" t="n">
        <v>83.34999999999999</v>
      </c>
      <c r="S898" t="n">
        <v>59.92</v>
      </c>
      <c r="T898" t="n">
        <v>11538.64</v>
      </c>
      <c r="U898" t="n">
        <v>0.72</v>
      </c>
      <c r="V898" t="n">
        <v>0.9399999999999999</v>
      </c>
      <c r="W898" t="n">
        <v>0.21</v>
      </c>
      <c r="X898" t="n">
        <v>0.71</v>
      </c>
      <c r="Y898" t="n">
        <v>1</v>
      </c>
      <c r="Z898" t="n">
        <v>10</v>
      </c>
    </row>
    <row r="899">
      <c r="A899" t="n">
        <v>20</v>
      </c>
      <c r="B899" t="n">
        <v>95</v>
      </c>
      <c r="C899" t="inlineStr">
        <is>
          <t xml:space="preserve">CONCLUIDO	</t>
        </is>
      </c>
      <c r="D899" t="n">
        <v>4.6721</v>
      </c>
      <c r="E899" t="n">
        <v>21.4</v>
      </c>
      <c r="F899" t="n">
        <v>17.97</v>
      </c>
      <c r="G899" t="n">
        <v>41.46</v>
      </c>
      <c r="H899" t="n">
        <v>0.55</v>
      </c>
      <c r="I899" t="n">
        <v>26</v>
      </c>
      <c r="J899" t="n">
        <v>193.32</v>
      </c>
      <c r="K899" t="n">
        <v>53.44</v>
      </c>
      <c r="L899" t="n">
        <v>6</v>
      </c>
      <c r="M899" t="n">
        <v>24</v>
      </c>
      <c r="N899" t="n">
        <v>38.89</v>
      </c>
      <c r="O899" t="n">
        <v>24076.95</v>
      </c>
      <c r="P899" t="n">
        <v>209.07</v>
      </c>
      <c r="Q899" t="n">
        <v>1319.13</v>
      </c>
      <c r="R899" t="n">
        <v>83.54000000000001</v>
      </c>
      <c r="S899" t="n">
        <v>59.92</v>
      </c>
      <c r="T899" t="n">
        <v>11642.95</v>
      </c>
      <c r="U899" t="n">
        <v>0.72</v>
      </c>
      <c r="V899" t="n">
        <v>0.95</v>
      </c>
      <c r="W899" t="n">
        <v>0.19</v>
      </c>
      <c r="X899" t="n">
        <v>0.6899999999999999</v>
      </c>
      <c r="Y899" t="n">
        <v>1</v>
      </c>
      <c r="Z899" t="n">
        <v>10</v>
      </c>
    </row>
    <row r="900">
      <c r="A900" t="n">
        <v>21</v>
      </c>
      <c r="B900" t="n">
        <v>95</v>
      </c>
      <c r="C900" t="inlineStr">
        <is>
          <t xml:space="preserve">CONCLUIDO	</t>
        </is>
      </c>
      <c r="D900" t="n">
        <v>4.6771</v>
      </c>
      <c r="E900" t="n">
        <v>21.38</v>
      </c>
      <c r="F900" t="n">
        <v>17.98</v>
      </c>
      <c r="G900" t="n">
        <v>43.16</v>
      </c>
      <c r="H900" t="n">
        <v>0.57</v>
      </c>
      <c r="I900" t="n">
        <v>25</v>
      </c>
      <c r="J900" t="n">
        <v>193.71</v>
      </c>
      <c r="K900" t="n">
        <v>53.44</v>
      </c>
      <c r="L900" t="n">
        <v>6.25</v>
      </c>
      <c r="M900" t="n">
        <v>23</v>
      </c>
      <c r="N900" t="n">
        <v>39.02</v>
      </c>
      <c r="O900" t="n">
        <v>24124.47</v>
      </c>
      <c r="P900" t="n">
        <v>208.12</v>
      </c>
      <c r="Q900" t="n">
        <v>1319.09</v>
      </c>
      <c r="R900" t="n">
        <v>83.75</v>
      </c>
      <c r="S900" t="n">
        <v>59.92</v>
      </c>
      <c r="T900" t="n">
        <v>11753.13</v>
      </c>
      <c r="U900" t="n">
        <v>0.72</v>
      </c>
      <c r="V900" t="n">
        <v>0.9399999999999999</v>
      </c>
      <c r="W900" t="n">
        <v>0.2</v>
      </c>
      <c r="X900" t="n">
        <v>0.7</v>
      </c>
      <c r="Y900" t="n">
        <v>1</v>
      </c>
      <c r="Z900" t="n">
        <v>10</v>
      </c>
    </row>
    <row r="901">
      <c r="A901" t="n">
        <v>22</v>
      </c>
      <c r="B901" t="n">
        <v>95</v>
      </c>
      <c r="C901" t="inlineStr">
        <is>
          <t xml:space="preserve">CONCLUIDO	</t>
        </is>
      </c>
      <c r="D901" t="n">
        <v>4.6917</v>
      </c>
      <c r="E901" t="n">
        <v>21.31</v>
      </c>
      <c r="F901" t="n">
        <v>17.95</v>
      </c>
      <c r="G901" t="n">
        <v>44.88</v>
      </c>
      <c r="H901" t="n">
        <v>0.59</v>
      </c>
      <c r="I901" t="n">
        <v>24</v>
      </c>
      <c r="J901" t="n">
        <v>194.09</v>
      </c>
      <c r="K901" t="n">
        <v>53.44</v>
      </c>
      <c r="L901" t="n">
        <v>6.5</v>
      </c>
      <c r="M901" t="n">
        <v>22</v>
      </c>
      <c r="N901" t="n">
        <v>39.16</v>
      </c>
      <c r="O901" t="n">
        <v>24172.03</v>
      </c>
      <c r="P901" t="n">
        <v>205.74</v>
      </c>
      <c r="Q901" t="n">
        <v>1319.15</v>
      </c>
      <c r="R901" t="n">
        <v>82.78</v>
      </c>
      <c r="S901" t="n">
        <v>59.92</v>
      </c>
      <c r="T901" t="n">
        <v>11274.13</v>
      </c>
      <c r="U901" t="n">
        <v>0.72</v>
      </c>
      <c r="V901" t="n">
        <v>0.95</v>
      </c>
      <c r="W901" t="n">
        <v>0.2</v>
      </c>
      <c r="X901" t="n">
        <v>0.67</v>
      </c>
      <c r="Y901" t="n">
        <v>1</v>
      </c>
      <c r="Z901" t="n">
        <v>10</v>
      </c>
    </row>
    <row r="902">
      <c r="A902" t="n">
        <v>23</v>
      </c>
      <c r="B902" t="n">
        <v>95</v>
      </c>
      <c r="C902" t="inlineStr">
        <is>
          <t xml:space="preserve">CONCLUIDO	</t>
        </is>
      </c>
      <c r="D902" t="n">
        <v>4.7074</v>
      </c>
      <c r="E902" t="n">
        <v>21.24</v>
      </c>
      <c r="F902" t="n">
        <v>17.92</v>
      </c>
      <c r="G902" t="n">
        <v>46.74</v>
      </c>
      <c r="H902" t="n">
        <v>0.62</v>
      </c>
      <c r="I902" t="n">
        <v>23</v>
      </c>
      <c r="J902" t="n">
        <v>194.48</v>
      </c>
      <c r="K902" t="n">
        <v>53.44</v>
      </c>
      <c r="L902" t="n">
        <v>6.75</v>
      </c>
      <c r="M902" t="n">
        <v>21</v>
      </c>
      <c r="N902" t="n">
        <v>39.29</v>
      </c>
      <c r="O902" t="n">
        <v>24219.63</v>
      </c>
      <c r="P902" t="n">
        <v>203.31</v>
      </c>
      <c r="Q902" t="n">
        <v>1319.08</v>
      </c>
      <c r="R902" t="n">
        <v>81.65000000000001</v>
      </c>
      <c r="S902" t="n">
        <v>59.92</v>
      </c>
      <c r="T902" t="n">
        <v>10717.23</v>
      </c>
      <c r="U902" t="n">
        <v>0.73</v>
      </c>
      <c r="V902" t="n">
        <v>0.95</v>
      </c>
      <c r="W902" t="n">
        <v>0.2</v>
      </c>
      <c r="X902" t="n">
        <v>0.64</v>
      </c>
      <c r="Y902" t="n">
        <v>1</v>
      </c>
      <c r="Z902" t="n">
        <v>10</v>
      </c>
    </row>
    <row r="903">
      <c r="A903" t="n">
        <v>24</v>
      </c>
      <c r="B903" t="n">
        <v>95</v>
      </c>
      <c r="C903" t="inlineStr">
        <is>
          <t xml:space="preserve">CONCLUIDO	</t>
        </is>
      </c>
      <c r="D903" t="n">
        <v>4.7243</v>
      </c>
      <c r="E903" t="n">
        <v>21.17</v>
      </c>
      <c r="F903" t="n">
        <v>17.88</v>
      </c>
      <c r="G903" t="n">
        <v>48.76</v>
      </c>
      <c r="H903" t="n">
        <v>0.64</v>
      </c>
      <c r="I903" t="n">
        <v>22</v>
      </c>
      <c r="J903" t="n">
        <v>194.86</v>
      </c>
      <c r="K903" t="n">
        <v>53.44</v>
      </c>
      <c r="L903" t="n">
        <v>7</v>
      </c>
      <c r="M903" t="n">
        <v>20</v>
      </c>
      <c r="N903" t="n">
        <v>39.43</v>
      </c>
      <c r="O903" t="n">
        <v>24267.28</v>
      </c>
      <c r="P903" t="n">
        <v>201.04</v>
      </c>
      <c r="Q903" t="n">
        <v>1319.1</v>
      </c>
      <c r="R903" t="n">
        <v>80.23</v>
      </c>
      <c r="S903" t="n">
        <v>59.92</v>
      </c>
      <c r="T903" t="n">
        <v>10008.83</v>
      </c>
      <c r="U903" t="n">
        <v>0.75</v>
      </c>
      <c r="V903" t="n">
        <v>0.95</v>
      </c>
      <c r="W903" t="n">
        <v>0.2</v>
      </c>
      <c r="X903" t="n">
        <v>0.6</v>
      </c>
      <c r="Y903" t="n">
        <v>1</v>
      </c>
      <c r="Z903" t="n">
        <v>10</v>
      </c>
    </row>
    <row r="904">
      <c r="A904" t="n">
        <v>25</v>
      </c>
      <c r="B904" t="n">
        <v>95</v>
      </c>
      <c r="C904" t="inlineStr">
        <is>
          <t xml:space="preserve">CONCLUIDO	</t>
        </is>
      </c>
      <c r="D904" t="n">
        <v>4.7387</v>
      </c>
      <c r="E904" t="n">
        <v>21.1</v>
      </c>
      <c r="F904" t="n">
        <v>17.85</v>
      </c>
      <c r="G904" t="n">
        <v>51.01</v>
      </c>
      <c r="H904" t="n">
        <v>0.66</v>
      </c>
      <c r="I904" t="n">
        <v>21</v>
      </c>
      <c r="J904" t="n">
        <v>195.25</v>
      </c>
      <c r="K904" t="n">
        <v>53.44</v>
      </c>
      <c r="L904" t="n">
        <v>7.25</v>
      </c>
      <c r="M904" t="n">
        <v>19</v>
      </c>
      <c r="N904" t="n">
        <v>39.57</v>
      </c>
      <c r="O904" t="n">
        <v>24314.98</v>
      </c>
      <c r="P904" t="n">
        <v>199.39</v>
      </c>
      <c r="Q904" t="n">
        <v>1319.12</v>
      </c>
      <c r="R904" t="n">
        <v>79.31</v>
      </c>
      <c r="S904" t="n">
        <v>59.92</v>
      </c>
      <c r="T904" t="n">
        <v>9555.809999999999</v>
      </c>
      <c r="U904" t="n">
        <v>0.76</v>
      </c>
      <c r="V904" t="n">
        <v>0.95</v>
      </c>
      <c r="W904" t="n">
        <v>0.2</v>
      </c>
      <c r="X904" t="n">
        <v>0.58</v>
      </c>
      <c r="Y904" t="n">
        <v>1</v>
      </c>
      <c r="Z904" t="n">
        <v>10</v>
      </c>
    </row>
    <row r="905">
      <c r="A905" t="n">
        <v>26</v>
      </c>
      <c r="B905" t="n">
        <v>95</v>
      </c>
      <c r="C905" t="inlineStr">
        <is>
          <t xml:space="preserve">CONCLUIDO	</t>
        </is>
      </c>
      <c r="D905" t="n">
        <v>4.7571</v>
      </c>
      <c r="E905" t="n">
        <v>21.02</v>
      </c>
      <c r="F905" t="n">
        <v>17.81</v>
      </c>
      <c r="G905" t="n">
        <v>53.42</v>
      </c>
      <c r="H905" t="n">
        <v>0.68</v>
      </c>
      <c r="I905" t="n">
        <v>20</v>
      </c>
      <c r="J905" t="n">
        <v>195.64</v>
      </c>
      <c r="K905" t="n">
        <v>53.44</v>
      </c>
      <c r="L905" t="n">
        <v>7.5</v>
      </c>
      <c r="M905" t="n">
        <v>18</v>
      </c>
      <c r="N905" t="n">
        <v>39.7</v>
      </c>
      <c r="O905" t="n">
        <v>24362.73</v>
      </c>
      <c r="P905" t="n">
        <v>195.74</v>
      </c>
      <c r="Q905" t="n">
        <v>1319.17</v>
      </c>
      <c r="R905" t="n">
        <v>77.90000000000001</v>
      </c>
      <c r="S905" t="n">
        <v>59.92</v>
      </c>
      <c r="T905" t="n">
        <v>8853.870000000001</v>
      </c>
      <c r="U905" t="n">
        <v>0.77</v>
      </c>
      <c r="V905" t="n">
        <v>0.95</v>
      </c>
      <c r="W905" t="n">
        <v>0.2</v>
      </c>
      <c r="X905" t="n">
        <v>0.53</v>
      </c>
      <c r="Y905" t="n">
        <v>1</v>
      </c>
      <c r="Z905" t="n">
        <v>10</v>
      </c>
    </row>
    <row r="906">
      <c r="A906" t="n">
        <v>27</v>
      </c>
      <c r="B906" t="n">
        <v>95</v>
      </c>
      <c r="C906" t="inlineStr">
        <is>
          <t xml:space="preserve">CONCLUIDO	</t>
        </is>
      </c>
      <c r="D906" t="n">
        <v>4.774</v>
      </c>
      <c r="E906" t="n">
        <v>20.95</v>
      </c>
      <c r="F906" t="n">
        <v>17.77</v>
      </c>
      <c r="G906" t="n">
        <v>56.12</v>
      </c>
      <c r="H906" t="n">
        <v>0.7</v>
      </c>
      <c r="I906" t="n">
        <v>19</v>
      </c>
      <c r="J906" t="n">
        <v>196.03</v>
      </c>
      <c r="K906" t="n">
        <v>53.44</v>
      </c>
      <c r="L906" t="n">
        <v>7.75</v>
      </c>
      <c r="M906" t="n">
        <v>17</v>
      </c>
      <c r="N906" t="n">
        <v>39.84</v>
      </c>
      <c r="O906" t="n">
        <v>24410.52</v>
      </c>
      <c r="P906" t="n">
        <v>193.85</v>
      </c>
      <c r="Q906" t="n">
        <v>1319.13</v>
      </c>
      <c r="R906" t="n">
        <v>76.62</v>
      </c>
      <c r="S906" t="n">
        <v>59.92</v>
      </c>
      <c r="T906" t="n">
        <v>8218.540000000001</v>
      </c>
      <c r="U906" t="n">
        <v>0.78</v>
      </c>
      <c r="V906" t="n">
        <v>0.96</v>
      </c>
      <c r="W906" t="n">
        <v>0.2</v>
      </c>
      <c r="X906" t="n">
        <v>0.49</v>
      </c>
      <c r="Y906" t="n">
        <v>1</v>
      </c>
      <c r="Z906" t="n">
        <v>10</v>
      </c>
    </row>
    <row r="907">
      <c r="A907" t="n">
        <v>28</v>
      </c>
      <c r="B907" t="n">
        <v>95</v>
      </c>
      <c r="C907" t="inlineStr">
        <is>
          <t xml:space="preserve">CONCLUIDO	</t>
        </is>
      </c>
      <c r="D907" t="n">
        <v>4.7855</v>
      </c>
      <c r="E907" t="n">
        <v>20.9</v>
      </c>
      <c r="F907" t="n">
        <v>17.72</v>
      </c>
      <c r="G907" t="n">
        <v>55.96</v>
      </c>
      <c r="H907" t="n">
        <v>0.72</v>
      </c>
      <c r="I907" t="n">
        <v>19</v>
      </c>
      <c r="J907" t="n">
        <v>196.41</v>
      </c>
      <c r="K907" t="n">
        <v>53.44</v>
      </c>
      <c r="L907" t="n">
        <v>8</v>
      </c>
      <c r="M907" t="n">
        <v>17</v>
      </c>
      <c r="N907" t="n">
        <v>39.98</v>
      </c>
      <c r="O907" t="n">
        <v>24458.36</v>
      </c>
      <c r="P907" t="n">
        <v>191.49</v>
      </c>
      <c r="Q907" t="n">
        <v>1319.08</v>
      </c>
      <c r="R907" t="n">
        <v>74.70999999999999</v>
      </c>
      <c r="S907" t="n">
        <v>59.92</v>
      </c>
      <c r="T907" t="n">
        <v>7266.37</v>
      </c>
      <c r="U907" t="n">
        <v>0.8</v>
      </c>
      <c r="V907" t="n">
        <v>0.96</v>
      </c>
      <c r="W907" t="n">
        <v>0.2</v>
      </c>
      <c r="X907" t="n">
        <v>0.44</v>
      </c>
      <c r="Y907" t="n">
        <v>1</v>
      </c>
      <c r="Z907" t="n">
        <v>10</v>
      </c>
    </row>
    <row r="908">
      <c r="A908" t="n">
        <v>29</v>
      </c>
      <c r="B908" t="n">
        <v>95</v>
      </c>
      <c r="C908" t="inlineStr">
        <is>
          <t xml:space="preserve">CONCLUIDO	</t>
        </is>
      </c>
      <c r="D908" t="n">
        <v>4.7648</v>
      </c>
      <c r="E908" t="n">
        <v>20.99</v>
      </c>
      <c r="F908" t="n">
        <v>17.85</v>
      </c>
      <c r="G908" t="n">
        <v>59.5</v>
      </c>
      <c r="H908" t="n">
        <v>0.74</v>
      </c>
      <c r="I908" t="n">
        <v>18</v>
      </c>
      <c r="J908" t="n">
        <v>196.8</v>
      </c>
      <c r="K908" t="n">
        <v>53.44</v>
      </c>
      <c r="L908" t="n">
        <v>8.25</v>
      </c>
      <c r="M908" t="n">
        <v>16</v>
      </c>
      <c r="N908" t="n">
        <v>40.12</v>
      </c>
      <c r="O908" t="n">
        <v>24506.24</v>
      </c>
      <c r="P908" t="n">
        <v>190.96</v>
      </c>
      <c r="Q908" t="n">
        <v>1319.1</v>
      </c>
      <c r="R908" t="n">
        <v>79.63</v>
      </c>
      <c r="S908" t="n">
        <v>59.92</v>
      </c>
      <c r="T908" t="n">
        <v>9728.969999999999</v>
      </c>
      <c r="U908" t="n">
        <v>0.75</v>
      </c>
      <c r="V908" t="n">
        <v>0.95</v>
      </c>
      <c r="W908" t="n">
        <v>0.19</v>
      </c>
      <c r="X908" t="n">
        <v>0.57</v>
      </c>
      <c r="Y908" t="n">
        <v>1</v>
      </c>
      <c r="Z908" t="n">
        <v>10</v>
      </c>
    </row>
    <row r="909">
      <c r="A909" t="n">
        <v>30</v>
      </c>
      <c r="B909" t="n">
        <v>95</v>
      </c>
      <c r="C909" t="inlineStr">
        <is>
          <t xml:space="preserve">CONCLUIDO	</t>
        </is>
      </c>
      <c r="D909" t="n">
        <v>4.7966</v>
      </c>
      <c r="E909" t="n">
        <v>20.85</v>
      </c>
      <c r="F909" t="n">
        <v>17.75</v>
      </c>
      <c r="G909" t="n">
        <v>62.64</v>
      </c>
      <c r="H909" t="n">
        <v>0.77</v>
      </c>
      <c r="I909" t="n">
        <v>17</v>
      </c>
      <c r="J909" t="n">
        <v>197.19</v>
      </c>
      <c r="K909" t="n">
        <v>53.44</v>
      </c>
      <c r="L909" t="n">
        <v>8.5</v>
      </c>
      <c r="M909" t="n">
        <v>15</v>
      </c>
      <c r="N909" t="n">
        <v>40.26</v>
      </c>
      <c r="O909" t="n">
        <v>24554.18</v>
      </c>
      <c r="P909" t="n">
        <v>188.49</v>
      </c>
      <c r="Q909" t="n">
        <v>1319.08</v>
      </c>
      <c r="R909" t="n">
        <v>76.04000000000001</v>
      </c>
      <c r="S909" t="n">
        <v>59.92</v>
      </c>
      <c r="T909" t="n">
        <v>7941.7</v>
      </c>
      <c r="U909" t="n">
        <v>0.79</v>
      </c>
      <c r="V909" t="n">
        <v>0.96</v>
      </c>
      <c r="W909" t="n">
        <v>0.19</v>
      </c>
      <c r="X909" t="n">
        <v>0.47</v>
      </c>
      <c r="Y909" t="n">
        <v>1</v>
      </c>
      <c r="Z909" t="n">
        <v>10</v>
      </c>
    </row>
    <row r="910">
      <c r="A910" t="n">
        <v>31</v>
      </c>
      <c r="B910" t="n">
        <v>95</v>
      </c>
      <c r="C910" t="inlineStr">
        <is>
          <t xml:space="preserve">CONCLUIDO	</t>
        </is>
      </c>
      <c r="D910" t="n">
        <v>4.7958</v>
      </c>
      <c r="E910" t="n">
        <v>20.85</v>
      </c>
      <c r="F910" t="n">
        <v>17.75</v>
      </c>
      <c r="G910" t="n">
        <v>62.65</v>
      </c>
      <c r="H910" t="n">
        <v>0.79</v>
      </c>
      <c r="I910" t="n">
        <v>17</v>
      </c>
      <c r="J910" t="n">
        <v>197.58</v>
      </c>
      <c r="K910" t="n">
        <v>53.44</v>
      </c>
      <c r="L910" t="n">
        <v>8.75</v>
      </c>
      <c r="M910" t="n">
        <v>13</v>
      </c>
      <c r="N910" t="n">
        <v>40.39</v>
      </c>
      <c r="O910" t="n">
        <v>24602.15</v>
      </c>
      <c r="P910" t="n">
        <v>185.16</v>
      </c>
      <c r="Q910" t="n">
        <v>1319.08</v>
      </c>
      <c r="R910" t="n">
        <v>75.92</v>
      </c>
      <c r="S910" t="n">
        <v>59.92</v>
      </c>
      <c r="T910" t="n">
        <v>7879.56</v>
      </c>
      <c r="U910" t="n">
        <v>0.79</v>
      </c>
      <c r="V910" t="n">
        <v>0.96</v>
      </c>
      <c r="W910" t="n">
        <v>0.2</v>
      </c>
      <c r="X910" t="n">
        <v>0.47</v>
      </c>
      <c r="Y910" t="n">
        <v>1</v>
      </c>
      <c r="Z910" t="n">
        <v>10</v>
      </c>
    </row>
    <row r="911">
      <c r="A911" t="n">
        <v>32</v>
      </c>
      <c r="B911" t="n">
        <v>95</v>
      </c>
      <c r="C911" t="inlineStr">
        <is>
          <t xml:space="preserve">CONCLUIDO	</t>
        </is>
      </c>
      <c r="D911" t="n">
        <v>4.8133</v>
      </c>
      <c r="E911" t="n">
        <v>20.78</v>
      </c>
      <c r="F911" t="n">
        <v>17.71</v>
      </c>
      <c r="G911" t="n">
        <v>66.42</v>
      </c>
      <c r="H911" t="n">
        <v>0.8100000000000001</v>
      </c>
      <c r="I911" t="n">
        <v>16</v>
      </c>
      <c r="J911" t="n">
        <v>197.97</v>
      </c>
      <c r="K911" t="n">
        <v>53.44</v>
      </c>
      <c r="L911" t="n">
        <v>9</v>
      </c>
      <c r="M911" t="n">
        <v>11</v>
      </c>
      <c r="N911" t="n">
        <v>40.53</v>
      </c>
      <c r="O911" t="n">
        <v>24650.18</v>
      </c>
      <c r="P911" t="n">
        <v>183.3</v>
      </c>
      <c r="Q911" t="n">
        <v>1319.11</v>
      </c>
      <c r="R911" t="n">
        <v>74.67</v>
      </c>
      <c r="S911" t="n">
        <v>59.92</v>
      </c>
      <c r="T911" t="n">
        <v>7259.01</v>
      </c>
      <c r="U911" t="n">
        <v>0.8</v>
      </c>
      <c r="V911" t="n">
        <v>0.96</v>
      </c>
      <c r="W911" t="n">
        <v>0.19</v>
      </c>
      <c r="X911" t="n">
        <v>0.43</v>
      </c>
      <c r="Y911" t="n">
        <v>1</v>
      </c>
      <c r="Z911" t="n">
        <v>10</v>
      </c>
    </row>
    <row r="912">
      <c r="A912" t="n">
        <v>33</v>
      </c>
      <c r="B912" t="n">
        <v>95</v>
      </c>
      <c r="C912" t="inlineStr">
        <is>
          <t xml:space="preserve">CONCLUIDO	</t>
        </is>
      </c>
      <c r="D912" t="n">
        <v>4.8111</v>
      </c>
      <c r="E912" t="n">
        <v>20.79</v>
      </c>
      <c r="F912" t="n">
        <v>17.72</v>
      </c>
      <c r="G912" t="n">
        <v>66.45</v>
      </c>
      <c r="H912" t="n">
        <v>0.83</v>
      </c>
      <c r="I912" t="n">
        <v>16</v>
      </c>
      <c r="J912" t="n">
        <v>198.36</v>
      </c>
      <c r="K912" t="n">
        <v>53.44</v>
      </c>
      <c r="L912" t="n">
        <v>9.25</v>
      </c>
      <c r="M912" t="n">
        <v>9</v>
      </c>
      <c r="N912" t="n">
        <v>40.67</v>
      </c>
      <c r="O912" t="n">
        <v>24698.26</v>
      </c>
      <c r="P912" t="n">
        <v>182.22</v>
      </c>
      <c r="Q912" t="n">
        <v>1319.08</v>
      </c>
      <c r="R912" t="n">
        <v>74.92</v>
      </c>
      <c r="S912" t="n">
        <v>59.92</v>
      </c>
      <c r="T912" t="n">
        <v>7386.79</v>
      </c>
      <c r="U912" t="n">
        <v>0.8</v>
      </c>
      <c r="V912" t="n">
        <v>0.96</v>
      </c>
      <c r="W912" t="n">
        <v>0.2</v>
      </c>
      <c r="X912" t="n">
        <v>0.44</v>
      </c>
      <c r="Y912" t="n">
        <v>1</v>
      </c>
      <c r="Z912" t="n">
        <v>10</v>
      </c>
    </row>
    <row r="913">
      <c r="A913" t="n">
        <v>34</v>
      </c>
      <c r="B913" t="n">
        <v>95</v>
      </c>
      <c r="C913" t="inlineStr">
        <is>
          <t xml:space="preserve">CONCLUIDO	</t>
        </is>
      </c>
      <c r="D913" t="n">
        <v>4.8269</v>
      </c>
      <c r="E913" t="n">
        <v>20.72</v>
      </c>
      <c r="F913" t="n">
        <v>17.69</v>
      </c>
      <c r="G913" t="n">
        <v>70.76000000000001</v>
      </c>
      <c r="H913" t="n">
        <v>0.85</v>
      </c>
      <c r="I913" t="n">
        <v>15</v>
      </c>
      <c r="J913" t="n">
        <v>198.75</v>
      </c>
      <c r="K913" t="n">
        <v>53.44</v>
      </c>
      <c r="L913" t="n">
        <v>9.5</v>
      </c>
      <c r="M913" t="n">
        <v>3</v>
      </c>
      <c r="N913" t="n">
        <v>40.81</v>
      </c>
      <c r="O913" t="n">
        <v>24746.38</v>
      </c>
      <c r="P913" t="n">
        <v>180.78</v>
      </c>
      <c r="Q913" t="n">
        <v>1319.1</v>
      </c>
      <c r="R913" t="n">
        <v>73.65000000000001</v>
      </c>
      <c r="S913" t="n">
        <v>59.92</v>
      </c>
      <c r="T913" t="n">
        <v>6756.83</v>
      </c>
      <c r="U913" t="n">
        <v>0.8100000000000001</v>
      </c>
      <c r="V913" t="n">
        <v>0.96</v>
      </c>
      <c r="W913" t="n">
        <v>0.2</v>
      </c>
      <c r="X913" t="n">
        <v>0.41</v>
      </c>
      <c r="Y913" t="n">
        <v>1</v>
      </c>
      <c r="Z913" t="n">
        <v>10</v>
      </c>
    </row>
    <row r="914">
      <c r="A914" t="n">
        <v>35</v>
      </c>
      <c r="B914" t="n">
        <v>95</v>
      </c>
      <c r="C914" t="inlineStr">
        <is>
          <t xml:space="preserve">CONCLUIDO	</t>
        </is>
      </c>
      <c r="D914" t="n">
        <v>4.8259</v>
      </c>
      <c r="E914" t="n">
        <v>20.72</v>
      </c>
      <c r="F914" t="n">
        <v>17.69</v>
      </c>
      <c r="G914" t="n">
        <v>70.78</v>
      </c>
      <c r="H914" t="n">
        <v>0.87</v>
      </c>
      <c r="I914" t="n">
        <v>15</v>
      </c>
      <c r="J914" t="n">
        <v>199.14</v>
      </c>
      <c r="K914" t="n">
        <v>53.44</v>
      </c>
      <c r="L914" t="n">
        <v>9.75</v>
      </c>
      <c r="M914" t="n">
        <v>0</v>
      </c>
      <c r="N914" t="n">
        <v>40.95</v>
      </c>
      <c r="O914" t="n">
        <v>24794.55</v>
      </c>
      <c r="P914" t="n">
        <v>181.13</v>
      </c>
      <c r="Q914" t="n">
        <v>1319.08</v>
      </c>
      <c r="R914" t="n">
        <v>73.65000000000001</v>
      </c>
      <c r="S914" t="n">
        <v>59.92</v>
      </c>
      <c r="T914" t="n">
        <v>6754.69</v>
      </c>
      <c r="U914" t="n">
        <v>0.8100000000000001</v>
      </c>
      <c r="V914" t="n">
        <v>0.96</v>
      </c>
      <c r="W914" t="n">
        <v>0.21</v>
      </c>
      <c r="X914" t="n">
        <v>0.42</v>
      </c>
      <c r="Y914" t="n">
        <v>1</v>
      </c>
      <c r="Z914" t="n">
        <v>10</v>
      </c>
    </row>
    <row r="915">
      <c r="A915" t="n">
        <v>0</v>
      </c>
      <c r="B915" t="n">
        <v>55</v>
      </c>
      <c r="C915" t="inlineStr">
        <is>
          <t xml:space="preserve">CONCLUIDO	</t>
        </is>
      </c>
      <c r="D915" t="n">
        <v>3.654</v>
      </c>
      <c r="E915" t="n">
        <v>27.37</v>
      </c>
      <c r="F915" t="n">
        <v>21.68</v>
      </c>
      <c r="G915" t="n">
        <v>8.609999999999999</v>
      </c>
      <c r="H915" t="n">
        <v>0.15</v>
      </c>
      <c r="I915" t="n">
        <v>151</v>
      </c>
      <c r="J915" t="n">
        <v>116.05</v>
      </c>
      <c r="K915" t="n">
        <v>43.4</v>
      </c>
      <c r="L915" t="n">
        <v>1</v>
      </c>
      <c r="M915" t="n">
        <v>149</v>
      </c>
      <c r="N915" t="n">
        <v>16.65</v>
      </c>
      <c r="O915" t="n">
        <v>14546.17</v>
      </c>
      <c r="P915" t="n">
        <v>207.92</v>
      </c>
      <c r="Q915" t="n">
        <v>1319.66</v>
      </c>
      <c r="R915" t="n">
        <v>204.42</v>
      </c>
      <c r="S915" t="n">
        <v>59.92</v>
      </c>
      <c r="T915" t="n">
        <v>71460.98</v>
      </c>
      <c r="U915" t="n">
        <v>0.29</v>
      </c>
      <c r="V915" t="n">
        <v>0.78</v>
      </c>
      <c r="W915" t="n">
        <v>0.4</v>
      </c>
      <c r="X915" t="n">
        <v>4.39</v>
      </c>
      <c r="Y915" t="n">
        <v>1</v>
      </c>
      <c r="Z915" t="n">
        <v>10</v>
      </c>
    </row>
    <row r="916">
      <c r="A916" t="n">
        <v>1</v>
      </c>
      <c r="B916" t="n">
        <v>55</v>
      </c>
      <c r="C916" t="inlineStr">
        <is>
          <t xml:space="preserve">CONCLUIDO	</t>
        </is>
      </c>
      <c r="D916" t="n">
        <v>3.953</v>
      </c>
      <c r="E916" t="n">
        <v>25.3</v>
      </c>
      <c r="F916" t="n">
        <v>20.51</v>
      </c>
      <c r="G916" t="n">
        <v>10.89</v>
      </c>
      <c r="H916" t="n">
        <v>0.19</v>
      </c>
      <c r="I916" t="n">
        <v>113</v>
      </c>
      <c r="J916" t="n">
        <v>116.37</v>
      </c>
      <c r="K916" t="n">
        <v>43.4</v>
      </c>
      <c r="L916" t="n">
        <v>1.25</v>
      </c>
      <c r="M916" t="n">
        <v>111</v>
      </c>
      <c r="N916" t="n">
        <v>16.72</v>
      </c>
      <c r="O916" t="n">
        <v>14585.96</v>
      </c>
      <c r="P916" t="n">
        <v>193.99</v>
      </c>
      <c r="Q916" t="n">
        <v>1319.37</v>
      </c>
      <c r="R916" t="n">
        <v>166.16</v>
      </c>
      <c r="S916" t="n">
        <v>59.92</v>
      </c>
      <c r="T916" t="n">
        <v>52520.67</v>
      </c>
      <c r="U916" t="n">
        <v>0.36</v>
      </c>
      <c r="V916" t="n">
        <v>0.83</v>
      </c>
      <c r="W916" t="n">
        <v>0.34</v>
      </c>
      <c r="X916" t="n">
        <v>3.23</v>
      </c>
      <c r="Y916" t="n">
        <v>1</v>
      </c>
      <c r="Z916" t="n">
        <v>10</v>
      </c>
    </row>
    <row r="917">
      <c r="A917" t="n">
        <v>2</v>
      </c>
      <c r="B917" t="n">
        <v>55</v>
      </c>
      <c r="C917" t="inlineStr">
        <is>
          <t xml:space="preserve">CONCLUIDO	</t>
        </is>
      </c>
      <c r="D917" t="n">
        <v>4.1549</v>
      </c>
      <c r="E917" t="n">
        <v>24.07</v>
      </c>
      <c r="F917" t="n">
        <v>19.83</v>
      </c>
      <c r="G917" t="n">
        <v>13.22</v>
      </c>
      <c r="H917" t="n">
        <v>0.23</v>
      </c>
      <c r="I917" t="n">
        <v>90</v>
      </c>
      <c r="J917" t="n">
        <v>116.69</v>
      </c>
      <c r="K917" t="n">
        <v>43.4</v>
      </c>
      <c r="L917" t="n">
        <v>1.5</v>
      </c>
      <c r="M917" t="n">
        <v>88</v>
      </c>
      <c r="N917" t="n">
        <v>16.79</v>
      </c>
      <c r="O917" t="n">
        <v>14625.77</v>
      </c>
      <c r="P917" t="n">
        <v>184.9</v>
      </c>
      <c r="Q917" t="n">
        <v>1319.2</v>
      </c>
      <c r="R917" t="n">
        <v>143.91</v>
      </c>
      <c r="S917" t="n">
        <v>59.92</v>
      </c>
      <c r="T917" t="n">
        <v>41511.42</v>
      </c>
      <c r="U917" t="n">
        <v>0.42</v>
      </c>
      <c r="V917" t="n">
        <v>0.86</v>
      </c>
      <c r="W917" t="n">
        <v>0.31</v>
      </c>
      <c r="X917" t="n">
        <v>2.56</v>
      </c>
      <c r="Y917" t="n">
        <v>1</v>
      </c>
      <c r="Z917" t="n">
        <v>10</v>
      </c>
    </row>
    <row r="918">
      <c r="A918" t="n">
        <v>3</v>
      </c>
      <c r="B918" t="n">
        <v>55</v>
      </c>
      <c r="C918" t="inlineStr">
        <is>
          <t xml:space="preserve">CONCLUIDO	</t>
        </is>
      </c>
      <c r="D918" t="n">
        <v>4.3103</v>
      </c>
      <c r="E918" t="n">
        <v>23.2</v>
      </c>
      <c r="F918" t="n">
        <v>19.35</v>
      </c>
      <c r="G918" t="n">
        <v>15.69</v>
      </c>
      <c r="H918" t="n">
        <v>0.26</v>
      </c>
      <c r="I918" t="n">
        <v>74</v>
      </c>
      <c r="J918" t="n">
        <v>117.01</v>
      </c>
      <c r="K918" t="n">
        <v>43.4</v>
      </c>
      <c r="L918" t="n">
        <v>1.75</v>
      </c>
      <c r="M918" t="n">
        <v>72</v>
      </c>
      <c r="N918" t="n">
        <v>16.86</v>
      </c>
      <c r="O918" t="n">
        <v>14665.62</v>
      </c>
      <c r="P918" t="n">
        <v>177.49</v>
      </c>
      <c r="Q918" t="n">
        <v>1319.28</v>
      </c>
      <c r="R918" t="n">
        <v>127.98</v>
      </c>
      <c r="S918" t="n">
        <v>59.92</v>
      </c>
      <c r="T918" t="n">
        <v>33626.07</v>
      </c>
      <c r="U918" t="n">
        <v>0.47</v>
      </c>
      <c r="V918" t="n">
        <v>0.88</v>
      </c>
      <c r="W918" t="n">
        <v>0.28</v>
      </c>
      <c r="X918" t="n">
        <v>2.07</v>
      </c>
      <c r="Y918" t="n">
        <v>1</v>
      </c>
      <c r="Z918" t="n">
        <v>10</v>
      </c>
    </row>
    <row r="919">
      <c r="A919" t="n">
        <v>4</v>
      </c>
      <c r="B919" t="n">
        <v>55</v>
      </c>
      <c r="C919" t="inlineStr">
        <is>
          <t xml:space="preserve">CONCLUIDO	</t>
        </is>
      </c>
      <c r="D919" t="n">
        <v>4.4239</v>
      </c>
      <c r="E919" t="n">
        <v>22.6</v>
      </c>
      <c r="F919" t="n">
        <v>19.02</v>
      </c>
      <c r="G919" t="n">
        <v>18.11</v>
      </c>
      <c r="H919" t="n">
        <v>0.3</v>
      </c>
      <c r="I919" t="n">
        <v>63</v>
      </c>
      <c r="J919" t="n">
        <v>117.34</v>
      </c>
      <c r="K919" t="n">
        <v>43.4</v>
      </c>
      <c r="L919" t="n">
        <v>2</v>
      </c>
      <c r="M919" t="n">
        <v>61</v>
      </c>
      <c r="N919" t="n">
        <v>16.94</v>
      </c>
      <c r="O919" t="n">
        <v>14705.49</v>
      </c>
      <c r="P919" t="n">
        <v>171.95</v>
      </c>
      <c r="Q919" t="n">
        <v>1319.18</v>
      </c>
      <c r="R919" t="n">
        <v>117.04</v>
      </c>
      <c r="S919" t="n">
        <v>59.92</v>
      </c>
      <c r="T919" t="n">
        <v>28209.38</v>
      </c>
      <c r="U919" t="n">
        <v>0.51</v>
      </c>
      <c r="V919" t="n">
        <v>0.89</v>
      </c>
      <c r="W919" t="n">
        <v>0.27</v>
      </c>
      <c r="X919" t="n">
        <v>1.74</v>
      </c>
      <c r="Y919" t="n">
        <v>1</v>
      </c>
      <c r="Z919" t="n">
        <v>10</v>
      </c>
    </row>
    <row r="920">
      <c r="A920" t="n">
        <v>5</v>
      </c>
      <c r="B920" t="n">
        <v>55</v>
      </c>
      <c r="C920" t="inlineStr">
        <is>
          <t xml:space="preserve">CONCLUIDO	</t>
        </is>
      </c>
      <c r="D920" t="n">
        <v>4.5659</v>
      </c>
      <c r="E920" t="n">
        <v>21.9</v>
      </c>
      <c r="F920" t="n">
        <v>18.53</v>
      </c>
      <c r="G920" t="n">
        <v>20.59</v>
      </c>
      <c r="H920" t="n">
        <v>0.34</v>
      </c>
      <c r="I920" t="n">
        <v>54</v>
      </c>
      <c r="J920" t="n">
        <v>117.66</v>
      </c>
      <c r="K920" t="n">
        <v>43.4</v>
      </c>
      <c r="L920" t="n">
        <v>2.25</v>
      </c>
      <c r="M920" t="n">
        <v>52</v>
      </c>
      <c r="N920" t="n">
        <v>17.01</v>
      </c>
      <c r="O920" t="n">
        <v>14745.39</v>
      </c>
      <c r="P920" t="n">
        <v>163.87</v>
      </c>
      <c r="Q920" t="n">
        <v>1319.11</v>
      </c>
      <c r="R920" t="n">
        <v>100.89</v>
      </c>
      <c r="S920" t="n">
        <v>59.92</v>
      </c>
      <c r="T920" t="n">
        <v>20180.63</v>
      </c>
      <c r="U920" t="n">
        <v>0.59</v>
      </c>
      <c r="V920" t="n">
        <v>0.92</v>
      </c>
      <c r="W920" t="n">
        <v>0.24</v>
      </c>
      <c r="X920" t="n">
        <v>1.25</v>
      </c>
      <c r="Y920" t="n">
        <v>1</v>
      </c>
      <c r="Z920" t="n">
        <v>10</v>
      </c>
    </row>
    <row r="921">
      <c r="A921" t="n">
        <v>6</v>
      </c>
      <c r="B921" t="n">
        <v>55</v>
      </c>
      <c r="C921" t="inlineStr">
        <is>
          <t xml:space="preserve">CONCLUIDO	</t>
        </is>
      </c>
      <c r="D921" t="n">
        <v>4.5526</v>
      </c>
      <c r="E921" t="n">
        <v>21.97</v>
      </c>
      <c r="F921" t="n">
        <v>18.73</v>
      </c>
      <c r="G921" t="n">
        <v>23.42</v>
      </c>
      <c r="H921" t="n">
        <v>0.37</v>
      </c>
      <c r="I921" t="n">
        <v>48</v>
      </c>
      <c r="J921" t="n">
        <v>117.98</v>
      </c>
      <c r="K921" t="n">
        <v>43.4</v>
      </c>
      <c r="L921" t="n">
        <v>2.5</v>
      </c>
      <c r="M921" t="n">
        <v>46</v>
      </c>
      <c r="N921" t="n">
        <v>17.08</v>
      </c>
      <c r="O921" t="n">
        <v>14785.31</v>
      </c>
      <c r="P921" t="n">
        <v>163.73</v>
      </c>
      <c r="Q921" t="n">
        <v>1319.11</v>
      </c>
      <c r="R921" t="n">
        <v>108.39</v>
      </c>
      <c r="S921" t="n">
        <v>59.92</v>
      </c>
      <c r="T921" t="n">
        <v>23961.72</v>
      </c>
      <c r="U921" t="n">
        <v>0.55</v>
      </c>
      <c r="V921" t="n">
        <v>0.91</v>
      </c>
      <c r="W921" t="n">
        <v>0.25</v>
      </c>
      <c r="X921" t="n">
        <v>1.46</v>
      </c>
      <c r="Y921" t="n">
        <v>1</v>
      </c>
      <c r="Z921" t="n">
        <v>10</v>
      </c>
    </row>
    <row r="922">
      <c r="A922" t="n">
        <v>7</v>
      </c>
      <c r="B922" t="n">
        <v>55</v>
      </c>
      <c r="C922" t="inlineStr">
        <is>
          <t xml:space="preserve">CONCLUIDO	</t>
        </is>
      </c>
      <c r="D922" t="n">
        <v>4.6214</v>
      </c>
      <c r="E922" t="n">
        <v>21.64</v>
      </c>
      <c r="F922" t="n">
        <v>18.53</v>
      </c>
      <c r="G922" t="n">
        <v>25.85</v>
      </c>
      <c r="H922" t="n">
        <v>0.41</v>
      </c>
      <c r="I922" t="n">
        <v>43</v>
      </c>
      <c r="J922" t="n">
        <v>118.31</v>
      </c>
      <c r="K922" t="n">
        <v>43.4</v>
      </c>
      <c r="L922" t="n">
        <v>2.75</v>
      </c>
      <c r="M922" t="n">
        <v>41</v>
      </c>
      <c r="N922" t="n">
        <v>17.16</v>
      </c>
      <c r="O922" t="n">
        <v>14825.26</v>
      </c>
      <c r="P922" t="n">
        <v>158.85</v>
      </c>
      <c r="Q922" t="n">
        <v>1319.18</v>
      </c>
      <c r="R922" t="n">
        <v>101.53</v>
      </c>
      <c r="S922" t="n">
        <v>59.92</v>
      </c>
      <c r="T922" t="n">
        <v>20554.46</v>
      </c>
      <c r="U922" t="n">
        <v>0.59</v>
      </c>
      <c r="V922" t="n">
        <v>0.92</v>
      </c>
      <c r="W922" t="n">
        <v>0.23</v>
      </c>
      <c r="X922" t="n">
        <v>1.25</v>
      </c>
      <c r="Y922" t="n">
        <v>1</v>
      </c>
      <c r="Z922" t="n">
        <v>10</v>
      </c>
    </row>
    <row r="923">
      <c r="A923" t="n">
        <v>8</v>
      </c>
      <c r="B923" t="n">
        <v>55</v>
      </c>
      <c r="C923" t="inlineStr">
        <is>
          <t xml:space="preserve">CONCLUIDO	</t>
        </is>
      </c>
      <c r="D923" t="n">
        <v>4.6858</v>
      </c>
      <c r="E923" t="n">
        <v>21.34</v>
      </c>
      <c r="F923" t="n">
        <v>18.35</v>
      </c>
      <c r="G923" t="n">
        <v>28.97</v>
      </c>
      <c r="H923" t="n">
        <v>0.45</v>
      </c>
      <c r="I923" t="n">
        <v>38</v>
      </c>
      <c r="J923" t="n">
        <v>118.63</v>
      </c>
      <c r="K923" t="n">
        <v>43.4</v>
      </c>
      <c r="L923" t="n">
        <v>3</v>
      </c>
      <c r="M923" t="n">
        <v>36</v>
      </c>
      <c r="N923" t="n">
        <v>17.23</v>
      </c>
      <c r="O923" t="n">
        <v>14865.24</v>
      </c>
      <c r="P923" t="n">
        <v>154.46</v>
      </c>
      <c r="Q923" t="n">
        <v>1319.18</v>
      </c>
      <c r="R923" t="n">
        <v>95.37</v>
      </c>
      <c r="S923" t="n">
        <v>59.92</v>
      </c>
      <c r="T923" t="n">
        <v>17498.93</v>
      </c>
      <c r="U923" t="n">
        <v>0.63</v>
      </c>
      <c r="V923" t="n">
        <v>0.93</v>
      </c>
      <c r="W923" t="n">
        <v>0.23</v>
      </c>
      <c r="X923" t="n">
        <v>1.07</v>
      </c>
      <c r="Y923" t="n">
        <v>1</v>
      </c>
      <c r="Z923" t="n">
        <v>10</v>
      </c>
    </row>
    <row r="924">
      <c r="A924" t="n">
        <v>9</v>
      </c>
      <c r="B924" t="n">
        <v>55</v>
      </c>
      <c r="C924" t="inlineStr">
        <is>
          <t xml:space="preserve">CONCLUIDO	</t>
        </is>
      </c>
      <c r="D924" t="n">
        <v>4.7197</v>
      </c>
      <c r="E924" t="n">
        <v>21.19</v>
      </c>
      <c r="F924" t="n">
        <v>18.27</v>
      </c>
      <c r="G924" t="n">
        <v>31.32</v>
      </c>
      <c r="H924" t="n">
        <v>0.48</v>
      </c>
      <c r="I924" t="n">
        <v>35</v>
      </c>
      <c r="J924" t="n">
        <v>118.96</v>
      </c>
      <c r="K924" t="n">
        <v>43.4</v>
      </c>
      <c r="L924" t="n">
        <v>3.25</v>
      </c>
      <c r="M924" t="n">
        <v>33</v>
      </c>
      <c r="N924" t="n">
        <v>17.31</v>
      </c>
      <c r="O924" t="n">
        <v>14905.25</v>
      </c>
      <c r="P924" t="n">
        <v>150.44</v>
      </c>
      <c r="Q924" t="n">
        <v>1319.14</v>
      </c>
      <c r="R924" t="n">
        <v>92.98999999999999</v>
      </c>
      <c r="S924" t="n">
        <v>59.92</v>
      </c>
      <c r="T924" t="n">
        <v>16326.11</v>
      </c>
      <c r="U924" t="n">
        <v>0.64</v>
      </c>
      <c r="V924" t="n">
        <v>0.93</v>
      </c>
      <c r="W924" t="n">
        <v>0.22</v>
      </c>
      <c r="X924" t="n">
        <v>0.99</v>
      </c>
      <c r="Y924" t="n">
        <v>1</v>
      </c>
      <c r="Z924" t="n">
        <v>10</v>
      </c>
    </row>
    <row r="925">
      <c r="A925" t="n">
        <v>10</v>
      </c>
      <c r="B925" t="n">
        <v>55</v>
      </c>
      <c r="C925" t="inlineStr">
        <is>
          <t xml:space="preserve">CONCLUIDO	</t>
        </is>
      </c>
      <c r="D925" t="n">
        <v>4.774</v>
      </c>
      <c r="E925" t="n">
        <v>20.95</v>
      </c>
      <c r="F925" t="n">
        <v>18.12</v>
      </c>
      <c r="G925" t="n">
        <v>35.08</v>
      </c>
      <c r="H925" t="n">
        <v>0.52</v>
      </c>
      <c r="I925" t="n">
        <v>31</v>
      </c>
      <c r="J925" t="n">
        <v>119.28</v>
      </c>
      <c r="K925" t="n">
        <v>43.4</v>
      </c>
      <c r="L925" t="n">
        <v>3.5</v>
      </c>
      <c r="M925" t="n">
        <v>29</v>
      </c>
      <c r="N925" t="n">
        <v>17.38</v>
      </c>
      <c r="O925" t="n">
        <v>14945.29</v>
      </c>
      <c r="P925" t="n">
        <v>145.81</v>
      </c>
      <c r="Q925" t="n">
        <v>1319.15</v>
      </c>
      <c r="R925" t="n">
        <v>88.16</v>
      </c>
      <c r="S925" t="n">
        <v>59.92</v>
      </c>
      <c r="T925" t="n">
        <v>13932.13</v>
      </c>
      <c r="U925" t="n">
        <v>0.68</v>
      </c>
      <c r="V925" t="n">
        <v>0.9399999999999999</v>
      </c>
      <c r="W925" t="n">
        <v>0.21</v>
      </c>
      <c r="X925" t="n">
        <v>0.84</v>
      </c>
      <c r="Y925" t="n">
        <v>1</v>
      </c>
      <c r="Z925" t="n">
        <v>10</v>
      </c>
    </row>
    <row r="926">
      <c r="A926" t="n">
        <v>11</v>
      </c>
      <c r="B926" t="n">
        <v>55</v>
      </c>
      <c r="C926" t="inlineStr">
        <is>
          <t xml:space="preserve">CONCLUIDO	</t>
        </is>
      </c>
      <c r="D926" t="n">
        <v>4.7986</v>
      </c>
      <c r="E926" t="n">
        <v>20.84</v>
      </c>
      <c r="F926" t="n">
        <v>18.06</v>
      </c>
      <c r="G926" t="n">
        <v>37.37</v>
      </c>
      <c r="H926" t="n">
        <v>0.55</v>
      </c>
      <c r="I926" t="n">
        <v>29</v>
      </c>
      <c r="J926" t="n">
        <v>119.61</v>
      </c>
      <c r="K926" t="n">
        <v>43.4</v>
      </c>
      <c r="L926" t="n">
        <v>3.75</v>
      </c>
      <c r="M926" t="n">
        <v>26</v>
      </c>
      <c r="N926" t="n">
        <v>17.46</v>
      </c>
      <c r="O926" t="n">
        <v>14985.35</v>
      </c>
      <c r="P926" t="n">
        <v>142.22</v>
      </c>
      <c r="Q926" t="n">
        <v>1319.15</v>
      </c>
      <c r="R926" t="n">
        <v>86.17</v>
      </c>
      <c r="S926" t="n">
        <v>59.92</v>
      </c>
      <c r="T926" t="n">
        <v>12945.39</v>
      </c>
      <c r="U926" t="n">
        <v>0.7</v>
      </c>
      <c r="V926" t="n">
        <v>0.9399999999999999</v>
      </c>
      <c r="W926" t="n">
        <v>0.21</v>
      </c>
      <c r="X926" t="n">
        <v>0.78</v>
      </c>
      <c r="Y926" t="n">
        <v>1</v>
      </c>
      <c r="Z926" t="n">
        <v>10</v>
      </c>
    </row>
    <row r="927">
      <c r="A927" t="n">
        <v>12</v>
      </c>
      <c r="B927" t="n">
        <v>55</v>
      </c>
      <c r="C927" t="inlineStr">
        <is>
          <t xml:space="preserve">CONCLUIDO	</t>
        </is>
      </c>
      <c r="D927" t="n">
        <v>4.8204</v>
      </c>
      <c r="E927" t="n">
        <v>20.74</v>
      </c>
      <c r="F927" t="n">
        <v>18.02</v>
      </c>
      <c r="G927" t="n">
        <v>40.04</v>
      </c>
      <c r="H927" t="n">
        <v>0.59</v>
      </c>
      <c r="I927" t="n">
        <v>27</v>
      </c>
      <c r="J927" t="n">
        <v>119.93</v>
      </c>
      <c r="K927" t="n">
        <v>43.4</v>
      </c>
      <c r="L927" t="n">
        <v>4</v>
      </c>
      <c r="M927" t="n">
        <v>19</v>
      </c>
      <c r="N927" t="n">
        <v>17.53</v>
      </c>
      <c r="O927" t="n">
        <v>15025.44</v>
      </c>
      <c r="P927" t="n">
        <v>138.75</v>
      </c>
      <c r="Q927" t="n">
        <v>1319.25</v>
      </c>
      <c r="R927" t="n">
        <v>84.84</v>
      </c>
      <c r="S927" t="n">
        <v>59.92</v>
      </c>
      <c r="T927" t="n">
        <v>12289.67</v>
      </c>
      <c r="U927" t="n">
        <v>0.71</v>
      </c>
      <c r="V927" t="n">
        <v>0.9399999999999999</v>
      </c>
      <c r="W927" t="n">
        <v>0.2</v>
      </c>
      <c r="X927" t="n">
        <v>0.74</v>
      </c>
      <c r="Y927" t="n">
        <v>1</v>
      </c>
      <c r="Z927" t="n">
        <v>10</v>
      </c>
    </row>
    <row r="928">
      <c r="A928" t="n">
        <v>13</v>
      </c>
      <c r="B928" t="n">
        <v>55</v>
      </c>
      <c r="C928" t="inlineStr">
        <is>
          <t xml:space="preserve">CONCLUIDO	</t>
        </is>
      </c>
      <c r="D928" t="n">
        <v>4.8235</v>
      </c>
      <c r="E928" t="n">
        <v>20.73</v>
      </c>
      <c r="F928" t="n">
        <v>18.03</v>
      </c>
      <c r="G928" t="n">
        <v>41.6</v>
      </c>
      <c r="H928" t="n">
        <v>0.62</v>
      </c>
      <c r="I928" t="n">
        <v>26</v>
      </c>
      <c r="J928" t="n">
        <v>120.26</v>
      </c>
      <c r="K928" t="n">
        <v>43.4</v>
      </c>
      <c r="L928" t="n">
        <v>4.25</v>
      </c>
      <c r="M928" t="n">
        <v>5</v>
      </c>
      <c r="N928" t="n">
        <v>17.61</v>
      </c>
      <c r="O928" t="n">
        <v>15065.56</v>
      </c>
      <c r="P928" t="n">
        <v>137.21</v>
      </c>
      <c r="Q928" t="n">
        <v>1319.17</v>
      </c>
      <c r="R928" t="n">
        <v>84.16</v>
      </c>
      <c r="S928" t="n">
        <v>59.92</v>
      </c>
      <c r="T928" t="n">
        <v>11957.2</v>
      </c>
      <c r="U928" t="n">
        <v>0.71</v>
      </c>
      <c r="V928" t="n">
        <v>0.9399999999999999</v>
      </c>
      <c r="W928" t="n">
        <v>0.23</v>
      </c>
      <c r="X928" t="n">
        <v>0.75</v>
      </c>
      <c r="Y928" t="n">
        <v>1</v>
      </c>
      <c r="Z928" t="n">
        <v>10</v>
      </c>
    </row>
    <row r="929">
      <c r="A929" t="n">
        <v>14</v>
      </c>
      <c r="B929" t="n">
        <v>55</v>
      </c>
      <c r="C929" t="inlineStr">
        <is>
          <t xml:space="preserve">CONCLUIDO	</t>
        </is>
      </c>
      <c r="D929" t="n">
        <v>4.8381</v>
      </c>
      <c r="E929" t="n">
        <v>20.67</v>
      </c>
      <c r="F929" t="n">
        <v>17.99</v>
      </c>
      <c r="G929" t="n">
        <v>43.17</v>
      </c>
      <c r="H929" t="n">
        <v>0.66</v>
      </c>
      <c r="I929" t="n">
        <v>25</v>
      </c>
      <c r="J929" t="n">
        <v>120.58</v>
      </c>
      <c r="K929" t="n">
        <v>43.4</v>
      </c>
      <c r="L929" t="n">
        <v>4.5</v>
      </c>
      <c r="M929" t="n">
        <v>0</v>
      </c>
      <c r="N929" t="n">
        <v>17.68</v>
      </c>
      <c r="O929" t="n">
        <v>15105.7</v>
      </c>
      <c r="P929" t="n">
        <v>137.08</v>
      </c>
      <c r="Q929" t="n">
        <v>1319.1</v>
      </c>
      <c r="R929" t="n">
        <v>82.7</v>
      </c>
      <c r="S929" t="n">
        <v>59.92</v>
      </c>
      <c r="T929" t="n">
        <v>11228.32</v>
      </c>
      <c r="U929" t="n">
        <v>0.72</v>
      </c>
      <c r="V929" t="n">
        <v>0.9399999999999999</v>
      </c>
      <c r="W929" t="n">
        <v>0.24</v>
      </c>
      <c r="X929" t="n">
        <v>0.71</v>
      </c>
      <c r="Y929" t="n">
        <v>1</v>
      </c>
      <c r="Z92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INDEX(resultados!$A$2:$ZZ$929, 1, MATCH($B$1, resultados!$A$1:$ZZ$1, 0))</f>
        <v/>
      </c>
      <c r="B7">
        <f>INDEX(resultados!$A$2:$ZZ$929, 1, MATCH($B$2, resultados!$A$1:$ZZ$1, 0))</f>
        <v/>
      </c>
      <c r="C7">
        <f>INDEX(resultados!$A$2:$ZZ$929, 1, MATCH($B$3, resultados!$A$1:$ZZ$1, 0))</f>
        <v/>
      </c>
    </row>
    <row r="8">
      <c r="A8">
        <f>INDEX(resultados!$A$2:$ZZ$929, 2, MATCH($B$1, resultados!$A$1:$ZZ$1, 0))</f>
        <v/>
      </c>
      <c r="B8">
        <f>INDEX(resultados!$A$2:$ZZ$929, 2, MATCH($B$2, resultados!$A$1:$ZZ$1, 0))</f>
        <v/>
      </c>
      <c r="C8">
        <f>INDEX(resultados!$A$2:$ZZ$929, 2, MATCH($B$3, resultados!$A$1:$ZZ$1, 0))</f>
        <v/>
      </c>
    </row>
    <row r="9">
      <c r="A9">
        <f>INDEX(resultados!$A$2:$ZZ$929, 3, MATCH($B$1, resultados!$A$1:$ZZ$1, 0))</f>
        <v/>
      </c>
      <c r="B9">
        <f>INDEX(resultados!$A$2:$ZZ$929, 3, MATCH($B$2, resultados!$A$1:$ZZ$1, 0))</f>
        <v/>
      </c>
      <c r="C9">
        <f>INDEX(resultados!$A$2:$ZZ$929, 3, MATCH($B$3, resultados!$A$1:$ZZ$1, 0))</f>
        <v/>
      </c>
    </row>
    <row r="10">
      <c r="A10">
        <f>INDEX(resultados!$A$2:$ZZ$929, 4, MATCH($B$1, resultados!$A$1:$ZZ$1, 0))</f>
        <v/>
      </c>
      <c r="B10">
        <f>INDEX(resultados!$A$2:$ZZ$929, 4, MATCH($B$2, resultados!$A$1:$ZZ$1, 0))</f>
        <v/>
      </c>
      <c r="C10">
        <f>INDEX(resultados!$A$2:$ZZ$929, 4, MATCH($B$3, resultados!$A$1:$ZZ$1, 0))</f>
        <v/>
      </c>
    </row>
    <row r="11">
      <c r="A11">
        <f>INDEX(resultados!$A$2:$ZZ$929, 5, MATCH($B$1, resultados!$A$1:$ZZ$1, 0))</f>
        <v/>
      </c>
      <c r="B11">
        <f>INDEX(resultados!$A$2:$ZZ$929, 5, MATCH($B$2, resultados!$A$1:$ZZ$1, 0))</f>
        <v/>
      </c>
      <c r="C11">
        <f>INDEX(resultados!$A$2:$ZZ$929, 5, MATCH($B$3, resultados!$A$1:$ZZ$1, 0))</f>
        <v/>
      </c>
    </row>
    <row r="12">
      <c r="A12">
        <f>INDEX(resultados!$A$2:$ZZ$929, 6, MATCH($B$1, resultados!$A$1:$ZZ$1, 0))</f>
        <v/>
      </c>
      <c r="B12">
        <f>INDEX(resultados!$A$2:$ZZ$929, 6, MATCH($B$2, resultados!$A$1:$ZZ$1, 0))</f>
        <v/>
      </c>
      <c r="C12">
        <f>INDEX(resultados!$A$2:$ZZ$929, 6, MATCH($B$3, resultados!$A$1:$ZZ$1, 0))</f>
        <v/>
      </c>
    </row>
    <row r="13">
      <c r="A13">
        <f>INDEX(resultados!$A$2:$ZZ$929, 7, MATCH($B$1, resultados!$A$1:$ZZ$1, 0))</f>
        <v/>
      </c>
      <c r="B13">
        <f>INDEX(resultados!$A$2:$ZZ$929, 7, MATCH($B$2, resultados!$A$1:$ZZ$1, 0))</f>
        <v/>
      </c>
      <c r="C13">
        <f>INDEX(resultados!$A$2:$ZZ$929, 7, MATCH($B$3, resultados!$A$1:$ZZ$1, 0))</f>
        <v/>
      </c>
    </row>
    <row r="14">
      <c r="A14">
        <f>INDEX(resultados!$A$2:$ZZ$929, 8, MATCH($B$1, resultados!$A$1:$ZZ$1, 0))</f>
        <v/>
      </c>
      <c r="B14">
        <f>INDEX(resultados!$A$2:$ZZ$929, 8, MATCH($B$2, resultados!$A$1:$ZZ$1, 0))</f>
        <v/>
      </c>
      <c r="C14">
        <f>INDEX(resultados!$A$2:$ZZ$929, 8, MATCH($B$3, resultados!$A$1:$ZZ$1, 0))</f>
        <v/>
      </c>
    </row>
    <row r="15">
      <c r="A15">
        <f>INDEX(resultados!$A$2:$ZZ$929, 9, MATCH($B$1, resultados!$A$1:$ZZ$1, 0))</f>
        <v/>
      </c>
      <c r="B15">
        <f>INDEX(resultados!$A$2:$ZZ$929, 9, MATCH($B$2, resultados!$A$1:$ZZ$1, 0))</f>
        <v/>
      </c>
      <c r="C15">
        <f>INDEX(resultados!$A$2:$ZZ$929, 9, MATCH($B$3, resultados!$A$1:$ZZ$1, 0))</f>
        <v/>
      </c>
    </row>
    <row r="16">
      <c r="A16">
        <f>INDEX(resultados!$A$2:$ZZ$929, 10, MATCH($B$1, resultados!$A$1:$ZZ$1, 0))</f>
        <v/>
      </c>
      <c r="B16">
        <f>INDEX(resultados!$A$2:$ZZ$929, 10, MATCH($B$2, resultados!$A$1:$ZZ$1, 0))</f>
        <v/>
      </c>
      <c r="C16">
        <f>INDEX(resultados!$A$2:$ZZ$929, 10, MATCH($B$3, resultados!$A$1:$ZZ$1, 0))</f>
        <v/>
      </c>
    </row>
    <row r="17">
      <c r="A17">
        <f>INDEX(resultados!$A$2:$ZZ$929, 11, MATCH($B$1, resultados!$A$1:$ZZ$1, 0))</f>
        <v/>
      </c>
      <c r="B17">
        <f>INDEX(resultados!$A$2:$ZZ$929, 11, MATCH($B$2, resultados!$A$1:$ZZ$1, 0))</f>
        <v/>
      </c>
      <c r="C17">
        <f>INDEX(resultados!$A$2:$ZZ$929, 11, MATCH($B$3, resultados!$A$1:$ZZ$1, 0))</f>
        <v/>
      </c>
    </row>
    <row r="18">
      <c r="A18">
        <f>INDEX(resultados!$A$2:$ZZ$929, 12, MATCH($B$1, resultados!$A$1:$ZZ$1, 0))</f>
        <v/>
      </c>
      <c r="B18">
        <f>INDEX(resultados!$A$2:$ZZ$929, 12, MATCH($B$2, resultados!$A$1:$ZZ$1, 0))</f>
        <v/>
      </c>
      <c r="C18">
        <f>INDEX(resultados!$A$2:$ZZ$929, 12, MATCH($B$3, resultados!$A$1:$ZZ$1, 0))</f>
        <v/>
      </c>
    </row>
    <row r="19">
      <c r="A19">
        <f>INDEX(resultados!$A$2:$ZZ$929, 13, MATCH($B$1, resultados!$A$1:$ZZ$1, 0))</f>
        <v/>
      </c>
      <c r="B19">
        <f>INDEX(resultados!$A$2:$ZZ$929, 13, MATCH($B$2, resultados!$A$1:$ZZ$1, 0))</f>
        <v/>
      </c>
      <c r="C19">
        <f>INDEX(resultados!$A$2:$ZZ$929, 13, MATCH($B$3, resultados!$A$1:$ZZ$1, 0))</f>
        <v/>
      </c>
    </row>
    <row r="20">
      <c r="A20">
        <f>INDEX(resultados!$A$2:$ZZ$929, 14, MATCH($B$1, resultados!$A$1:$ZZ$1, 0))</f>
        <v/>
      </c>
      <c r="B20">
        <f>INDEX(resultados!$A$2:$ZZ$929, 14, MATCH($B$2, resultados!$A$1:$ZZ$1, 0))</f>
        <v/>
      </c>
      <c r="C20">
        <f>INDEX(resultados!$A$2:$ZZ$929, 14, MATCH($B$3, resultados!$A$1:$ZZ$1, 0))</f>
        <v/>
      </c>
    </row>
    <row r="21">
      <c r="A21">
        <f>INDEX(resultados!$A$2:$ZZ$929, 15, MATCH($B$1, resultados!$A$1:$ZZ$1, 0))</f>
        <v/>
      </c>
      <c r="B21">
        <f>INDEX(resultados!$A$2:$ZZ$929, 15, MATCH($B$2, resultados!$A$1:$ZZ$1, 0))</f>
        <v/>
      </c>
      <c r="C21">
        <f>INDEX(resultados!$A$2:$ZZ$929, 15, MATCH($B$3, resultados!$A$1:$ZZ$1, 0))</f>
        <v/>
      </c>
    </row>
    <row r="22">
      <c r="A22">
        <f>INDEX(resultados!$A$2:$ZZ$929, 16, MATCH($B$1, resultados!$A$1:$ZZ$1, 0))</f>
        <v/>
      </c>
      <c r="B22">
        <f>INDEX(resultados!$A$2:$ZZ$929, 16, MATCH($B$2, resultados!$A$1:$ZZ$1, 0))</f>
        <v/>
      </c>
      <c r="C22">
        <f>INDEX(resultados!$A$2:$ZZ$929, 16, MATCH($B$3, resultados!$A$1:$ZZ$1, 0))</f>
        <v/>
      </c>
    </row>
    <row r="23">
      <c r="A23">
        <f>INDEX(resultados!$A$2:$ZZ$929, 17, MATCH($B$1, resultados!$A$1:$ZZ$1, 0))</f>
        <v/>
      </c>
      <c r="B23">
        <f>INDEX(resultados!$A$2:$ZZ$929, 17, MATCH($B$2, resultados!$A$1:$ZZ$1, 0))</f>
        <v/>
      </c>
      <c r="C23">
        <f>INDEX(resultados!$A$2:$ZZ$929, 17, MATCH($B$3, resultados!$A$1:$ZZ$1, 0))</f>
        <v/>
      </c>
    </row>
    <row r="24">
      <c r="A24">
        <f>INDEX(resultados!$A$2:$ZZ$929, 18, MATCH($B$1, resultados!$A$1:$ZZ$1, 0))</f>
        <v/>
      </c>
      <c r="B24">
        <f>INDEX(resultados!$A$2:$ZZ$929, 18, MATCH($B$2, resultados!$A$1:$ZZ$1, 0))</f>
        <v/>
      </c>
      <c r="C24">
        <f>INDEX(resultados!$A$2:$ZZ$929, 18, MATCH($B$3, resultados!$A$1:$ZZ$1, 0))</f>
        <v/>
      </c>
    </row>
    <row r="25">
      <c r="A25">
        <f>INDEX(resultados!$A$2:$ZZ$929, 19, MATCH($B$1, resultados!$A$1:$ZZ$1, 0))</f>
        <v/>
      </c>
      <c r="B25">
        <f>INDEX(resultados!$A$2:$ZZ$929, 19, MATCH($B$2, resultados!$A$1:$ZZ$1, 0))</f>
        <v/>
      </c>
      <c r="C25">
        <f>INDEX(resultados!$A$2:$ZZ$929, 19, MATCH($B$3, resultados!$A$1:$ZZ$1, 0))</f>
        <v/>
      </c>
    </row>
    <row r="26">
      <c r="A26">
        <f>INDEX(resultados!$A$2:$ZZ$929, 20, MATCH($B$1, resultados!$A$1:$ZZ$1, 0))</f>
        <v/>
      </c>
      <c r="B26">
        <f>INDEX(resultados!$A$2:$ZZ$929, 20, MATCH($B$2, resultados!$A$1:$ZZ$1, 0))</f>
        <v/>
      </c>
      <c r="C26">
        <f>INDEX(resultados!$A$2:$ZZ$929, 20, MATCH($B$3, resultados!$A$1:$ZZ$1, 0))</f>
        <v/>
      </c>
    </row>
    <row r="27">
      <c r="A27">
        <f>INDEX(resultados!$A$2:$ZZ$929, 21, MATCH($B$1, resultados!$A$1:$ZZ$1, 0))</f>
        <v/>
      </c>
      <c r="B27">
        <f>INDEX(resultados!$A$2:$ZZ$929, 21, MATCH($B$2, resultados!$A$1:$ZZ$1, 0))</f>
        <v/>
      </c>
      <c r="C27">
        <f>INDEX(resultados!$A$2:$ZZ$929, 21, MATCH($B$3, resultados!$A$1:$ZZ$1, 0))</f>
        <v/>
      </c>
    </row>
    <row r="28">
      <c r="A28">
        <f>INDEX(resultados!$A$2:$ZZ$929, 22, MATCH($B$1, resultados!$A$1:$ZZ$1, 0))</f>
        <v/>
      </c>
      <c r="B28">
        <f>INDEX(resultados!$A$2:$ZZ$929, 22, MATCH($B$2, resultados!$A$1:$ZZ$1, 0))</f>
        <v/>
      </c>
      <c r="C28">
        <f>INDEX(resultados!$A$2:$ZZ$929, 22, MATCH($B$3, resultados!$A$1:$ZZ$1, 0))</f>
        <v/>
      </c>
    </row>
    <row r="29">
      <c r="A29">
        <f>INDEX(resultados!$A$2:$ZZ$929, 23, MATCH($B$1, resultados!$A$1:$ZZ$1, 0))</f>
        <v/>
      </c>
      <c r="B29">
        <f>INDEX(resultados!$A$2:$ZZ$929, 23, MATCH($B$2, resultados!$A$1:$ZZ$1, 0))</f>
        <v/>
      </c>
      <c r="C29">
        <f>INDEX(resultados!$A$2:$ZZ$929, 23, MATCH($B$3, resultados!$A$1:$ZZ$1, 0))</f>
        <v/>
      </c>
    </row>
    <row r="30">
      <c r="A30">
        <f>INDEX(resultados!$A$2:$ZZ$929, 24, MATCH($B$1, resultados!$A$1:$ZZ$1, 0))</f>
        <v/>
      </c>
      <c r="B30">
        <f>INDEX(resultados!$A$2:$ZZ$929, 24, MATCH($B$2, resultados!$A$1:$ZZ$1, 0))</f>
        <v/>
      </c>
      <c r="C30">
        <f>INDEX(resultados!$A$2:$ZZ$929, 24, MATCH($B$3, resultados!$A$1:$ZZ$1, 0))</f>
        <v/>
      </c>
    </row>
    <row r="31">
      <c r="A31">
        <f>INDEX(resultados!$A$2:$ZZ$929, 25, MATCH($B$1, resultados!$A$1:$ZZ$1, 0))</f>
        <v/>
      </c>
      <c r="B31">
        <f>INDEX(resultados!$A$2:$ZZ$929, 25, MATCH($B$2, resultados!$A$1:$ZZ$1, 0))</f>
        <v/>
      </c>
      <c r="C31">
        <f>INDEX(resultados!$A$2:$ZZ$929, 25, MATCH($B$3, resultados!$A$1:$ZZ$1, 0))</f>
        <v/>
      </c>
    </row>
    <row r="32">
      <c r="A32">
        <f>INDEX(resultados!$A$2:$ZZ$929, 26, MATCH($B$1, resultados!$A$1:$ZZ$1, 0))</f>
        <v/>
      </c>
      <c r="B32">
        <f>INDEX(resultados!$A$2:$ZZ$929, 26, MATCH($B$2, resultados!$A$1:$ZZ$1, 0))</f>
        <v/>
      </c>
      <c r="C32">
        <f>INDEX(resultados!$A$2:$ZZ$929, 26, MATCH($B$3, resultados!$A$1:$ZZ$1, 0))</f>
        <v/>
      </c>
    </row>
    <row r="33">
      <c r="A33">
        <f>INDEX(resultados!$A$2:$ZZ$929, 27, MATCH($B$1, resultados!$A$1:$ZZ$1, 0))</f>
        <v/>
      </c>
      <c r="B33">
        <f>INDEX(resultados!$A$2:$ZZ$929, 27, MATCH($B$2, resultados!$A$1:$ZZ$1, 0))</f>
        <v/>
      </c>
      <c r="C33">
        <f>INDEX(resultados!$A$2:$ZZ$929, 27, MATCH($B$3, resultados!$A$1:$ZZ$1, 0))</f>
        <v/>
      </c>
    </row>
    <row r="34">
      <c r="A34">
        <f>INDEX(resultados!$A$2:$ZZ$929, 28, MATCH($B$1, resultados!$A$1:$ZZ$1, 0))</f>
        <v/>
      </c>
      <c r="B34">
        <f>INDEX(resultados!$A$2:$ZZ$929, 28, MATCH($B$2, resultados!$A$1:$ZZ$1, 0))</f>
        <v/>
      </c>
      <c r="C34">
        <f>INDEX(resultados!$A$2:$ZZ$929, 28, MATCH($B$3, resultados!$A$1:$ZZ$1, 0))</f>
        <v/>
      </c>
    </row>
    <row r="35">
      <c r="A35">
        <f>INDEX(resultados!$A$2:$ZZ$929, 29, MATCH($B$1, resultados!$A$1:$ZZ$1, 0))</f>
        <v/>
      </c>
      <c r="B35">
        <f>INDEX(resultados!$A$2:$ZZ$929, 29, MATCH($B$2, resultados!$A$1:$ZZ$1, 0))</f>
        <v/>
      </c>
      <c r="C35">
        <f>INDEX(resultados!$A$2:$ZZ$929, 29, MATCH($B$3, resultados!$A$1:$ZZ$1, 0))</f>
        <v/>
      </c>
    </row>
    <row r="36">
      <c r="A36">
        <f>INDEX(resultados!$A$2:$ZZ$929, 30, MATCH($B$1, resultados!$A$1:$ZZ$1, 0))</f>
        <v/>
      </c>
      <c r="B36">
        <f>INDEX(resultados!$A$2:$ZZ$929, 30, MATCH($B$2, resultados!$A$1:$ZZ$1, 0))</f>
        <v/>
      </c>
      <c r="C36">
        <f>INDEX(resultados!$A$2:$ZZ$929, 30, MATCH($B$3, resultados!$A$1:$ZZ$1, 0))</f>
        <v/>
      </c>
    </row>
    <row r="37">
      <c r="A37">
        <f>INDEX(resultados!$A$2:$ZZ$929, 31, MATCH($B$1, resultados!$A$1:$ZZ$1, 0))</f>
        <v/>
      </c>
      <c r="B37">
        <f>INDEX(resultados!$A$2:$ZZ$929, 31, MATCH($B$2, resultados!$A$1:$ZZ$1, 0))</f>
        <v/>
      </c>
      <c r="C37">
        <f>INDEX(resultados!$A$2:$ZZ$929, 31, MATCH($B$3, resultados!$A$1:$ZZ$1, 0))</f>
        <v/>
      </c>
    </row>
    <row r="38">
      <c r="A38">
        <f>INDEX(resultados!$A$2:$ZZ$929, 32, MATCH($B$1, resultados!$A$1:$ZZ$1, 0))</f>
        <v/>
      </c>
      <c r="B38">
        <f>INDEX(resultados!$A$2:$ZZ$929, 32, MATCH($B$2, resultados!$A$1:$ZZ$1, 0))</f>
        <v/>
      </c>
      <c r="C38">
        <f>INDEX(resultados!$A$2:$ZZ$929, 32, MATCH($B$3, resultados!$A$1:$ZZ$1, 0))</f>
        <v/>
      </c>
    </row>
    <row r="39">
      <c r="A39">
        <f>INDEX(resultados!$A$2:$ZZ$929, 33, MATCH($B$1, resultados!$A$1:$ZZ$1, 0))</f>
        <v/>
      </c>
      <c r="B39">
        <f>INDEX(resultados!$A$2:$ZZ$929, 33, MATCH($B$2, resultados!$A$1:$ZZ$1, 0))</f>
        <v/>
      </c>
      <c r="C39">
        <f>INDEX(resultados!$A$2:$ZZ$929, 33, MATCH($B$3, resultados!$A$1:$ZZ$1, 0))</f>
        <v/>
      </c>
    </row>
    <row r="40">
      <c r="A40">
        <f>INDEX(resultados!$A$2:$ZZ$929, 34, MATCH($B$1, resultados!$A$1:$ZZ$1, 0))</f>
        <v/>
      </c>
      <c r="B40">
        <f>INDEX(resultados!$A$2:$ZZ$929, 34, MATCH($B$2, resultados!$A$1:$ZZ$1, 0))</f>
        <v/>
      </c>
      <c r="C40">
        <f>INDEX(resultados!$A$2:$ZZ$929, 34, MATCH($B$3, resultados!$A$1:$ZZ$1, 0))</f>
        <v/>
      </c>
    </row>
    <row r="41">
      <c r="A41">
        <f>INDEX(resultados!$A$2:$ZZ$929, 35, MATCH($B$1, resultados!$A$1:$ZZ$1, 0))</f>
        <v/>
      </c>
      <c r="B41">
        <f>INDEX(resultados!$A$2:$ZZ$929, 35, MATCH($B$2, resultados!$A$1:$ZZ$1, 0))</f>
        <v/>
      </c>
      <c r="C41">
        <f>INDEX(resultados!$A$2:$ZZ$929, 35, MATCH($B$3, resultados!$A$1:$ZZ$1, 0))</f>
        <v/>
      </c>
    </row>
    <row r="42">
      <c r="A42">
        <f>INDEX(resultados!$A$2:$ZZ$929, 36, MATCH($B$1, resultados!$A$1:$ZZ$1, 0))</f>
        <v/>
      </c>
      <c r="B42">
        <f>INDEX(resultados!$A$2:$ZZ$929, 36, MATCH($B$2, resultados!$A$1:$ZZ$1, 0))</f>
        <v/>
      </c>
      <c r="C42">
        <f>INDEX(resultados!$A$2:$ZZ$929, 36, MATCH($B$3, resultados!$A$1:$ZZ$1, 0))</f>
        <v/>
      </c>
    </row>
    <row r="43">
      <c r="A43">
        <f>INDEX(resultados!$A$2:$ZZ$929, 37, MATCH($B$1, resultados!$A$1:$ZZ$1, 0))</f>
        <v/>
      </c>
      <c r="B43">
        <f>INDEX(resultados!$A$2:$ZZ$929, 37, MATCH($B$2, resultados!$A$1:$ZZ$1, 0))</f>
        <v/>
      </c>
      <c r="C43">
        <f>INDEX(resultados!$A$2:$ZZ$929, 37, MATCH($B$3, resultados!$A$1:$ZZ$1, 0))</f>
        <v/>
      </c>
    </row>
    <row r="44">
      <c r="A44">
        <f>INDEX(resultados!$A$2:$ZZ$929, 38, MATCH($B$1, resultados!$A$1:$ZZ$1, 0))</f>
        <v/>
      </c>
      <c r="B44">
        <f>INDEX(resultados!$A$2:$ZZ$929, 38, MATCH($B$2, resultados!$A$1:$ZZ$1, 0))</f>
        <v/>
      </c>
      <c r="C44">
        <f>INDEX(resultados!$A$2:$ZZ$929, 38, MATCH($B$3, resultados!$A$1:$ZZ$1, 0))</f>
        <v/>
      </c>
    </row>
    <row r="45">
      <c r="A45">
        <f>INDEX(resultados!$A$2:$ZZ$929, 39, MATCH($B$1, resultados!$A$1:$ZZ$1, 0))</f>
        <v/>
      </c>
      <c r="B45">
        <f>INDEX(resultados!$A$2:$ZZ$929, 39, MATCH($B$2, resultados!$A$1:$ZZ$1, 0))</f>
        <v/>
      </c>
      <c r="C45">
        <f>INDEX(resultados!$A$2:$ZZ$929, 39, MATCH($B$3, resultados!$A$1:$ZZ$1, 0))</f>
        <v/>
      </c>
    </row>
    <row r="46">
      <c r="A46">
        <f>INDEX(resultados!$A$2:$ZZ$929, 40, MATCH($B$1, resultados!$A$1:$ZZ$1, 0))</f>
        <v/>
      </c>
      <c r="B46">
        <f>INDEX(resultados!$A$2:$ZZ$929, 40, MATCH($B$2, resultados!$A$1:$ZZ$1, 0))</f>
        <v/>
      </c>
      <c r="C46">
        <f>INDEX(resultados!$A$2:$ZZ$929, 40, MATCH($B$3, resultados!$A$1:$ZZ$1, 0))</f>
        <v/>
      </c>
    </row>
    <row r="47">
      <c r="A47">
        <f>INDEX(resultados!$A$2:$ZZ$929, 41, MATCH($B$1, resultados!$A$1:$ZZ$1, 0))</f>
        <v/>
      </c>
      <c r="B47">
        <f>INDEX(resultados!$A$2:$ZZ$929, 41, MATCH($B$2, resultados!$A$1:$ZZ$1, 0))</f>
        <v/>
      </c>
      <c r="C47">
        <f>INDEX(resultados!$A$2:$ZZ$929, 41, MATCH($B$3, resultados!$A$1:$ZZ$1, 0))</f>
        <v/>
      </c>
    </row>
    <row r="48">
      <c r="A48">
        <f>INDEX(resultados!$A$2:$ZZ$929, 42, MATCH($B$1, resultados!$A$1:$ZZ$1, 0))</f>
        <v/>
      </c>
      <c r="B48">
        <f>INDEX(resultados!$A$2:$ZZ$929, 42, MATCH($B$2, resultados!$A$1:$ZZ$1, 0))</f>
        <v/>
      </c>
      <c r="C48">
        <f>INDEX(resultados!$A$2:$ZZ$929, 42, MATCH($B$3, resultados!$A$1:$ZZ$1, 0))</f>
        <v/>
      </c>
    </row>
    <row r="49">
      <c r="A49">
        <f>INDEX(resultados!$A$2:$ZZ$929, 43, MATCH($B$1, resultados!$A$1:$ZZ$1, 0))</f>
        <v/>
      </c>
      <c r="B49">
        <f>INDEX(resultados!$A$2:$ZZ$929, 43, MATCH($B$2, resultados!$A$1:$ZZ$1, 0))</f>
        <v/>
      </c>
      <c r="C49">
        <f>INDEX(resultados!$A$2:$ZZ$929, 43, MATCH($B$3, resultados!$A$1:$ZZ$1, 0))</f>
        <v/>
      </c>
    </row>
    <row r="50">
      <c r="A50">
        <f>INDEX(resultados!$A$2:$ZZ$929, 44, MATCH($B$1, resultados!$A$1:$ZZ$1, 0))</f>
        <v/>
      </c>
      <c r="B50">
        <f>INDEX(resultados!$A$2:$ZZ$929, 44, MATCH($B$2, resultados!$A$1:$ZZ$1, 0))</f>
        <v/>
      </c>
      <c r="C50">
        <f>INDEX(resultados!$A$2:$ZZ$929, 44, MATCH($B$3, resultados!$A$1:$ZZ$1, 0))</f>
        <v/>
      </c>
    </row>
    <row r="51">
      <c r="A51">
        <f>INDEX(resultados!$A$2:$ZZ$929, 45, MATCH($B$1, resultados!$A$1:$ZZ$1, 0))</f>
        <v/>
      </c>
      <c r="B51">
        <f>INDEX(resultados!$A$2:$ZZ$929, 45, MATCH($B$2, resultados!$A$1:$ZZ$1, 0))</f>
        <v/>
      </c>
      <c r="C51">
        <f>INDEX(resultados!$A$2:$ZZ$929, 45, MATCH($B$3, resultados!$A$1:$ZZ$1, 0))</f>
        <v/>
      </c>
    </row>
    <row r="52">
      <c r="A52">
        <f>INDEX(resultados!$A$2:$ZZ$929, 46, MATCH($B$1, resultados!$A$1:$ZZ$1, 0))</f>
        <v/>
      </c>
      <c r="B52">
        <f>INDEX(resultados!$A$2:$ZZ$929, 46, MATCH($B$2, resultados!$A$1:$ZZ$1, 0))</f>
        <v/>
      </c>
      <c r="C52">
        <f>INDEX(resultados!$A$2:$ZZ$929, 46, MATCH($B$3, resultados!$A$1:$ZZ$1, 0))</f>
        <v/>
      </c>
    </row>
    <row r="53">
      <c r="A53">
        <f>INDEX(resultados!$A$2:$ZZ$929, 47, MATCH($B$1, resultados!$A$1:$ZZ$1, 0))</f>
        <v/>
      </c>
      <c r="B53">
        <f>INDEX(resultados!$A$2:$ZZ$929, 47, MATCH($B$2, resultados!$A$1:$ZZ$1, 0))</f>
        <v/>
      </c>
      <c r="C53">
        <f>INDEX(resultados!$A$2:$ZZ$929, 47, MATCH($B$3, resultados!$A$1:$ZZ$1, 0))</f>
        <v/>
      </c>
    </row>
    <row r="54">
      <c r="A54">
        <f>INDEX(resultados!$A$2:$ZZ$929, 48, MATCH($B$1, resultados!$A$1:$ZZ$1, 0))</f>
        <v/>
      </c>
      <c r="B54">
        <f>INDEX(resultados!$A$2:$ZZ$929, 48, MATCH($B$2, resultados!$A$1:$ZZ$1, 0))</f>
        <v/>
      </c>
      <c r="C54">
        <f>INDEX(resultados!$A$2:$ZZ$929, 48, MATCH($B$3, resultados!$A$1:$ZZ$1, 0))</f>
        <v/>
      </c>
    </row>
    <row r="55">
      <c r="A55">
        <f>INDEX(resultados!$A$2:$ZZ$929, 49, MATCH($B$1, resultados!$A$1:$ZZ$1, 0))</f>
        <v/>
      </c>
      <c r="B55">
        <f>INDEX(resultados!$A$2:$ZZ$929, 49, MATCH($B$2, resultados!$A$1:$ZZ$1, 0))</f>
        <v/>
      </c>
      <c r="C55">
        <f>INDEX(resultados!$A$2:$ZZ$929, 49, MATCH($B$3, resultados!$A$1:$ZZ$1, 0))</f>
        <v/>
      </c>
    </row>
    <row r="56">
      <c r="A56">
        <f>INDEX(resultados!$A$2:$ZZ$929, 50, MATCH($B$1, resultados!$A$1:$ZZ$1, 0))</f>
        <v/>
      </c>
      <c r="B56">
        <f>INDEX(resultados!$A$2:$ZZ$929, 50, MATCH($B$2, resultados!$A$1:$ZZ$1, 0))</f>
        <v/>
      </c>
      <c r="C56">
        <f>INDEX(resultados!$A$2:$ZZ$929, 50, MATCH($B$3, resultados!$A$1:$ZZ$1, 0))</f>
        <v/>
      </c>
    </row>
    <row r="57">
      <c r="A57">
        <f>INDEX(resultados!$A$2:$ZZ$929, 51, MATCH($B$1, resultados!$A$1:$ZZ$1, 0))</f>
        <v/>
      </c>
      <c r="B57">
        <f>INDEX(resultados!$A$2:$ZZ$929, 51, MATCH($B$2, resultados!$A$1:$ZZ$1, 0))</f>
        <v/>
      </c>
      <c r="C57">
        <f>INDEX(resultados!$A$2:$ZZ$929, 51, MATCH($B$3, resultados!$A$1:$ZZ$1, 0))</f>
        <v/>
      </c>
    </row>
    <row r="58">
      <c r="A58">
        <f>INDEX(resultados!$A$2:$ZZ$929, 52, MATCH($B$1, resultados!$A$1:$ZZ$1, 0))</f>
        <v/>
      </c>
      <c r="B58">
        <f>INDEX(resultados!$A$2:$ZZ$929, 52, MATCH($B$2, resultados!$A$1:$ZZ$1, 0))</f>
        <v/>
      </c>
      <c r="C58">
        <f>INDEX(resultados!$A$2:$ZZ$929, 52, MATCH($B$3, resultados!$A$1:$ZZ$1, 0))</f>
        <v/>
      </c>
    </row>
    <row r="59">
      <c r="A59">
        <f>INDEX(resultados!$A$2:$ZZ$929, 53, MATCH($B$1, resultados!$A$1:$ZZ$1, 0))</f>
        <v/>
      </c>
      <c r="B59">
        <f>INDEX(resultados!$A$2:$ZZ$929, 53, MATCH($B$2, resultados!$A$1:$ZZ$1, 0))</f>
        <v/>
      </c>
      <c r="C59">
        <f>INDEX(resultados!$A$2:$ZZ$929, 53, MATCH($B$3, resultados!$A$1:$ZZ$1, 0))</f>
        <v/>
      </c>
    </row>
    <row r="60">
      <c r="A60">
        <f>INDEX(resultados!$A$2:$ZZ$929, 54, MATCH($B$1, resultados!$A$1:$ZZ$1, 0))</f>
        <v/>
      </c>
      <c r="B60">
        <f>INDEX(resultados!$A$2:$ZZ$929, 54, MATCH($B$2, resultados!$A$1:$ZZ$1, 0))</f>
        <v/>
      </c>
      <c r="C60">
        <f>INDEX(resultados!$A$2:$ZZ$929, 54, MATCH($B$3, resultados!$A$1:$ZZ$1, 0))</f>
        <v/>
      </c>
    </row>
    <row r="61">
      <c r="A61">
        <f>INDEX(resultados!$A$2:$ZZ$929, 55, MATCH($B$1, resultados!$A$1:$ZZ$1, 0))</f>
        <v/>
      </c>
      <c r="B61">
        <f>INDEX(resultados!$A$2:$ZZ$929, 55, MATCH($B$2, resultados!$A$1:$ZZ$1, 0))</f>
        <v/>
      </c>
      <c r="C61">
        <f>INDEX(resultados!$A$2:$ZZ$929, 55, MATCH($B$3, resultados!$A$1:$ZZ$1, 0))</f>
        <v/>
      </c>
    </row>
    <row r="62">
      <c r="A62">
        <f>INDEX(resultados!$A$2:$ZZ$929, 56, MATCH($B$1, resultados!$A$1:$ZZ$1, 0))</f>
        <v/>
      </c>
      <c r="B62">
        <f>INDEX(resultados!$A$2:$ZZ$929, 56, MATCH($B$2, resultados!$A$1:$ZZ$1, 0))</f>
        <v/>
      </c>
      <c r="C62">
        <f>INDEX(resultados!$A$2:$ZZ$929, 56, MATCH($B$3, resultados!$A$1:$ZZ$1, 0))</f>
        <v/>
      </c>
    </row>
    <row r="63">
      <c r="A63">
        <f>INDEX(resultados!$A$2:$ZZ$929, 57, MATCH($B$1, resultados!$A$1:$ZZ$1, 0))</f>
        <v/>
      </c>
      <c r="B63">
        <f>INDEX(resultados!$A$2:$ZZ$929, 57, MATCH($B$2, resultados!$A$1:$ZZ$1, 0))</f>
        <v/>
      </c>
      <c r="C63">
        <f>INDEX(resultados!$A$2:$ZZ$929, 57, MATCH($B$3, resultados!$A$1:$ZZ$1, 0))</f>
        <v/>
      </c>
    </row>
    <row r="64">
      <c r="A64">
        <f>INDEX(resultados!$A$2:$ZZ$929, 58, MATCH($B$1, resultados!$A$1:$ZZ$1, 0))</f>
        <v/>
      </c>
      <c r="B64">
        <f>INDEX(resultados!$A$2:$ZZ$929, 58, MATCH($B$2, resultados!$A$1:$ZZ$1, 0))</f>
        <v/>
      </c>
      <c r="C64">
        <f>INDEX(resultados!$A$2:$ZZ$929, 58, MATCH($B$3, resultados!$A$1:$ZZ$1, 0))</f>
        <v/>
      </c>
    </row>
    <row r="65">
      <c r="A65">
        <f>INDEX(resultados!$A$2:$ZZ$929, 59, MATCH($B$1, resultados!$A$1:$ZZ$1, 0))</f>
        <v/>
      </c>
      <c r="B65">
        <f>INDEX(resultados!$A$2:$ZZ$929, 59, MATCH($B$2, resultados!$A$1:$ZZ$1, 0))</f>
        <v/>
      </c>
      <c r="C65">
        <f>INDEX(resultados!$A$2:$ZZ$929, 59, MATCH($B$3, resultados!$A$1:$ZZ$1, 0))</f>
        <v/>
      </c>
    </row>
    <row r="66">
      <c r="A66">
        <f>INDEX(resultados!$A$2:$ZZ$929, 60, MATCH($B$1, resultados!$A$1:$ZZ$1, 0))</f>
        <v/>
      </c>
      <c r="B66">
        <f>INDEX(resultados!$A$2:$ZZ$929, 60, MATCH($B$2, resultados!$A$1:$ZZ$1, 0))</f>
        <v/>
      </c>
      <c r="C66">
        <f>INDEX(resultados!$A$2:$ZZ$929, 60, MATCH($B$3, resultados!$A$1:$ZZ$1, 0))</f>
        <v/>
      </c>
    </row>
    <row r="67">
      <c r="A67">
        <f>INDEX(resultados!$A$2:$ZZ$929, 61, MATCH($B$1, resultados!$A$1:$ZZ$1, 0))</f>
        <v/>
      </c>
      <c r="B67">
        <f>INDEX(resultados!$A$2:$ZZ$929, 61, MATCH($B$2, resultados!$A$1:$ZZ$1, 0))</f>
        <v/>
      </c>
      <c r="C67">
        <f>INDEX(resultados!$A$2:$ZZ$929, 61, MATCH($B$3, resultados!$A$1:$ZZ$1, 0))</f>
        <v/>
      </c>
    </row>
    <row r="68">
      <c r="A68">
        <f>INDEX(resultados!$A$2:$ZZ$929, 62, MATCH($B$1, resultados!$A$1:$ZZ$1, 0))</f>
        <v/>
      </c>
      <c r="B68">
        <f>INDEX(resultados!$A$2:$ZZ$929, 62, MATCH($B$2, resultados!$A$1:$ZZ$1, 0))</f>
        <v/>
      </c>
      <c r="C68">
        <f>INDEX(resultados!$A$2:$ZZ$929, 62, MATCH($B$3, resultados!$A$1:$ZZ$1, 0))</f>
        <v/>
      </c>
    </row>
    <row r="69">
      <c r="A69">
        <f>INDEX(resultados!$A$2:$ZZ$929, 63, MATCH($B$1, resultados!$A$1:$ZZ$1, 0))</f>
        <v/>
      </c>
      <c r="B69">
        <f>INDEX(resultados!$A$2:$ZZ$929, 63, MATCH($B$2, resultados!$A$1:$ZZ$1, 0))</f>
        <v/>
      </c>
      <c r="C69">
        <f>INDEX(resultados!$A$2:$ZZ$929, 63, MATCH($B$3, resultados!$A$1:$ZZ$1, 0))</f>
        <v/>
      </c>
    </row>
    <row r="70">
      <c r="A70">
        <f>INDEX(resultados!$A$2:$ZZ$929, 64, MATCH($B$1, resultados!$A$1:$ZZ$1, 0))</f>
        <v/>
      </c>
      <c r="B70">
        <f>INDEX(resultados!$A$2:$ZZ$929, 64, MATCH($B$2, resultados!$A$1:$ZZ$1, 0))</f>
        <v/>
      </c>
      <c r="C70">
        <f>INDEX(resultados!$A$2:$ZZ$929, 64, MATCH($B$3, resultados!$A$1:$ZZ$1, 0))</f>
        <v/>
      </c>
    </row>
    <row r="71">
      <c r="A71">
        <f>INDEX(resultados!$A$2:$ZZ$929, 65, MATCH($B$1, resultados!$A$1:$ZZ$1, 0))</f>
        <v/>
      </c>
      <c r="B71">
        <f>INDEX(resultados!$A$2:$ZZ$929, 65, MATCH($B$2, resultados!$A$1:$ZZ$1, 0))</f>
        <v/>
      </c>
      <c r="C71">
        <f>INDEX(resultados!$A$2:$ZZ$929, 65, MATCH($B$3, resultados!$A$1:$ZZ$1, 0))</f>
        <v/>
      </c>
    </row>
    <row r="72">
      <c r="A72">
        <f>INDEX(resultados!$A$2:$ZZ$929, 66, MATCH($B$1, resultados!$A$1:$ZZ$1, 0))</f>
        <v/>
      </c>
      <c r="B72">
        <f>INDEX(resultados!$A$2:$ZZ$929, 66, MATCH($B$2, resultados!$A$1:$ZZ$1, 0))</f>
        <v/>
      </c>
      <c r="C72">
        <f>INDEX(resultados!$A$2:$ZZ$929, 66, MATCH($B$3, resultados!$A$1:$ZZ$1, 0))</f>
        <v/>
      </c>
    </row>
    <row r="73">
      <c r="A73">
        <f>INDEX(resultados!$A$2:$ZZ$929, 67, MATCH($B$1, resultados!$A$1:$ZZ$1, 0))</f>
        <v/>
      </c>
      <c r="B73">
        <f>INDEX(resultados!$A$2:$ZZ$929, 67, MATCH($B$2, resultados!$A$1:$ZZ$1, 0))</f>
        <v/>
      </c>
      <c r="C73">
        <f>INDEX(resultados!$A$2:$ZZ$929, 67, MATCH($B$3, resultados!$A$1:$ZZ$1, 0))</f>
        <v/>
      </c>
    </row>
    <row r="74">
      <c r="A74">
        <f>INDEX(resultados!$A$2:$ZZ$929, 68, MATCH($B$1, resultados!$A$1:$ZZ$1, 0))</f>
        <v/>
      </c>
      <c r="B74">
        <f>INDEX(resultados!$A$2:$ZZ$929, 68, MATCH($B$2, resultados!$A$1:$ZZ$1, 0))</f>
        <v/>
      </c>
      <c r="C74">
        <f>INDEX(resultados!$A$2:$ZZ$929, 68, MATCH($B$3, resultados!$A$1:$ZZ$1, 0))</f>
        <v/>
      </c>
    </row>
    <row r="75">
      <c r="A75">
        <f>INDEX(resultados!$A$2:$ZZ$929, 69, MATCH($B$1, resultados!$A$1:$ZZ$1, 0))</f>
        <v/>
      </c>
      <c r="B75">
        <f>INDEX(resultados!$A$2:$ZZ$929, 69, MATCH($B$2, resultados!$A$1:$ZZ$1, 0))</f>
        <v/>
      </c>
      <c r="C75">
        <f>INDEX(resultados!$A$2:$ZZ$929, 69, MATCH($B$3, resultados!$A$1:$ZZ$1, 0))</f>
        <v/>
      </c>
    </row>
    <row r="76">
      <c r="A76">
        <f>INDEX(resultados!$A$2:$ZZ$929, 70, MATCH($B$1, resultados!$A$1:$ZZ$1, 0))</f>
        <v/>
      </c>
      <c r="B76">
        <f>INDEX(resultados!$A$2:$ZZ$929, 70, MATCH($B$2, resultados!$A$1:$ZZ$1, 0))</f>
        <v/>
      </c>
      <c r="C76">
        <f>INDEX(resultados!$A$2:$ZZ$929, 70, MATCH($B$3, resultados!$A$1:$ZZ$1, 0))</f>
        <v/>
      </c>
    </row>
    <row r="77">
      <c r="A77">
        <f>INDEX(resultados!$A$2:$ZZ$929, 71, MATCH($B$1, resultados!$A$1:$ZZ$1, 0))</f>
        <v/>
      </c>
      <c r="B77">
        <f>INDEX(resultados!$A$2:$ZZ$929, 71, MATCH($B$2, resultados!$A$1:$ZZ$1, 0))</f>
        <v/>
      </c>
      <c r="C77">
        <f>INDEX(resultados!$A$2:$ZZ$929, 71, MATCH($B$3, resultados!$A$1:$ZZ$1, 0))</f>
        <v/>
      </c>
    </row>
    <row r="78">
      <c r="A78">
        <f>INDEX(resultados!$A$2:$ZZ$929, 72, MATCH($B$1, resultados!$A$1:$ZZ$1, 0))</f>
        <v/>
      </c>
      <c r="B78">
        <f>INDEX(resultados!$A$2:$ZZ$929, 72, MATCH($B$2, resultados!$A$1:$ZZ$1, 0))</f>
        <v/>
      </c>
      <c r="C78">
        <f>INDEX(resultados!$A$2:$ZZ$929, 72, MATCH($B$3, resultados!$A$1:$ZZ$1, 0))</f>
        <v/>
      </c>
    </row>
    <row r="79">
      <c r="A79">
        <f>INDEX(resultados!$A$2:$ZZ$929, 73, MATCH($B$1, resultados!$A$1:$ZZ$1, 0))</f>
        <v/>
      </c>
      <c r="B79">
        <f>INDEX(resultados!$A$2:$ZZ$929, 73, MATCH($B$2, resultados!$A$1:$ZZ$1, 0))</f>
        <v/>
      </c>
      <c r="C79">
        <f>INDEX(resultados!$A$2:$ZZ$929, 73, MATCH($B$3, resultados!$A$1:$ZZ$1, 0))</f>
        <v/>
      </c>
    </row>
    <row r="80">
      <c r="A80">
        <f>INDEX(resultados!$A$2:$ZZ$929, 74, MATCH($B$1, resultados!$A$1:$ZZ$1, 0))</f>
        <v/>
      </c>
      <c r="B80">
        <f>INDEX(resultados!$A$2:$ZZ$929, 74, MATCH($B$2, resultados!$A$1:$ZZ$1, 0))</f>
        <v/>
      </c>
      <c r="C80">
        <f>INDEX(resultados!$A$2:$ZZ$929, 74, MATCH($B$3, resultados!$A$1:$ZZ$1, 0))</f>
        <v/>
      </c>
    </row>
    <row r="81">
      <c r="A81">
        <f>INDEX(resultados!$A$2:$ZZ$929, 75, MATCH($B$1, resultados!$A$1:$ZZ$1, 0))</f>
        <v/>
      </c>
      <c r="B81">
        <f>INDEX(resultados!$A$2:$ZZ$929, 75, MATCH($B$2, resultados!$A$1:$ZZ$1, 0))</f>
        <v/>
      </c>
      <c r="C81">
        <f>INDEX(resultados!$A$2:$ZZ$929, 75, MATCH($B$3, resultados!$A$1:$ZZ$1, 0))</f>
        <v/>
      </c>
    </row>
    <row r="82">
      <c r="A82">
        <f>INDEX(resultados!$A$2:$ZZ$929, 76, MATCH($B$1, resultados!$A$1:$ZZ$1, 0))</f>
        <v/>
      </c>
      <c r="B82">
        <f>INDEX(resultados!$A$2:$ZZ$929, 76, MATCH($B$2, resultados!$A$1:$ZZ$1, 0))</f>
        <v/>
      </c>
      <c r="C82">
        <f>INDEX(resultados!$A$2:$ZZ$929, 76, MATCH($B$3, resultados!$A$1:$ZZ$1, 0))</f>
        <v/>
      </c>
    </row>
    <row r="83">
      <c r="A83">
        <f>INDEX(resultados!$A$2:$ZZ$929, 77, MATCH($B$1, resultados!$A$1:$ZZ$1, 0))</f>
        <v/>
      </c>
      <c r="B83">
        <f>INDEX(resultados!$A$2:$ZZ$929, 77, MATCH($B$2, resultados!$A$1:$ZZ$1, 0))</f>
        <v/>
      </c>
      <c r="C83">
        <f>INDEX(resultados!$A$2:$ZZ$929, 77, MATCH($B$3, resultados!$A$1:$ZZ$1, 0))</f>
        <v/>
      </c>
    </row>
    <row r="84">
      <c r="A84">
        <f>INDEX(resultados!$A$2:$ZZ$929, 78, MATCH($B$1, resultados!$A$1:$ZZ$1, 0))</f>
        <v/>
      </c>
      <c r="B84">
        <f>INDEX(resultados!$A$2:$ZZ$929, 78, MATCH($B$2, resultados!$A$1:$ZZ$1, 0))</f>
        <v/>
      </c>
      <c r="C84">
        <f>INDEX(resultados!$A$2:$ZZ$929, 78, MATCH($B$3, resultados!$A$1:$ZZ$1, 0))</f>
        <v/>
      </c>
    </row>
    <row r="85">
      <c r="A85">
        <f>INDEX(resultados!$A$2:$ZZ$929, 79, MATCH($B$1, resultados!$A$1:$ZZ$1, 0))</f>
        <v/>
      </c>
      <c r="B85">
        <f>INDEX(resultados!$A$2:$ZZ$929, 79, MATCH($B$2, resultados!$A$1:$ZZ$1, 0))</f>
        <v/>
      </c>
      <c r="C85">
        <f>INDEX(resultados!$A$2:$ZZ$929, 79, MATCH($B$3, resultados!$A$1:$ZZ$1, 0))</f>
        <v/>
      </c>
    </row>
    <row r="86">
      <c r="A86">
        <f>INDEX(resultados!$A$2:$ZZ$929, 80, MATCH($B$1, resultados!$A$1:$ZZ$1, 0))</f>
        <v/>
      </c>
      <c r="B86">
        <f>INDEX(resultados!$A$2:$ZZ$929, 80, MATCH($B$2, resultados!$A$1:$ZZ$1, 0))</f>
        <v/>
      </c>
      <c r="C86">
        <f>INDEX(resultados!$A$2:$ZZ$929, 80, MATCH($B$3, resultados!$A$1:$ZZ$1, 0))</f>
        <v/>
      </c>
    </row>
    <row r="87">
      <c r="A87">
        <f>INDEX(resultados!$A$2:$ZZ$929, 81, MATCH($B$1, resultados!$A$1:$ZZ$1, 0))</f>
        <v/>
      </c>
      <c r="B87">
        <f>INDEX(resultados!$A$2:$ZZ$929, 81, MATCH($B$2, resultados!$A$1:$ZZ$1, 0))</f>
        <v/>
      </c>
      <c r="C87">
        <f>INDEX(resultados!$A$2:$ZZ$929, 81, MATCH($B$3, resultados!$A$1:$ZZ$1, 0))</f>
        <v/>
      </c>
    </row>
    <row r="88">
      <c r="A88">
        <f>INDEX(resultados!$A$2:$ZZ$929, 82, MATCH($B$1, resultados!$A$1:$ZZ$1, 0))</f>
        <v/>
      </c>
      <c r="B88">
        <f>INDEX(resultados!$A$2:$ZZ$929, 82, MATCH($B$2, resultados!$A$1:$ZZ$1, 0))</f>
        <v/>
      </c>
      <c r="C88">
        <f>INDEX(resultados!$A$2:$ZZ$929, 82, MATCH($B$3, resultados!$A$1:$ZZ$1, 0))</f>
        <v/>
      </c>
    </row>
    <row r="89">
      <c r="A89">
        <f>INDEX(resultados!$A$2:$ZZ$929, 83, MATCH($B$1, resultados!$A$1:$ZZ$1, 0))</f>
        <v/>
      </c>
      <c r="B89">
        <f>INDEX(resultados!$A$2:$ZZ$929, 83, MATCH($B$2, resultados!$A$1:$ZZ$1, 0))</f>
        <v/>
      </c>
      <c r="C89">
        <f>INDEX(resultados!$A$2:$ZZ$929, 83, MATCH($B$3, resultados!$A$1:$ZZ$1, 0))</f>
        <v/>
      </c>
    </row>
    <row r="90">
      <c r="A90">
        <f>INDEX(resultados!$A$2:$ZZ$929, 84, MATCH($B$1, resultados!$A$1:$ZZ$1, 0))</f>
        <v/>
      </c>
      <c r="B90">
        <f>INDEX(resultados!$A$2:$ZZ$929, 84, MATCH($B$2, resultados!$A$1:$ZZ$1, 0))</f>
        <v/>
      </c>
      <c r="C90">
        <f>INDEX(resultados!$A$2:$ZZ$929, 84, MATCH($B$3, resultados!$A$1:$ZZ$1, 0))</f>
        <v/>
      </c>
    </row>
    <row r="91">
      <c r="A91">
        <f>INDEX(resultados!$A$2:$ZZ$929, 85, MATCH($B$1, resultados!$A$1:$ZZ$1, 0))</f>
        <v/>
      </c>
      <c r="B91">
        <f>INDEX(resultados!$A$2:$ZZ$929, 85, MATCH($B$2, resultados!$A$1:$ZZ$1, 0))</f>
        <v/>
      </c>
      <c r="C91">
        <f>INDEX(resultados!$A$2:$ZZ$929, 85, MATCH($B$3, resultados!$A$1:$ZZ$1, 0))</f>
        <v/>
      </c>
    </row>
    <row r="92">
      <c r="A92">
        <f>INDEX(resultados!$A$2:$ZZ$929, 86, MATCH($B$1, resultados!$A$1:$ZZ$1, 0))</f>
        <v/>
      </c>
      <c r="B92">
        <f>INDEX(resultados!$A$2:$ZZ$929, 86, MATCH($B$2, resultados!$A$1:$ZZ$1, 0))</f>
        <v/>
      </c>
      <c r="C92">
        <f>INDEX(resultados!$A$2:$ZZ$929, 86, MATCH($B$3, resultados!$A$1:$ZZ$1, 0))</f>
        <v/>
      </c>
    </row>
    <row r="93">
      <c r="A93">
        <f>INDEX(resultados!$A$2:$ZZ$929, 87, MATCH($B$1, resultados!$A$1:$ZZ$1, 0))</f>
        <v/>
      </c>
      <c r="B93">
        <f>INDEX(resultados!$A$2:$ZZ$929, 87, MATCH($B$2, resultados!$A$1:$ZZ$1, 0))</f>
        <v/>
      </c>
      <c r="C93">
        <f>INDEX(resultados!$A$2:$ZZ$929, 87, MATCH($B$3, resultados!$A$1:$ZZ$1, 0))</f>
        <v/>
      </c>
    </row>
    <row r="94">
      <c r="A94">
        <f>INDEX(resultados!$A$2:$ZZ$929, 88, MATCH($B$1, resultados!$A$1:$ZZ$1, 0))</f>
        <v/>
      </c>
      <c r="B94">
        <f>INDEX(resultados!$A$2:$ZZ$929, 88, MATCH($B$2, resultados!$A$1:$ZZ$1, 0))</f>
        <v/>
      </c>
      <c r="C94">
        <f>INDEX(resultados!$A$2:$ZZ$929, 88, MATCH($B$3, resultados!$A$1:$ZZ$1, 0))</f>
        <v/>
      </c>
    </row>
    <row r="95">
      <c r="A95">
        <f>INDEX(resultados!$A$2:$ZZ$929, 89, MATCH($B$1, resultados!$A$1:$ZZ$1, 0))</f>
        <v/>
      </c>
      <c r="B95">
        <f>INDEX(resultados!$A$2:$ZZ$929, 89, MATCH($B$2, resultados!$A$1:$ZZ$1, 0))</f>
        <v/>
      </c>
      <c r="C95">
        <f>INDEX(resultados!$A$2:$ZZ$929, 89, MATCH($B$3, resultados!$A$1:$ZZ$1, 0))</f>
        <v/>
      </c>
    </row>
    <row r="96">
      <c r="A96">
        <f>INDEX(resultados!$A$2:$ZZ$929, 90, MATCH($B$1, resultados!$A$1:$ZZ$1, 0))</f>
        <v/>
      </c>
      <c r="B96">
        <f>INDEX(resultados!$A$2:$ZZ$929, 90, MATCH($B$2, resultados!$A$1:$ZZ$1, 0))</f>
        <v/>
      </c>
      <c r="C96">
        <f>INDEX(resultados!$A$2:$ZZ$929, 90, MATCH($B$3, resultados!$A$1:$ZZ$1, 0))</f>
        <v/>
      </c>
    </row>
    <row r="97">
      <c r="A97">
        <f>INDEX(resultados!$A$2:$ZZ$929, 91, MATCH($B$1, resultados!$A$1:$ZZ$1, 0))</f>
        <v/>
      </c>
      <c r="B97">
        <f>INDEX(resultados!$A$2:$ZZ$929, 91, MATCH($B$2, resultados!$A$1:$ZZ$1, 0))</f>
        <v/>
      </c>
      <c r="C97">
        <f>INDEX(resultados!$A$2:$ZZ$929, 91, MATCH($B$3, resultados!$A$1:$ZZ$1, 0))</f>
        <v/>
      </c>
    </row>
    <row r="98">
      <c r="A98">
        <f>INDEX(resultados!$A$2:$ZZ$929, 92, MATCH($B$1, resultados!$A$1:$ZZ$1, 0))</f>
        <v/>
      </c>
      <c r="B98">
        <f>INDEX(resultados!$A$2:$ZZ$929, 92, MATCH($B$2, resultados!$A$1:$ZZ$1, 0))</f>
        <v/>
      </c>
      <c r="C98">
        <f>INDEX(resultados!$A$2:$ZZ$929, 92, MATCH($B$3, resultados!$A$1:$ZZ$1, 0))</f>
        <v/>
      </c>
    </row>
    <row r="99">
      <c r="A99">
        <f>INDEX(resultados!$A$2:$ZZ$929, 93, MATCH($B$1, resultados!$A$1:$ZZ$1, 0))</f>
        <v/>
      </c>
      <c r="B99">
        <f>INDEX(resultados!$A$2:$ZZ$929, 93, MATCH($B$2, resultados!$A$1:$ZZ$1, 0))</f>
        <v/>
      </c>
      <c r="C99">
        <f>INDEX(resultados!$A$2:$ZZ$929, 93, MATCH($B$3, resultados!$A$1:$ZZ$1, 0))</f>
        <v/>
      </c>
    </row>
    <row r="100">
      <c r="A100">
        <f>INDEX(resultados!$A$2:$ZZ$929, 94, MATCH($B$1, resultados!$A$1:$ZZ$1, 0))</f>
        <v/>
      </c>
      <c r="B100">
        <f>INDEX(resultados!$A$2:$ZZ$929, 94, MATCH($B$2, resultados!$A$1:$ZZ$1, 0))</f>
        <v/>
      </c>
      <c r="C100">
        <f>INDEX(resultados!$A$2:$ZZ$929, 94, MATCH($B$3, resultados!$A$1:$ZZ$1, 0))</f>
        <v/>
      </c>
    </row>
    <row r="101">
      <c r="A101">
        <f>INDEX(resultados!$A$2:$ZZ$929, 95, MATCH($B$1, resultados!$A$1:$ZZ$1, 0))</f>
        <v/>
      </c>
      <c r="B101">
        <f>INDEX(resultados!$A$2:$ZZ$929, 95, MATCH($B$2, resultados!$A$1:$ZZ$1, 0))</f>
        <v/>
      </c>
      <c r="C101">
        <f>INDEX(resultados!$A$2:$ZZ$929, 95, MATCH($B$3, resultados!$A$1:$ZZ$1, 0))</f>
        <v/>
      </c>
    </row>
    <row r="102">
      <c r="A102">
        <f>INDEX(resultados!$A$2:$ZZ$929, 96, MATCH($B$1, resultados!$A$1:$ZZ$1, 0))</f>
        <v/>
      </c>
      <c r="B102">
        <f>INDEX(resultados!$A$2:$ZZ$929, 96, MATCH($B$2, resultados!$A$1:$ZZ$1, 0))</f>
        <v/>
      </c>
      <c r="C102">
        <f>INDEX(resultados!$A$2:$ZZ$929, 96, MATCH($B$3, resultados!$A$1:$ZZ$1, 0))</f>
        <v/>
      </c>
    </row>
    <row r="103">
      <c r="A103">
        <f>INDEX(resultados!$A$2:$ZZ$929, 97, MATCH($B$1, resultados!$A$1:$ZZ$1, 0))</f>
        <v/>
      </c>
      <c r="B103">
        <f>INDEX(resultados!$A$2:$ZZ$929, 97, MATCH($B$2, resultados!$A$1:$ZZ$1, 0))</f>
        <v/>
      </c>
      <c r="C103">
        <f>INDEX(resultados!$A$2:$ZZ$929, 97, MATCH($B$3, resultados!$A$1:$ZZ$1, 0))</f>
        <v/>
      </c>
    </row>
    <row r="104">
      <c r="A104">
        <f>INDEX(resultados!$A$2:$ZZ$929, 98, MATCH($B$1, resultados!$A$1:$ZZ$1, 0))</f>
        <v/>
      </c>
      <c r="B104">
        <f>INDEX(resultados!$A$2:$ZZ$929, 98, MATCH($B$2, resultados!$A$1:$ZZ$1, 0))</f>
        <v/>
      </c>
      <c r="C104">
        <f>INDEX(resultados!$A$2:$ZZ$929, 98, MATCH($B$3, resultados!$A$1:$ZZ$1, 0))</f>
        <v/>
      </c>
    </row>
    <row r="105">
      <c r="A105">
        <f>INDEX(resultados!$A$2:$ZZ$929, 99, MATCH($B$1, resultados!$A$1:$ZZ$1, 0))</f>
        <v/>
      </c>
      <c r="B105">
        <f>INDEX(resultados!$A$2:$ZZ$929, 99, MATCH($B$2, resultados!$A$1:$ZZ$1, 0))</f>
        <v/>
      </c>
      <c r="C105">
        <f>INDEX(resultados!$A$2:$ZZ$929, 99, MATCH($B$3, resultados!$A$1:$ZZ$1, 0))</f>
        <v/>
      </c>
    </row>
    <row r="106">
      <c r="A106">
        <f>INDEX(resultados!$A$2:$ZZ$929, 100, MATCH($B$1, resultados!$A$1:$ZZ$1, 0))</f>
        <v/>
      </c>
      <c r="B106">
        <f>INDEX(resultados!$A$2:$ZZ$929, 100, MATCH($B$2, resultados!$A$1:$ZZ$1, 0))</f>
        <v/>
      </c>
      <c r="C106">
        <f>INDEX(resultados!$A$2:$ZZ$929, 100, MATCH($B$3, resultados!$A$1:$ZZ$1, 0))</f>
        <v/>
      </c>
    </row>
    <row r="107">
      <c r="A107">
        <f>INDEX(resultados!$A$2:$ZZ$929, 101, MATCH($B$1, resultados!$A$1:$ZZ$1, 0))</f>
        <v/>
      </c>
      <c r="B107">
        <f>INDEX(resultados!$A$2:$ZZ$929, 101, MATCH($B$2, resultados!$A$1:$ZZ$1, 0))</f>
        <v/>
      </c>
      <c r="C107">
        <f>INDEX(resultados!$A$2:$ZZ$929, 101, MATCH($B$3, resultados!$A$1:$ZZ$1, 0))</f>
        <v/>
      </c>
    </row>
    <row r="108">
      <c r="A108">
        <f>INDEX(resultados!$A$2:$ZZ$929, 102, MATCH($B$1, resultados!$A$1:$ZZ$1, 0))</f>
        <v/>
      </c>
      <c r="B108">
        <f>INDEX(resultados!$A$2:$ZZ$929, 102, MATCH($B$2, resultados!$A$1:$ZZ$1, 0))</f>
        <v/>
      </c>
      <c r="C108">
        <f>INDEX(resultados!$A$2:$ZZ$929, 102, MATCH($B$3, resultados!$A$1:$ZZ$1, 0))</f>
        <v/>
      </c>
    </row>
    <row r="109">
      <c r="A109">
        <f>INDEX(resultados!$A$2:$ZZ$929, 103, MATCH($B$1, resultados!$A$1:$ZZ$1, 0))</f>
        <v/>
      </c>
      <c r="B109">
        <f>INDEX(resultados!$A$2:$ZZ$929, 103, MATCH($B$2, resultados!$A$1:$ZZ$1, 0))</f>
        <v/>
      </c>
      <c r="C109">
        <f>INDEX(resultados!$A$2:$ZZ$929, 103, MATCH($B$3, resultados!$A$1:$ZZ$1, 0))</f>
        <v/>
      </c>
    </row>
    <row r="110">
      <c r="A110">
        <f>INDEX(resultados!$A$2:$ZZ$929, 104, MATCH($B$1, resultados!$A$1:$ZZ$1, 0))</f>
        <v/>
      </c>
      <c r="B110">
        <f>INDEX(resultados!$A$2:$ZZ$929, 104, MATCH($B$2, resultados!$A$1:$ZZ$1, 0))</f>
        <v/>
      </c>
      <c r="C110">
        <f>INDEX(resultados!$A$2:$ZZ$929, 104, MATCH($B$3, resultados!$A$1:$ZZ$1, 0))</f>
        <v/>
      </c>
    </row>
    <row r="111">
      <c r="A111">
        <f>INDEX(resultados!$A$2:$ZZ$929, 105, MATCH($B$1, resultados!$A$1:$ZZ$1, 0))</f>
        <v/>
      </c>
      <c r="B111">
        <f>INDEX(resultados!$A$2:$ZZ$929, 105, MATCH($B$2, resultados!$A$1:$ZZ$1, 0))</f>
        <v/>
      </c>
      <c r="C111">
        <f>INDEX(resultados!$A$2:$ZZ$929, 105, MATCH($B$3, resultados!$A$1:$ZZ$1, 0))</f>
        <v/>
      </c>
    </row>
    <row r="112">
      <c r="A112">
        <f>INDEX(resultados!$A$2:$ZZ$929, 106, MATCH($B$1, resultados!$A$1:$ZZ$1, 0))</f>
        <v/>
      </c>
      <c r="B112">
        <f>INDEX(resultados!$A$2:$ZZ$929, 106, MATCH($B$2, resultados!$A$1:$ZZ$1, 0))</f>
        <v/>
      </c>
      <c r="C112">
        <f>INDEX(resultados!$A$2:$ZZ$929, 106, MATCH($B$3, resultados!$A$1:$ZZ$1, 0))</f>
        <v/>
      </c>
    </row>
    <row r="113">
      <c r="A113">
        <f>INDEX(resultados!$A$2:$ZZ$929, 107, MATCH($B$1, resultados!$A$1:$ZZ$1, 0))</f>
        <v/>
      </c>
      <c r="B113">
        <f>INDEX(resultados!$A$2:$ZZ$929, 107, MATCH($B$2, resultados!$A$1:$ZZ$1, 0))</f>
        <v/>
      </c>
      <c r="C113">
        <f>INDEX(resultados!$A$2:$ZZ$929, 107, MATCH($B$3, resultados!$A$1:$ZZ$1, 0))</f>
        <v/>
      </c>
    </row>
    <row r="114">
      <c r="A114">
        <f>INDEX(resultados!$A$2:$ZZ$929, 108, MATCH($B$1, resultados!$A$1:$ZZ$1, 0))</f>
        <v/>
      </c>
      <c r="B114">
        <f>INDEX(resultados!$A$2:$ZZ$929, 108, MATCH($B$2, resultados!$A$1:$ZZ$1, 0))</f>
        <v/>
      </c>
      <c r="C114">
        <f>INDEX(resultados!$A$2:$ZZ$929, 108, MATCH($B$3, resultados!$A$1:$ZZ$1, 0))</f>
        <v/>
      </c>
    </row>
    <row r="115">
      <c r="A115">
        <f>INDEX(resultados!$A$2:$ZZ$929, 109, MATCH($B$1, resultados!$A$1:$ZZ$1, 0))</f>
        <v/>
      </c>
      <c r="B115">
        <f>INDEX(resultados!$A$2:$ZZ$929, 109, MATCH($B$2, resultados!$A$1:$ZZ$1, 0))</f>
        <v/>
      </c>
      <c r="C115">
        <f>INDEX(resultados!$A$2:$ZZ$929, 109, MATCH($B$3, resultados!$A$1:$ZZ$1, 0))</f>
        <v/>
      </c>
    </row>
    <row r="116">
      <c r="A116">
        <f>INDEX(resultados!$A$2:$ZZ$929, 110, MATCH($B$1, resultados!$A$1:$ZZ$1, 0))</f>
        <v/>
      </c>
      <c r="B116">
        <f>INDEX(resultados!$A$2:$ZZ$929, 110, MATCH($B$2, resultados!$A$1:$ZZ$1, 0))</f>
        <v/>
      </c>
      <c r="C116">
        <f>INDEX(resultados!$A$2:$ZZ$929, 110, MATCH($B$3, resultados!$A$1:$ZZ$1, 0))</f>
        <v/>
      </c>
    </row>
    <row r="117">
      <c r="A117">
        <f>INDEX(resultados!$A$2:$ZZ$929, 111, MATCH($B$1, resultados!$A$1:$ZZ$1, 0))</f>
        <v/>
      </c>
      <c r="B117">
        <f>INDEX(resultados!$A$2:$ZZ$929, 111, MATCH($B$2, resultados!$A$1:$ZZ$1, 0))</f>
        <v/>
      </c>
      <c r="C117">
        <f>INDEX(resultados!$A$2:$ZZ$929, 111, MATCH($B$3, resultados!$A$1:$ZZ$1, 0))</f>
        <v/>
      </c>
    </row>
    <row r="118">
      <c r="A118">
        <f>INDEX(resultados!$A$2:$ZZ$929, 112, MATCH($B$1, resultados!$A$1:$ZZ$1, 0))</f>
        <v/>
      </c>
      <c r="B118">
        <f>INDEX(resultados!$A$2:$ZZ$929, 112, MATCH($B$2, resultados!$A$1:$ZZ$1, 0))</f>
        <v/>
      </c>
      <c r="C118">
        <f>INDEX(resultados!$A$2:$ZZ$929, 112, MATCH($B$3, resultados!$A$1:$ZZ$1, 0))</f>
        <v/>
      </c>
    </row>
    <row r="119">
      <c r="A119">
        <f>INDEX(resultados!$A$2:$ZZ$929, 113, MATCH($B$1, resultados!$A$1:$ZZ$1, 0))</f>
        <v/>
      </c>
      <c r="B119">
        <f>INDEX(resultados!$A$2:$ZZ$929, 113, MATCH($B$2, resultados!$A$1:$ZZ$1, 0))</f>
        <v/>
      </c>
      <c r="C119">
        <f>INDEX(resultados!$A$2:$ZZ$929, 113, MATCH($B$3, resultados!$A$1:$ZZ$1, 0))</f>
        <v/>
      </c>
    </row>
    <row r="120">
      <c r="A120">
        <f>INDEX(resultados!$A$2:$ZZ$929, 114, MATCH($B$1, resultados!$A$1:$ZZ$1, 0))</f>
        <v/>
      </c>
      <c r="B120">
        <f>INDEX(resultados!$A$2:$ZZ$929, 114, MATCH($B$2, resultados!$A$1:$ZZ$1, 0))</f>
        <v/>
      </c>
      <c r="C120">
        <f>INDEX(resultados!$A$2:$ZZ$929, 114, MATCH($B$3, resultados!$A$1:$ZZ$1, 0))</f>
        <v/>
      </c>
    </row>
    <row r="121">
      <c r="A121">
        <f>INDEX(resultados!$A$2:$ZZ$929, 115, MATCH($B$1, resultados!$A$1:$ZZ$1, 0))</f>
        <v/>
      </c>
      <c r="B121">
        <f>INDEX(resultados!$A$2:$ZZ$929, 115, MATCH($B$2, resultados!$A$1:$ZZ$1, 0))</f>
        <v/>
      </c>
      <c r="C121">
        <f>INDEX(resultados!$A$2:$ZZ$929, 115, MATCH($B$3, resultados!$A$1:$ZZ$1, 0))</f>
        <v/>
      </c>
    </row>
    <row r="122">
      <c r="A122">
        <f>INDEX(resultados!$A$2:$ZZ$929, 116, MATCH($B$1, resultados!$A$1:$ZZ$1, 0))</f>
        <v/>
      </c>
      <c r="B122">
        <f>INDEX(resultados!$A$2:$ZZ$929, 116, MATCH($B$2, resultados!$A$1:$ZZ$1, 0))</f>
        <v/>
      </c>
      <c r="C122">
        <f>INDEX(resultados!$A$2:$ZZ$929, 116, MATCH($B$3, resultados!$A$1:$ZZ$1, 0))</f>
        <v/>
      </c>
    </row>
    <row r="123">
      <c r="A123">
        <f>INDEX(resultados!$A$2:$ZZ$929, 117, MATCH($B$1, resultados!$A$1:$ZZ$1, 0))</f>
        <v/>
      </c>
      <c r="B123">
        <f>INDEX(resultados!$A$2:$ZZ$929, 117, MATCH($B$2, resultados!$A$1:$ZZ$1, 0))</f>
        <v/>
      </c>
      <c r="C123">
        <f>INDEX(resultados!$A$2:$ZZ$929, 117, MATCH($B$3, resultados!$A$1:$ZZ$1, 0))</f>
        <v/>
      </c>
    </row>
    <row r="124">
      <c r="A124">
        <f>INDEX(resultados!$A$2:$ZZ$929, 118, MATCH($B$1, resultados!$A$1:$ZZ$1, 0))</f>
        <v/>
      </c>
      <c r="B124">
        <f>INDEX(resultados!$A$2:$ZZ$929, 118, MATCH($B$2, resultados!$A$1:$ZZ$1, 0))</f>
        <v/>
      </c>
      <c r="C124">
        <f>INDEX(resultados!$A$2:$ZZ$929, 118, MATCH($B$3, resultados!$A$1:$ZZ$1, 0))</f>
        <v/>
      </c>
    </row>
    <row r="125">
      <c r="A125">
        <f>INDEX(resultados!$A$2:$ZZ$929, 119, MATCH($B$1, resultados!$A$1:$ZZ$1, 0))</f>
        <v/>
      </c>
      <c r="B125">
        <f>INDEX(resultados!$A$2:$ZZ$929, 119, MATCH($B$2, resultados!$A$1:$ZZ$1, 0))</f>
        <v/>
      </c>
      <c r="C125">
        <f>INDEX(resultados!$A$2:$ZZ$929, 119, MATCH($B$3, resultados!$A$1:$ZZ$1, 0))</f>
        <v/>
      </c>
    </row>
    <row r="126">
      <c r="A126">
        <f>INDEX(resultados!$A$2:$ZZ$929, 120, MATCH($B$1, resultados!$A$1:$ZZ$1, 0))</f>
        <v/>
      </c>
      <c r="B126">
        <f>INDEX(resultados!$A$2:$ZZ$929, 120, MATCH($B$2, resultados!$A$1:$ZZ$1, 0))</f>
        <v/>
      </c>
      <c r="C126">
        <f>INDEX(resultados!$A$2:$ZZ$929, 120, MATCH($B$3, resultados!$A$1:$ZZ$1, 0))</f>
        <v/>
      </c>
    </row>
    <row r="127">
      <c r="A127">
        <f>INDEX(resultados!$A$2:$ZZ$929, 121, MATCH($B$1, resultados!$A$1:$ZZ$1, 0))</f>
        <v/>
      </c>
      <c r="B127">
        <f>INDEX(resultados!$A$2:$ZZ$929, 121, MATCH($B$2, resultados!$A$1:$ZZ$1, 0))</f>
        <v/>
      </c>
      <c r="C127">
        <f>INDEX(resultados!$A$2:$ZZ$929, 121, MATCH($B$3, resultados!$A$1:$ZZ$1, 0))</f>
        <v/>
      </c>
    </row>
    <row r="128">
      <c r="A128">
        <f>INDEX(resultados!$A$2:$ZZ$929, 122, MATCH($B$1, resultados!$A$1:$ZZ$1, 0))</f>
        <v/>
      </c>
      <c r="B128">
        <f>INDEX(resultados!$A$2:$ZZ$929, 122, MATCH($B$2, resultados!$A$1:$ZZ$1, 0))</f>
        <v/>
      </c>
      <c r="C128">
        <f>INDEX(resultados!$A$2:$ZZ$929, 122, MATCH($B$3, resultados!$A$1:$ZZ$1, 0))</f>
        <v/>
      </c>
    </row>
    <row r="129">
      <c r="A129">
        <f>INDEX(resultados!$A$2:$ZZ$929, 123, MATCH($B$1, resultados!$A$1:$ZZ$1, 0))</f>
        <v/>
      </c>
      <c r="B129">
        <f>INDEX(resultados!$A$2:$ZZ$929, 123, MATCH($B$2, resultados!$A$1:$ZZ$1, 0))</f>
        <v/>
      </c>
      <c r="C129">
        <f>INDEX(resultados!$A$2:$ZZ$929, 123, MATCH($B$3, resultados!$A$1:$ZZ$1, 0))</f>
        <v/>
      </c>
    </row>
    <row r="130">
      <c r="A130">
        <f>INDEX(resultados!$A$2:$ZZ$929, 124, MATCH($B$1, resultados!$A$1:$ZZ$1, 0))</f>
        <v/>
      </c>
      <c r="B130">
        <f>INDEX(resultados!$A$2:$ZZ$929, 124, MATCH($B$2, resultados!$A$1:$ZZ$1, 0))</f>
        <v/>
      </c>
      <c r="C130">
        <f>INDEX(resultados!$A$2:$ZZ$929, 124, MATCH($B$3, resultados!$A$1:$ZZ$1, 0))</f>
        <v/>
      </c>
    </row>
    <row r="131">
      <c r="A131">
        <f>INDEX(resultados!$A$2:$ZZ$929, 125, MATCH($B$1, resultados!$A$1:$ZZ$1, 0))</f>
        <v/>
      </c>
      <c r="B131">
        <f>INDEX(resultados!$A$2:$ZZ$929, 125, MATCH($B$2, resultados!$A$1:$ZZ$1, 0))</f>
        <v/>
      </c>
      <c r="C131">
        <f>INDEX(resultados!$A$2:$ZZ$929, 125, MATCH($B$3, resultados!$A$1:$ZZ$1, 0))</f>
        <v/>
      </c>
    </row>
    <row r="132">
      <c r="A132">
        <f>INDEX(resultados!$A$2:$ZZ$929, 126, MATCH($B$1, resultados!$A$1:$ZZ$1, 0))</f>
        <v/>
      </c>
      <c r="B132">
        <f>INDEX(resultados!$A$2:$ZZ$929, 126, MATCH($B$2, resultados!$A$1:$ZZ$1, 0))</f>
        <v/>
      </c>
      <c r="C132">
        <f>INDEX(resultados!$A$2:$ZZ$929, 126, MATCH($B$3, resultados!$A$1:$ZZ$1, 0))</f>
        <v/>
      </c>
    </row>
    <row r="133">
      <c r="A133">
        <f>INDEX(resultados!$A$2:$ZZ$929, 127, MATCH($B$1, resultados!$A$1:$ZZ$1, 0))</f>
        <v/>
      </c>
      <c r="B133">
        <f>INDEX(resultados!$A$2:$ZZ$929, 127, MATCH($B$2, resultados!$A$1:$ZZ$1, 0))</f>
        <v/>
      </c>
      <c r="C133">
        <f>INDEX(resultados!$A$2:$ZZ$929, 127, MATCH($B$3, resultados!$A$1:$ZZ$1, 0))</f>
        <v/>
      </c>
    </row>
    <row r="134">
      <c r="A134">
        <f>INDEX(resultados!$A$2:$ZZ$929, 128, MATCH($B$1, resultados!$A$1:$ZZ$1, 0))</f>
        <v/>
      </c>
      <c r="B134">
        <f>INDEX(resultados!$A$2:$ZZ$929, 128, MATCH($B$2, resultados!$A$1:$ZZ$1, 0))</f>
        <v/>
      </c>
      <c r="C134">
        <f>INDEX(resultados!$A$2:$ZZ$929, 128, MATCH($B$3, resultados!$A$1:$ZZ$1, 0))</f>
        <v/>
      </c>
    </row>
    <row r="135">
      <c r="A135">
        <f>INDEX(resultados!$A$2:$ZZ$929, 129, MATCH($B$1, resultados!$A$1:$ZZ$1, 0))</f>
        <v/>
      </c>
      <c r="B135">
        <f>INDEX(resultados!$A$2:$ZZ$929, 129, MATCH($B$2, resultados!$A$1:$ZZ$1, 0))</f>
        <v/>
      </c>
      <c r="C135">
        <f>INDEX(resultados!$A$2:$ZZ$929, 129, MATCH($B$3, resultados!$A$1:$ZZ$1, 0))</f>
        <v/>
      </c>
    </row>
    <row r="136">
      <c r="A136">
        <f>INDEX(resultados!$A$2:$ZZ$929, 130, MATCH($B$1, resultados!$A$1:$ZZ$1, 0))</f>
        <v/>
      </c>
      <c r="B136">
        <f>INDEX(resultados!$A$2:$ZZ$929, 130, MATCH($B$2, resultados!$A$1:$ZZ$1, 0))</f>
        <v/>
      </c>
      <c r="C136">
        <f>INDEX(resultados!$A$2:$ZZ$929, 130, MATCH($B$3, resultados!$A$1:$ZZ$1, 0))</f>
        <v/>
      </c>
    </row>
    <row r="137">
      <c r="A137">
        <f>INDEX(resultados!$A$2:$ZZ$929, 131, MATCH($B$1, resultados!$A$1:$ZZ$1, 0))</f>
        <v/>
      </c>
      <c r="B137">
        <f>INDEX(resultados!$A$2:$ZZ$929, 131, MATCH($B$2, resultados!$A$1:$ZZ$1, 0))</f>
        <v/>
      </c>
      <c r="C137">
        <f>INDEX(resultados!$A$2:$ZZ$929, 131, MATCH($B$3, resultados!$A$1:$ZZ$1, 0))</f>
        <v/>
      </c>
    </row>
    <row r="138">
      <c r="A138">
        <f>INDEX(resultados!$A$2:$ZZ$929, 132, MATCH($B$1, resultados!$A$1:$ZZ$1, 0))</f>
        <v/>
      </c>
      <c r="B138">
        <f>INDEX(resultados!$A$2:$ZZ$929, 132, MATCH($B$2, resultados!$A$1:$ZZ$1, 0))</f>
        <v/>
      </c>
      <c r="C138">
        <f>INDEX(resultados!$A$2:$ZZ$929, 132, MATCH($B$3, resultados!$A$1:$ZZ$1, 0))</f>
        <v/>
      </c>
    </row>
    <row r="139">
      <c r="A139">
        <f>INDEX(resultados!$A$2:$ZZ$929, 133, MATCH($B$1, resultados!$A$1:$ZZ$1, 0))</f>
        <v/>
      </c>
      <c r="B139">
        <f>INDEX(resultados!$A$2:$ZZ$929, 133, MATCH($B$2, resultados!$A$1:$ZZ$1, 0))</f>
        <v/>
      </c>
      <c r="C139">
        <f>INDEX(resultados!$A$2:$ZZ$929, 133, MATCH($B$3, resultados!$A$1:$ZZ$1, 0))</f>
        <v/>
      </c>
    </row>
    <row r="140">
      <c r="A140">
        <f>INDEX(resultados!$A$2:$ZZ$929, 134, MATCH($B$1, resultados!$A$1:$ZZ$1, 0))</f>
        <v/>
      </c>
      <c r="B140">
        <f>INDEX(resultados!$A$2:$ZZ$929, 134, MATCH($B$2, resultados!$A$1:$ZZ$1, 0))</f>
        <v/>
      </c>
      <c r="C140">
        <f>INDEX(resultados!$A$2:$ZZ$929, 134, MATCH($B$3, resultados!$A$1:$ZZ$1, 0))</f>
        <v/>
      </c>
    </row>
    <row r="141">
      <c r="A141">
        <f>INDEX(resultados!$A$2:$ZZ$929, 135, MATCH($B$1, resultados!$A$1:$ZZ$1, 0))</f>
        <v/>
      </c>
      <c r="B141">
        <f>INDEX(resultados!$A$2:$ZZ$929, 135, MATCH($B$2, resultados!$A$1:$ZZ$1, 0))</f>
        <v/>
      </c>
      <c r="C141">
        <f>INDEX(resultados!$A$2:$ZZ$929, 135, MATCH($B$3, resultados!$A$1:$ZZ$1, 0))</f>
        <v/>
      </c>
    </row>
    <row r="142">
      <c r="A142">
        <f>INDEX(resultados!$A$2:$ZZ$929, 136, MATCH($B$1, resultados!$A$1:$ZZ$1, 0))</f>
        <v/>
      </c>
      <c r="B142">
        <f>INDEX(resultados!$A$2:$ZZ$929, 136, MATCH($B$2, resultados!$A$1:$ZZ$1, 0))</f>
        <v/>
      </c>
      <c r="C142">
        <f>INDEX(resultados!$A$2:$ZZ$929, 136, MATCH($B$3, resultados!$A$1:$ZZ$1, 0))</f>
        <v/>
      </c>
    </row>
    <row r="143">
      <c r="A143">
        <f>INDEX(resultados!$A$2:$ZZ$929, 137, MATCH($B$1, resultados!$A$1:$ZZ$1, 0))</f>
        <v/>
      </c>
      <c r="B143">
        <f>INDEX(resultados!$A$2:$ZZ$929, 137, MATCH($B$2, resultados!$A$1:$ZZ$1, 0))</f>
        <v/>
      </c>
      <c r="C143">
        <f>INDEX(resultados!$A$2:$ZZ$929, 137, MATCH($B$3, resultados!$A$1:$ZZ$1, 0))</f>
        <v/>
      </c>
    </row>
    <row r="144">
      <c r="A144">
        <f>INDEX(resultados!$A$2:$ZZ$929, 138, MATCH($B$1, resultados!$A$1:$ZZ$1, 0))</f>
        <v/>
      </c>
      <c r="B144">
        <f>INDEX(resultados!$A$2:$ZZ$929, 138, MATCH($B$2, resultados!$A$1:$ZZ$1, 0))</f>
        <v/>
      </c>
      <c r="C144">
        <f>INDEX(resultados!$A$2:$ZZ$929, 138, MATCH($B$3, resultados!$A$1:$ZZ$1, 0))</f>
        <v/>
      </c>
    </row>
    <row r="145">
      <c r="A145">
        <f>INDEX(resultados!$A$2:$ZZ$929, 139, MATCH($B$1, resultados!$A$1:$ZZ$1, 0))</f>
        <v/>
      </c>
      <c r="B145">
        <f>INDEX(resultados!$A$2:$ZZ$929, 139, MATCH($B$2, resultados!$A$1:$ZZ$1, 0))</f>
        <v/>
      </c>
      <c r="C145">
        <f>INDEX(resultados!$A$2:$ZZ$929, 139, MATCH($B$3, resultados!$A$1:$ZZ$1, 0))</f>
        <v/>
      </c>
    </row>
    <row r="146">
      <c r="A146">
        <f>INDEX(resultados!$A$2:$ZZ$929, 140, MATCH($B$1, resultados!$A$1:$ZZ$1, 0))</f>
        <v/>
      </c>
      <c r="B146">
        <f>INDEX(resultados!$A$2:$ZZ$929, 140, MATCH($B$2, resultados!$A$1:$ZZ$1, 0))</f>
        <v/>
      </c>
      <c r="C146">
        <f>INDEX(resultados!$A$2:$ZZ$929, 140, MATCH($B$3, resultados!$A$1:$ZZ$1, 0))</f>
        <v/>
      </c>
    </row>
    <row r="147">
      <c r="A147">
        <f>INDEX(resultados!$A$2:$ZZ$929, 141, MATCH($B$1, resultados!$A$1:$ZZ$1, 0))</f>
        <v/>
      </c>
      <c r="B147">
        <f>INDEX(resultados!$A$2:$ZZ$929, 141, MATCH($B$2, resultados!$A$1:$ZZ$1, 0))</f>
        <v/>
      </c>
      <c r="C147">
        <f>INDEX(resultados!$A$2:$ZZ$929, 141, MATCH($B$3, resultados!$A$1:$ZZ$1, 0))</f>
        <v/>
      </c>
    </row>
    <row r="148">
      <c r="A148">
        <f>INDEX(resultados!$A$2:$ZZ$929, 142, MATCH($B$1, resultados!$A$1:$ZZ$1, 0))</f>
        <v/>
      </c>
      <c r="B148">
        <f>INDEX(resultados!$A$2:$ZZ$929, 142, MATCH($B$2, resultados!$A$1:$ZZ$1, 0))</f>
        <v/>
      </c>
      <c r="C148">
        <f>INDEX(resultados!$A$2:$ZZ$929, 142, MATCH($B$3, resultados!$A$1:$ZZ$1, 0))</f>
        <v/>
      </c>
    </row>
    <row r="149">
      <c r="A149">
        <f>INDEX(resultados!$A$2:$ZZ$929, 143, MATCH($B$1, resultados!$A$1:$ZZ$1, 0))</f>
        <v/>
      </c>
      <c r="B149">
        <f>INDEX(resultados!$A$2:$ZZ$929, 143, MATCH($B$2, resultados!$A$1:$ZZ$1, 0))</f>
        <v/>
      </c>
      <c r="C149">
        <f>INDEX(resultados!$A$2:$ZZ$929, 143, MATCH($B$3, resultados!$A$1:$ZZ$1, 0))</f>
        <v/>
      </c>
    </row>
    <row r="150">
      <c r="A150">
        <f>INDEX(resultados!$A$2:$ZZ$929, 144, MATCH($B$1, resultados!$A$1:$ZZ$1, 0))</f>
        <v/>
      </c>
      <c r="B150">
        <f>INDEX(resultados!$A$2:$ZZ$929, 144, MATCH($B$2, resultados!$A$1:$ZZ$1, 0))</f>
        <v/>
      </c>
      <c r="C150">
        <f>INDEX(resultados!$A$2:$ZZ$929, 144, MATCH($B$3, resultados!$A$1:$ZZ$1, 0))</f>
        <v/>
      </c>
    </row>
    <row r="151">
      <c r="A151">
        <f>INDEX(resultados!$A$2:$ZZ$929, 145, MATCH($B$1, resultados!$A$1:$ZZ$1, 0))</f>
        <v/>
      </c>
      <c r="B151">
        <f>INDEX(resultados!$A$2:$ZZ$929, 145, MATCH($B$2, resultados!$A$1:$ZZ$1, 0))</f>
        <v/>
      </c>
      <c r="C151">
        <f>INDEX(resultados!$A$2:$ZZ$929, 145, MATCH($B$3, resultados!$A$1:$ZZ$1, 0))</f>
        <v/>
      </c>
    </row>
    <row r="152">
      <c r="A152">
        <f>INDEX(resultados!$A$2:$ZZ$929, 146, MATCH($B$1, resultados!$A$1:$ZZ$1, 0))</f>
        <v/>
      </c>
      <c r="B152">
        <f>INDEX(resultados!$A$2:$ZZ$929, 146, MATCH($B$2, resultados!$A$1:$ZZ$1, 0))</f>
        <v/>
      </c>
      <c r="C152">
        <f>INDEX(resultados!$A$2:$ZZ$929, 146, MATCH($B$3, resultados!$A$1:$ZZ$1, 0))</f>
        <v/>
      </c>
    </row>
    <row r="153">
      <c r="A153">
        <f>INDEX(resultados!$A$2:$ZZ$929, 147, MATCH($B$1, resultados!$A$1:$ZZ$1, 0))</f>
        <v/>
      </c>
      <c r="B153">
        <f>INDEX(resultados!$A$2:$ZZ$929, 147, MATCH($B$2, resultados!$A$1:$ZZ$1, 0))</f>
        <v/>
      </c>
      <c r="C153">
        <f>INDEX(resultados!$A$2:$ZZ$929, 147, MATCH($B$3, resultados!$A$1:$ZZ$1, 0))</f>
        <v/>
      </c>
    </row>
    <row r="154">
      <c r="A154">
        <f>INDEX(resultados!$A$2:$ZZ$929, 148, MATCH($B$1, resultados!$A$1:$ZZ$1, 0))</f>
        <v/>
      </c>
      <c r="B154">
        <f>INDEX(resultados!$A$2:$ZZ$929, 148, MATCH($B$2, resultados!$A$1:$ZZ$1, 0))</f>
        <v/>
      </c>
      <c r="C154">
        <f>INDEX(resultados!$A$2:$ZZ$929, 148, MATCH($B$3, resultados!$A$1:$ZZ$1, 0))</f>
        <v/>
      </c>
    </row>
    <row r="155">
      <c r="A155">
        <f>INDEX(resultados!$A$2:$ZZ$929, 149, MATCH($B$1, resultados!$A$1:$ZZ$1, 0))</f>
        <v/>
      </c>
      <c r="B155">
        <f>INDEX(resultados!$A$2:$ZZ$929, 149, MATCH($B$2, resultados!$A$1:$ZZ$1, 0))</f>
        <v/>
      </c>
      <c r="C155">
        <f>INDEX(resultados!$A$2:$ZZ$929, 149, MATCH($B$3, resultados!$A$1:$ZZ$1, 0))</f>
        <v/>
      </c>
    </row>
    <row r="156">
      <c r="A156">
        <f>INDEX(resultados!$A$2:$ZZ$929, 150, MATCH($B$1, resultados!$A$1:$ZZ$1, 0))</f>
        <v/>
      </c>
      <c r="B156">
        <f>INDEX(resultados!$A$2:$ZZ$929, 150, MATCH($B$2, resultados!$A$1:$ZZ$1, 0))</f>
        <v/>
      </c>
      <c r="C156">
        <f>INDEX(resultados!$A$2:$ZZ$929, 150, MATCH($B$3, resultados!$A$1:$ZZ$1, 0))</f>
        <v/>
      </c>
    </row>
    <row r="157">
      <c r="A157">
        <f>INDEX(resultados!$A$2:$ZZ$929, 151, MATCH($B$1, resultados!$A$1:$ZZ$1, 0))</f>
        <v/>
      </c>
      <c r="B157">
        <f>INDEX(resultados!$A$2:$ZZ$929, 151, MATCH($B$2, resultados!$A$1:$ZZ$1, 0))</f>
        <v/>
      </c>
      <c r="C157">
        <f>INDEX(resultados!$A$2:$ZZ$929, 151, MATCH($B$3, resultados!$A$1:$ZZ$1, 0))</f>
        <v/>
      </c>
    </row>
    <row r="158">
      <c r="A158">
        <f>INDEX(resultados!$A$2:$ZZ$929, 152, MATCH($B$1, resultados!$A$1:$ZZ$1, 0))</f>
        <v/>
      </c>
      <c r="B158">
        <f>INDEX(resultados!$A$2:$ZZ$929, 152, MATCH($B$2, resultados!$A$1:$ZZ$1, 0))</f>
        <v/>
      </c>
      <c r="C158">
        <f>INDEX(resultados!$A$2:$ZZ$929, 152, MATCH($B$3, resultados!$A$1:$ZZ$1, 0))</f>
        <v/>
      </c>
    </row>
    <row r="159">
      <c r="A159">
        <f>INDEX(resultados!$A$2:$ZZ$929, 153, MATCH($B$1, resultados!$A$1:$ZZ$1, 0))</f>
        <v/>
      </c>
      <c r="B159">
        <f>INDEX(resultados!$A$2:$ZZ$929, 153, MATCH($B$2, resultados!$A$1:$ZZ$1, 0))</f>
        <v/>
      </c>
      <c r="C159">
        <f>INDEX(resultados!$A$2:$ZZ$929, 153, MATCH($B$3, resultados!$A$1:$ZZ$1, 0))</f>
        <v/>
      </c>
    </row>
    <row r="160">
      <c r="A160">
        <f>INDEX(resultados!$A$2:$ZZ$929, 154, MATCH($B$1, resultados!$A$1:$ZZ$1, 0))</f>
        <v/>
      </c>
      <c r="B160">
        <f>INDEX(resultados!$A$2:$ZZ$929, 154, MATCH($B$2, resultados!$A$1:$ZZ$1, 0))</f>
        <v/>
      </c>
      <c r="C160">
        <f>INDEX(resultados!$A$2:$ZZ$929, 154, MATCH($B$3, resultados!$A$1:$ZZ$1, 0))</f>
        <v/>
      </c>
    </row>
    <row r="161">
      <c r="A161">
        <f>INDEX(resultados!$A$2:$ZZ$929, 155, MATCH($B$1, resultados!$A$1:$ZZ$1, 0))</f>
        <v/>
      </c>
      <c r="B161">
        <f>INDEX(resultados!$A$2:$ZZ$929, 155, MATCH($B$2, resultados!$A$1:$ZZ$1, 0))</f>
        <v/>
      </c>
      <c r="C161">
        <f>INDEX(resultados!$A$2:$ZZ$929, 155, MATCH($B$3, resultados!$A$1:$ZZ$1, 0))</f>
        <v/>
      </c>
    </row>
    <row r="162">
      <c r="A162">
        <f>INDEX(resultados!$A$2:$ZZ$929, 156, MATCH($B$1, resultados!$A$1:$ZZ$1, 0))</f>
        <v/>
      </c>
      <c r="B162">
        <f>INDEX(resultados!$A$2:$ZZ$929, 156, MATCH($B$2, resultados!$A$1:$ZZ$1, 0))</f>
        <v/>
      </c>
      <c r="C162">
        <f>INDEX(resultados!$A$2:$ZZ$929, 156, MATCH($B$3, resultados!$A$1:$ZZ$1, 0))</f>
        <v/>
      </c>
    </row>
    <row r="163">
      <c r="A163">
        <f>INDEX(resultados!$A$2:$ZZ$929, 157, MATCH($B$1, resultados!$A$1:$ZZ$1, 0))</f>
        <v/>
      </c>
      <c r="B163">
        <f>INDEX(resultados!$A$2:$ZZ$929, 157, MATCH($B$2, resultados!$A$1:$ZZ$1, 0))</f>
        <v/>
      </c>
      <c r="C163">
        <f>INDEX(resultados!$A$2:$ZZ$929, 157, MATCH($B$3, resultados!$A$1:$ZZ$1, 0))</f>
        <v/>
      </c>
    </row>
    <row r="164">
      <c r="A164">
        <f>INDEX(resultados!$A$2:$ZZ$929, 158, MATCH($B$1, resultados!$A$1:$ZZ$1, 0))</f>
        <v/>
      </c>
      <c r="B164">
        <f>INDEX(resultados!$A$2:$ZZ$929, 158, MATCH($B$2, resultados!$A$1:$ZZ$1, 0))</f>
        <v/>
      </c>
      <c r="C164">
        <f>INDEX(resultados!$A$2:$ZZ$929, 158, MATCH($B$3, resultados!$A$1:$ZZ$1, 0))</f>
        <v/>
      </c>
    </row>
    <row r="165">
      <c r="A165">
        <f>INDEX(resultados!$A$2:$ZZ$929, 159, MATCH($B$1, resultados!$A$1:$ZZ$1, 0))</f>
        <v/>
      </c>
      <c r="B165">
        <f>INDEX(resultados!$A$2:$ZZ$929, 159, MATCH($B$2, resultados!$A$1:$ZZ$1, 0))</f>
        <v/>
      </c>
      <c r="C165">
        <f>INDEX(resultados!$A$2:$ZZ$929, 159, MATCH($B$3, resultados!$A$1:$ZZ$1, 0))</f>
        <v/>
      </c>
    </row>
    <row r="166">
      <c r="A166">
        <f>INDEX(resultados!$A$2:$ZZ$929, 160, MATCH($B$1, resultados!$A$1:$ZZ$1, 0))</f>
        <v/>
      </c>
      <c r="B166">
        <f>INDEX(resultados!$A$2:$ZZ$929, 160, MATCH($B$2, resultados!$A$1:$ZZ$1, 0))</f>
        <v/>
      </c>
      <c r="C166">
        <f>INDEX(resultados!$A$2:$ZZ$929, 160, MATCH($B$3, resultados!$A$1:$ZZ$1, 0))</f>
        <v/>
      </c>
    </row>
    <row r="167">
      <c r="A167">
        <f>INDEX(resultados!$A$2:$ZZ$929, 161, MATCH($B$1, resultados!$A$1:$ZZ$1, 0))</f>
        <v/>
      </c>
      <c r="B167">
        <f>INDEX(resultados!$A$2:$ZZ$929, 161, MATCH($B$2, resultados!$A$1:$ZZ$1, 0))</f>
        <v/>
      </c>
      <c r="C167">
        <f>INDEX(resultados!$A$2:$ZZ$929, 161, MATCH($B$3, resultados!$A$1:$ZZ$1, 0))</f>
        <v/>
      </c>
    </row>
    <row r="168">
      <c r="A168">
        <f>INDEX(resultados!$A$2:$ZZ$929, 162, MATCH($B$1, resultados!$A$1:$ZZ$1, 0))</f>
        <v/>
      </c>
      <c r="B168">
        <f>INDEX(resultados!$A$2:$ZZ$929, 162, MATCH($B$2, resultados!$A$1:$ZZ$1, 0))</f>
        <v/>
      </c>
      <c r="C168">
        <f>INDEX(resultados!$A$2:$ZZ$929, 162, MATCH($B$3, resultados!$A$1:$ZZ$1, 0))</f>
        <v/>
      </c>
    </row>
    <row r="169">
      <c r="A169">
        <f>INDEX(resultados!$A$2:$ZZ$929, 163, MATCH($B$1, resultados!$A$1:$ZZ$1, 0))</f>
        <v/>
      </c>
      <c r="B169">
        <f>INDEX(resultados!$A$2:$ZZ$929, 163, MATCH($B$2, resultados!$A$1:$ZZ$1, 0))</f>
        <v/>
      </c>
      <c r="C169">
        <f>INDEX(resultados!$A$2:$ZZ$929, 163, MATCH($B$3, resultados!$A$1:$ZZ$1, 0))</f>
        <v/>
      </c>
    </row>
    <row r="170">
      <c r="A170">
        <f>INDEX(resultados!$A$2:$ZZ$929, 164, MATCH($B$1, resultados!$A$1:$ZZ$1, 0))</f>
        <v/>
      </c>
      <c r="B170">
        <f>INDEX(resultados!$A$2:$ZZ$929, 164, MATCH($B$2, resultados!$A$1:$ZZ$1, 0))</f>
        <v/>
      </c>
      <c r="C170">
        <f>INDEX(resultados!$A$2:$ZZ$929, 164, MATCH($B$3, resultados!$A$1:$ZZ$1, 0))</f>
        <v/>
      </c>
    </row>
    <row r="171">
      <c r="A171">
        <f>INDEX(resultados!$A$2:$ZZ$929, 165, MATCH($B$1, resultados!$A$1:$ZZ$1, 0))</f>
        <v/>
      </c>
      <c r="B171">
        <f>INDEX(resultados!$A$2:$ZZ$929, 165, MATCH($B$2, resultados!$A$1:$ZZ$1, 0))</f>
        <v/>
      </c>
      <c r="C171">
        <f>INDEX(resultados!$A$2:$ZZ$929, 165, MATCH($B$3, resultados!$A$1:$ZZ$1, 0))</f>
        <v/>
      </c>
    </row>
    <row r="172">
      <c r="A172">
        <f>INDEX(resultados!$A$2:$ZZ$929, 166, MATCH($B$1, resultados!$A$1:$ZZ$1, 0))</f>
        <v/>
      </c>
      <c r="B172">
        <f>INDEX(resultados!$A$2:$ZZ$929, 166, MATCH($B$2, resultados!$A$1:$ZZ$1, 0))</f>
        <v/>
      </c>
      <c r="C172">
        <f>INDEX(resultados!$A$2:$ZZ$929, 166, MATCH($B$3, resultados!$A$1:$ZZ$1, 0))</f>
        <v/>
      </c>
    </row>
    <row r="173">
      <c r="A173">
        <f>INDEX(resultados!$A$2:$ZZ$929, 167, MATCH($B$1, resultados!$A$1:$ZZ$1, 0))</f>
        <v/>
      </c>
      <c r="B173">
        <f>INDEX(resultados!$A$2:$ZZ$929, 167, MATCH($B$2, resultados!$A$1:$ZZ$1, 0))</f>
        <v/>
      </c>
      <c r="C173">
        <f>INDEX(resultados!$A$2:$ZZ$929, 167, MATCH($B$3, resultados!$A$1:$ZZ$1, 0))</f>
        <v/>
      </c>
    </row>
    <row r="174">
      <c r="A174">
        <f>INDEX(resultados!$A$2:$ZZ$929, 168, MATCH($B$1, resultados!$A$1:$ZZ$1, 0))</f>
        <v/>
      </c>
      <c r="B174">
        <f>INDEX(resultados!$A$2:$ZZ$929, 168, MATCH($B$2, resultados!$A$1:$ZZ$1, 0))</f>
        <v/>
      </c>
      <c r="C174">
        <f>INDEX(resultados!$A$2:$ZZ$929, 168, MATCH($B$3, resultados!$A$1:$ZZ$1, 0))</f>
        <v/>
      </c>
    </row>
    <row r="175">
      <c r="A175">
        <f>INDEX(resultados!$A$2:$ZZ$929, 169, MATCH($B$1, resultados!$A$1:$ZZ$1, 0))</f>
        <v/>
      </c>
      <c r="B175">
        <f>INDEX(resultados!$A$2:$ZZ$929, 169, MATCH($B$2, resultados!$A$1:$ZZ$1, 0))</f>
        <v/>
      </c>
      <c r="C175">
        <f>INDEX(resultados!$A$2:$ZZ$929, 169, MATCH($B$3, resultados!$A$1:$ZZ$1, 0))</f>
        <v/>
      </c>
    </row>
    <row r="176">
      <c r="A176">
        <f>INDEX(resultados!$A$2:$ZZ$929, 170, MATCH($B$1, resultados!$A$1:$ZZ$1, 0))</f>
        <v/>
      </c>
      <c r="B176">
        <f>INDEX(resultados!$A$2:$ZZ$929, 170, MATCH($B$2, resultados!$A$1:$ZZ$1, 0))</f>
        <v/>
      </c>
      <c r="C176">
        <f>INDEX(resultados!$A$2:$ZZ$929, 170, MATCH($B$3, resultados!$A$1:$ZZ$1, 0))</f>
        <v/>
      </c>
    </row>
    <row r="177">
      <c r="A177">
        <f>INDEX(resultados!$A$2:$ZZ$929, 171, MATCH($B$1, resultados!$A$1:$ZZ$1, 0))</f>
        <v/>
      </c>
      <c r="B177">
        <f>INDEX(resultados!$A$2:$ZZ$929, 171, MATCH($B$2, resultados!$A$1:$ZZ$1, 0))</f>
        <v/>
      </c>
      <c r="C177">
        <f>INDEX(resultados!$A$2:$ZZ$929, 171, MATCH($B$3, resultados!$A$1:$ZZ$1, 0))</f>
        <v/>
      </c>
    </row>
    <row r="178">
      <c r="A178">
        <f>INDEX(resultados!$A$2:$ZZ$929, 172, MATCH($B$1, resultados!$A$1:$ZZ$1, 0))</f>
        <v/>
      </c>
      <c r="B178">
        <f>INDEX(resultados!$A$2:$ZZ$929, 172, MATCH($B$2, resultados!$A$1:$ZZ$1, 0))</f>
        <v/>
      </c>
      <c r="C178">
        <f>INDEX(resultados!$A$2:$ZZ$929, 172, MATCH($B$3, resultados!$A$1:$ZZ$1, 0))</f>
        <v/>
      </c>
    </row>
    <row r="179">
      <c r="A179">
        <f>INDEX(resultados!$A$2:$ZZ$929, 173, MATCH($B$1, resultados!$A$1:$ZZ$1, 0))</f>
        <v/>
      </c>
      <c r="B179">
        <f>INDEX(resultados!$A$2:$ZZ$929, 173, MATCH($B$2, resultados!$A$1:$ZZ$1, 0))</f>
        <v/>
      </c>
      <c r="C179">
        <f>INDEX(resultados!$A$2:$ZZ$929, 173, MATCH($B$3, resultados!$A$1:$ZZ$1, 0))</f>
        <v/>
      </c>
    </row>
    <row r="180">
      <c r="A180">
        <f>INDEX(resultados!$A$2:$ZZ$929, 174, MATCH($B$1, resultados!$A$1:$ZZ$1, 0))</f>
        <v/>
      </c>
      <c r="B180">
        <f>INDEX(resultados!$A$2:$ZZ$929, 174, MATCH($B$2, resultados!$A$1:$ZZ$1, 0))</f>
        <v/>
      </c>
      <c r="C180">
        <f>INDEX(resultados!$A$2:$ZZ$929, 174, MATCH($B$3, resultados!$A$1:$ZZ$1, 0))</f>
        <v/>
      </c>
    </row>
    <row r="181">
      <c r="A181">
        <f>INDEX(resultados!$A$2:$ZZ$929, 175, MATCH($B$1, resultados!$A$1:$ZZ$1, 0))</f>
        <v/>
      </c>
      <c r="B181">
        <f>INDEX(resultados!$A$2:$ZZ$929, 175, MATCH($B$2, resultados!$A$1:$ZZ$1, 0))</f>
        <v/>
      </c>
      <c r="C181">
        <f>INDEX(resultados!$A$2:$ZZ$929, 175, MATCH($B$3, resultados!$A$1:$ZZ$1, 0))</f>
        <v/>
      </c>
    </row>
    <row r="182">
      <c r="A182">
        <f>INDEX(resultados!$A$2:$ZZ$929, 176, MATCH($B$1, resultados!$A$1:$ZZ$1, 0))</f>
        <v/>
      </c>
      <c r="B182">
        <f>INDEX(resultados!$A$2:$ZZ$929, 176, MATCH($B$2, resultados!$A$1:$ZZ$1, 0))</f>
        <v/>
      </c>
      <c r="C182">
        <f>INDEX(resultados!$A$2:$ZZ$929, 176, MATCH($B$3, resultados!$A$1:$ZZ$1, 0))</f>
        <v/>
      </c>
    </row>
    <row r="183">
      <c r="A183">
        <f>INDEX(resultados!$A$2:$ZZ$929, 177, MATCH($B$1, resultados!$A$1:$ZZ$1, 0))</f>
        <v/>
      </c>
      <c r="B183">
        <f>INDEX(resultados!$A$2:$ZZ$929, 177, MATCH($B$2, resultados!$A$1:$ZZ$1, 0))</f>
        <v/>
      </c>
      <c r="C183">
        <f>INDEX(resultados!$A$2:$ZZ$929, 177, MATCH($B$3, resultados!$A$1:$ZZ$1, 0))</f>
        <v/>
      </c>
    </row>
    <row r="184">
      <c r="A184">
        <f>INDEX(resultados!$A$2:$ZZ$929, 178, MATCH($B$1, resultados!$A$1:$ZZ$1, 0))</f>
        <v/>
      </c>
      <c r="B184">
        <f>INDEX(resultados!$A$2:$ZZ$929, 178, MATCH($B$2, resultados!$A$1:$ZZ$1, 0))</f>
        <v/>
      </c>
      <c r="C184">
        <f>INDEX(resultados!$A$2:$ZZ$929, 178, MATCH($B$3, resultados!$A$1:$ZZ$1, 0))</f>
        <v/>
      </c>
    </row>
    <row r="185">
      <c r="A185">
        <f>INDEX(resultados!$A$2:$ZZ$929, 179, MATCH($B$1, resultados!$A$1:$ZZ$1, 0))</f>
        <v/>
      </c>
      <c r="B185">
        <f>INDEX(resultados!$A$2:$ZZ$929, 179, MATCH($B$2, resultados!$A$1:$ZZ$1, 0))</f>
        <v/>
      </c>
      <c r="C185">
        <f>INDEX(resultados!$A$2:$ZZ$929, 179, MATCH($B$3, resultados!$A$1:$ZZ$1, 0))</f>
        <v/>
      </c>
    </row>
    <row r="186">
      <c r="A186">
        <f>INDEX(resultados!$A$2:$ZZ$929, 180, MATCH($B$1, resultados!$A$1:$ZZ$1, 0))</f>
        <v/>
      </c>
      <c r="B186">
        <f>INDEX(resultados!$A$2:$ZZ$929, 180, MATCH($B$2, resultados!$A$1:$ZZ$1, 0))</f>
        <v/>
      </c>
      <c r="C186">
        <f>INDEX(resultados!$A$2:$ZZ$929, 180, MATCH($B$3, resultados!$A$1:$ZZ$1, 0))</f>
        <v/>
      </c>
    </row>
    <row r="187">
      <c r="A187">
        <f>INDEX(resultados!$A$2:$ZZ$929, 181, MATCH($B$1, resultados!$A$1:$ZZ$1, 0))</f>
        <v/>
      </c>
      <c r="B187">
        <f>INDEX(resultados!$A$2:$ZZ$929, 181, MATCH($B$2, resultados!$A$1:$ZZ$1, 0))</f>
        <v/>
      </c>
      <c r="C187">
        <f>INDEX(resultados!$A$2:$ZZ$929, 181, MATCH($B$3, resultados!$A$1:$ZZ$1, 0))</f>
        <v/>
      </c>
    </row>
    <row r="188">
      <c r="A188">
        <f>INDEX(resultados!$A$2:$ZZ$929, 182, MATCH($B$1, resultados!$A$1:$ZZ$1, 0))</f>
        <v/>
      </c>
      <c r="B188">
        <f>INDEX(resultados!$A$2:$ZZ$929, 182, MATCH($B$2, resultados!$A$1:$ZZ$1, 0))</f>
        <v/>
      </c>
      <c r="C188">
        <f>INDEX(resultados!$A$2:$ZZ$929, 182, MATCH($B$3, resultados!$A$1:$ZZ$1, 0))</f>
        <v/>
      </c>
    </row>
    <row r="189">
      <c r="A189">
        <f>INDEX(resultados!$A$2:$ZZ$929, 183, MATCH($B$1, resultados!$A$1:$ZZ$1, 0))</f>
        <v/>
      </c>
      <c r="B189">
        <f>INDEX(resultados!$A$2:$ZZ$929, 183, MATCH($B$2, resultados!$A$1:$ZZ$1, 0))</f>
        <v/>
      </c>
      <c r="C189">
        <f>INDEX(resultados!$A$2:$ZZ$929, 183, MATCH($B$3, resultados!$A$1:$ZZ$1, 0))</f>
        <v/>
      </c>
    </row>
    <row r="190">
      <c r="A190">
        <f>INDEX(resultados!$A$2:$ZZ$929, 184, MATCH($B$1, resultados!$A$1:$ZZ$1, 0))</f>
        <v/>
      </c>
      <c r="B190">
        <f>INDEX(resultados!$A$2:$ZZ$929, 184, MATCH($B$2, resultados!$A$1:$ZZ$1, 0))</f>
        <v/>
      </c>
      <c r="C190">
        <f>INDEX(resultados!$A$2:$ZZ$929, 184, MATCH($B$3, resultados!$A$1:$ZZ$1, 0))</f>
        <v/>
      </c>
    </row>
    <row r="191">
      <c r="A191">
        <f>INDEX(resultados!$A$2:$ZZ$929, 185, MATCH($B$1, resultados!$A$1:$ZZ$1, 0))</f>
        <v/>
      </c>
      <c r="B191">
        <f>INDEX(resultados!$A$2:$ZZ$929, 185, MATCH($B$2, resultados!$A$1:$ZZ$1, 0))</f>
        <v/>
      </c>
      <c r="C191">
        <f>INDEX(resultados!$A$2:$ZZ$929, 185, MATCH($B$3, resultados!$A$1:$ZZ$1, 0))</f>
        <v/>
      </c>
    </row>
    <row r="192">
      <c r="A192">
        <f>INDEX(resultados!$A$2:$ZZ$929, 186, MATCH($B$1, resultados!$A$1:$ZZ$1, 0))</f>
        <v/>
      </c>
      <c r="B192">
        <f>INDEX(resultados!$A$2:$ZZ$929, 186, MATCH($B$2, resultados!$A$1:$ZZ$1, 0))</f>
        <v/>
      </c>
      <c r="C192">
        <f>INDEX(resultados!$A$2:$ZZ$929, 186, MATCH($B$3, resultados!$A$1:$ZZ$1, 0))</f>
        <v/>
      </c>
    </row>
    <row r="193">
      <c r="A193">
        <f>INDEX(resultados!$A$2:$ZZ$929, 187, MATCH($B$1, resultados!$A$1:$ZZ$1, 0))</f>
        <v/>
      </c>
      <c r="B193">
        <f>INDEX(resultados!$A$2:$ZZ$929, 187, MATCH($B$2, resultados!$A$1:$ZZ$1, 0))</f>
        <v/>
      </c>
      <c r="C193">
        <f>INDEX(resultados!$A$2:$ZZ$929, 187, MATCH($B$3, resultados!$A$1:$ZZ$1, 0))</f>
        <v/>
      </c>
    </row>
    <row r="194">
      <c r="A194">
        <f>INDEX(resultados!$A$2:$ZZ$929, 188, MATCH($B$1, resultados!$A$1:$ZZ$1, 0))</f>
        <v/>
      </c>
      <c r="B194">
        <f>INDEX(resultados!$A$2:$ZZ$929, 188, MATCH($B$2, resultados!$A$1:$ZZ$1, 0))</f>
        <v/>
      </c>
      <c r="C194">
        <f>INDEX(resultados!$A$2:$ZZ$929, 188, MATCH($B$3, resultados!$A$1:$ZZ$1, 0))</f>
        <v/>
      </c>
    </row>
    <row r="195">
      <c r="A195">
        <f>INDEX(resultados!$A$2:$ZZ$929, 189, MATCH($B$1, resultados!$A$1:$ZZ$1, 0))</f>
        <v/>
      </c>
      <c r="B195">
        <f>INDEX(resultados!$A$2:$ZZ$929, 189, MATCH($B$2, resultados!$A$1:$ZZ$1, 0))</f>
        <v/>
      </c>
      <c r="C195">
        <f>INDEX(resultados!$A$2:$ZZ$929, 189, MATCH($B$3, resultados!$A$1:$ZZ$1, 0))</f>
        <v/>
      </c>
    </row>
    <row r="196">
      <c r="A196">
        <f>INDEX(resultados!$A$2:$ZZ$929, 190, MATCH($B$1, resultados!$A$1:$ZZ$1, 0))</f>
        <v/>
      </c>
      <c r="B196">
        <f>INDEX(resultados!$A$2:$ZZ$929, 190, MATCH($B$2, resultados!$A$1:$ZZ$1, 0))</f>
        <v/>
      </c>
      <c r="C196">
        <f>INDEX(resultados!$A$2:$ZZ$929, 190, MATCH($B$3, resultados!$A$1:$ZZ$1, 0))</f>
        <v/>
      </c>
    </row>
    <row r="197">
      <c r="A197">
        <f>INDEX(resultados!$A$2:$ZZ$929, 191, MATCH($B$1, resultados!$A$1:$ZZ$1, 0))</f>
        <v/>
      </c>
      <c r="B197">
        <f>INDEX(resultados!$A$2:$ZZ$929, 191, MATCH($B$2, resultados!$A$1:$ZZ$1, 0))</f>
        <v/>
      </c>
      <c r="C197">
        <f>INDEX(resultados!$A$2:$ZZ$929, 191, MATCH($B$3, resultados!$A$1:$ZZ$1, 0))</f>
        <v/>
      </c>
    </row>
    <row r="198">
      <c r="A198">
        <f>INDEX(resultados!$A$2:$ZZ$929, 192, MATCH($B$1, resultados!$A$1:$ZZ$1, 0))</f>
        <v/>
      </c>
      <c r="B198">
        <f>INDEX(resultados!$A$2:$ZZ$929, 192, MATCH($B$2, resultados!$A$1:$ZZ$1, 0))</f>
        <v/>
      </c>
      <c r="C198">
        <f>INDEX(resultados!$A$2:$ZZ$929, 192, MATCH($B$3, resultados!$A$1:$ZZ$1, 0))</f>
        <v/>
      </c>
    </row>
    <row r="199">
      <c r="A199">
        <f>INDEX(resultados!$A$2:$ZZ$929, 193, MATCH($B$1, resultados!$A$1:$ZZ$1, 0))</f>
        <v/>
      </c>
      <c r="B199">
        <f>INDEX(resultados!$A$2:$ZZ$929, 193, MATCH($B$2, resultados!$A$1:$ZZ$1, 0))</f>
        <v/>
      </c>
      <c r="C199">
        <f>INDEX(resultados!$A$2:$ZZ$929, 193, MATCH($B$3, resultados!$A$1:$ZZ$1, 0))</f>
        <v/>
      </c>
    </row>
    <row r="200">
      <c r="A200">
        <f>INDEX(resultados!$A$2:$ZZ$929, 194, MATCH($B$1, resultados!$A$1:$ZZ$1, 0))</f>
        <v/>
      </c>
      <c r="B200">
        <f>INDEX(resultados!$A$2:$ZZ$929, 194, MATCH($B$2, resultados!$A$1:$ZZ$1, 0))</f>
        <v/>
      </c>
      <c r="C200">
        <f>INDEX(resultados!$A$2:$ZZ$929, 194, MATCH($B$3, resultados!$A$1:$ZZ$1, 0))</f>
        <v/>
      </c>
    </row>
    <row r="201">
      <c r="A201">
        <f>INDEX(resultados!$A$2:$ZZ$929, 195, MATCH($B$1, resultados!$A$1:$ZZ$1, 0))</f>
        <v/>
      </c>
      <c r="B201">
        <f>INDEX(resultados!$A$2:$ZZ$929, 195, MATCH($B$2, resultados!$A$1:$ZZ$1, 0))</f>
        <v/>
      </c>
      <c r="C201">
        <f>INDEX(resultados!$A$2:$ZZ$929, 195, MATCH($B$3, resultados!$A$1:$ZZ$1, 0))</f>
        <v/>
      </c>
    </row>
    <row r="202">
      <c r="A202">
        <f>INDEX(resultados!$A$2:$ZZ$929, 196, MATCH($B$1, resultados!$A$1:$ZZ$1, 0))</f>
        <v/>
      </c>
      <c r="B202">
        <f>INDEX(resultados!$A$2:$ZZ$929, 196, MATCH($B$2, resultados!$A$1:$ZZ$1, 0))</f>
        <v/>
      </c>
      <c r="C202">
        <f>INDEX(resultados!$A$2:$ZZ$929, 196, MATCH($B$3, resultados!$A$1:$ZZ$1, 0))</f>
        <v/>
      </c>
    </row>
    <row r="203">
      <c r="A203">
        <f>INDEX(resultados!$A$2:$ZZ$929, 197, MATCH($B$1, resultados!$A$1:$ZZ$1, 0))</f>
        <v/>
      </c>
      <c r="B203">
        <f>INDEX(resultados!$A$2:$ZZ$929, 197, MATCH($B$2, resultados!$A$1:$ZZ$1, 0))</f>
        <v/>
      </c>
      <c r="C203">
        <f>INDEX(resultados!$A$2:$ZZ$929, 197, MATCH($B$3, resultados!$A$1:$ZZ$1, 0))</f>
        <v/>
      </c>
    </row>
    <row r="204">
      <c r="A204">
        <f>INDEX(resultados!$A$2:$ZZ$929, 198, MATCH($B$1, resultados!$A$1:$ZZ$1, 0))</f>
        <v/>
      </c>
      <c r="B204">
        <f>INDEX(resultados!$A$2:$ZZ$929, 198, MATCH($B$2, resultados!$A$1:$ZZ$1, 0))</f>
        <v/>
      </c>
      <c r="C204">
        <f>INDEX(resultados!$A$2:$ZZ$929, 198, MATCH($B$3, resultados!$A$1:$ZZ$1, 0))</f>
        <v/>
      </c>
    </row>
    <row r="205">
      <c r="A205">
        <f>INDEX(resultados!$A$2:$ZZ$929, 199, MATCH($B$1, resultados!$A$1:$ZZ$1, 0))</f>
        <v/>
      </c>
      <c r="B205">
        <f>INDEX(resultados!$A$2:$ZZ$929, 199, MATCH($B$2, resultados!$A$1:$ZZ$1, 0))</f>
        <v/>
      </c>
      <c r="C205">
        <f>INDEX(resultados!$A$2:$ZZ$929, 199, MATCH($B$3, resultados!$A$1:$ZZ$1, 0))</f>
        <v/>
      </c>
    </row>
    <row r="206">
      <c r="A206">
        <f>INDEX(resultados!$A$2:$ZZ$929, 200, MATCH($B$1, resultados!$A$1:$ZZ$1, 0))</f>
        <v/>
      </c>
      <c r="B206">
        <f>INDEX(resultados!$A$2:$ZZ$929, 200, MATCH($B$2, resultados!$A$1:$ZZ$1, 0))</f>
        <v/>
      </c>
      <c r="C206">
        <f>INDEX(resultados!$A$2:$ZZ$929, 200, MATCH($B$3, resultados!$A$1:$ZZ$1, 0))</f>
        <v/>
      </c>
    </row>
    <row r="207">
      <c r="A207">
        <f>INDEX(resultados!$A$2:$ZZ$929, 201, MATCH($B$1, resultados!$A$1:$ZZ$1, 0))</f>
        <v/>
      </c>
      <c r="B207">
        <f>INDEX(resultados!$A$2:$ZZ$929, 201, MATCH($B$2, resultados!$A$1:$ZZ$1, 0))</f>
        <v/>
      </c>
      <c r="C207">
        <f>INDEX(resultados!$A$2:$ZZ$929, 201, MATCH($B$3, resultados!$A$1:$ZZ$1, 0))</f>
        <v/>
      </c>
    </row>
    <row r="208">
      <c r="A208">
        <f>INDEX(resultados!$A$2:$ZZ$929, 202, MATCH($B$1, resultados!$A$1:$ZZ$1, 0))</f>
        <v/>
      </c>
      <c r="B208">
        <f>INDEX(resultados!$A$2:$ZZ$929, 202, MATCH($B$2, resultados!$A$1:$ZZ$1, 0))</f>
        <v/>
      </c>
      <c r="C208">
        <f>INDEX(resultados!$A$2:$ZZ$929, 202, MATCH($B$3, resultados!$A$1:$ZZ$1, 0))</f>
        <v/>
      </c>
    </row>
    <row r="209">
      <c r="A209">
        <f>INDEX(resultados!$A$2:$ZZ$929, 203, MATCH($B$1, resultados!$A$1:$ZZ$1, 0))</f>
        <v/>
      </c>
      <c r="B209">
        <f>INDEX(resultados!$A$2:$ZZ$929, 203, MATCH($B$2, resultados!$A$1:$ZZ$1, 0))</f>
        <v/>
      </c>
      <c r="C209">
        <f>INDEX(resultados!$A$2:$ZZ$929, 203, MATCH($B$3, resultados!$A$1:$ZZ$1, 0))</f>
        <v/>
      </c>
    </row>
    <row r="210">
      <c r="A210">
        <f>INDEX(resultados!$A$2:$ZZ$929, 204, MATCH($B$1, resultados!$A$1:$ZZ$1, 0))</f>
        <v/>
      </c>
      <c r="B210">
        <f>INDEX(resultados!$A$2:$ZZ$929, 204, MATCH($B$2, resultados!$A$1:$ZZ$1, 0))</f>
        <v/>
      </c>
      <c r="C210">
        <f>INDEX(resultados!$A$2:$ZZ$929, 204, MATCH($B$3, resultados!$A$1:$ZZ$1, 0))</f>
        <v/>
      </c>
    </row>
    <row r="211">
      <c r="A211">
        <f>INDEX(resultados!$A$2:$ZZ$929, 205, MATCH($B$1, resultados!$A$1:$ZZ$1, 0))</f>
        <v/>
      </c>
      <c r="B211">
        <f>INDEX(resultados!$A$2:$ZZ$929, 205, MATCH($B$2, resultados!$A$1:$ZZ$1, 0))</f>
        <v/>
      </c>
      <c r="C211">
        <f>INDEX(resultados!$A$2:$ZZ$929, 205, MATCH($B$3, resultados!$A$1:$ZZ$1, 0))</f>
        <v/>
      </c>
    </row>
    <row r="212">
      <c r="A212">
        <f>INDEX(resultados!$A$2:$ZZ$929, 206, MATCH($B$1, resultados!$A$1:$ZZ$1, 0))</f>
        <v/>
      </c>
      <c r="B212">
        <f>INDEX(resultados!$A$2:$ZZ$929, 206, MATCH($B$2, resultados!$A$1:$ZZ$1, 0))</f>
        <v/>
      </c>
      <c r="C212">
        <f>INDEX(resultados!$A$2:$ZZ$929, 206, MATCH($B$3, resultados!$A$1:$ZZ$1, 0))</f>
        <v/>
      </c>
    </row>
    <row r="213">
      <c r="A213">
        <f>INDEX(resultados!$A$2:$ZZ$929, 207, MATCH($B$1, resultados!$A$1:$ZZ$1, 0))</f>
        <v/>
      </c>
      <c r="B213">
        <f>INDEX(resultados!$A$2:$ZZ$929, 207, MATCH($B$2, resultados!$A$1:$ZZ$1, 0))</f>
        <v/>
      </c>
      <c r="C213">
        <f>INDEX(resultados!$A$2:$ZZ$929, 207, MATCH($B$3, resultados!$A$1:$ZZ$1, 0))</f>
        <v/>
      </c>
    </row>
    <row r="214">
      <c r="A214">
        <f>INDEX(resultados!$A$2:$ZZ$929, 208, MATCH($B$1, resultados!$A$1:$ZZ$1, 0))</f>
        <v/>
      </c>
      <c r="B214">
        <f>INDEX(resultados!$A$2:$ZZ$929, 208, MATCH($B$2, resultados!$A$1:$ZZ$1, 0))</f>
        <v/>
      </c>
      <c r="C214">
        <f>INDEX(resultados!$A$2:$ZZ$929, 208, MATCH($B$3, resultados!$A$1:$ZZ$1, 0))</f>
        <v/>
      </c>
    </row>
    <row r="215">
      <c r="A215">
        <f>INDEX(resultados!$A$2:$ZZ$929, 209, MATCH($B$1, resultados!$A$1:$ZZ$1, 0))</f>
        <v/>
      </c>
      <c r="B215">
        <f>INDEX(resultados!$A$2:$ZZ$929, 209, MATCH($B$2, resultados!$A$1:$ZZ$1, 0))</f>
        <v/>
      </c>
      <c r="C215">
        <f>INDEX(resultados!$A$2:$ZZ$929, 209, MATCH($B$3, resultados!$A$1:$ZZ$1, 0))</f>
        <v/>
      </c>
    </row>
    <row r="216">
      <c r="A216">
        <f>INDEX(resultados!$A$2:$ZZ$929, 210, MATCH($B$1, resultados!$A$1:$ZZ$1, 0))</f>
        <v/>
      </c>
      <c r="B216">
        <f>INDEX(resultados!$A$2:$ZZ$929, 210, MATCH($B$2, resultados!$A$1:$ZZ$1, 0))</f>
        <v/>
      </c>
      <c r="C216">
        <f>INDEX(resultados!$A$2:$ZZ$929, 210, MATCH($B$3, resultados!$A$1:$ZZ$1, 0))</f>
        <v/>
      </c>
    </row>
    <row r="217">
      <c r="A217">
        <f>INDEX(resultados!$A$2:$ZZ$929, 211, MATCH($B$1, resultados!$A$1:$ZZ$1, 0))</f>
        <v/>
      </c>
      <c r="B217">
        <f>INDEX(resultados!$A$2:$ZZ$929, 211, MATCH($B$2, resultados!$A$1:$ZZ$1, 0))</f>
        <v/>
      </c>
      <c r="C217">
        <f>INDEX(resultados!$A$2:$ZZ$929, 211, MATCH($B$3, resultados!$A$1:$ZZ$1, 0))</f>
        <v/>
      </c>
    </row>
    <row r="218">
      <c r="A218">
        <f>INDEX(resultados!$A$2:$ZZ$929, 212, MATCH($B$1, resultados!$A$1:$ZZ$1, 0))</f>
        <v/>
      </c>
      <c r="B218">
        <f>INDEX(resultados!$A$2:$ZZ$929, 212, MATCH($B$2, resultados!$A$1:$ZZ$1, 0))</f>
        <v/>
      </c>
      <c r="C218">
        <f>INDEX(resultados!$A$2:$ZZ$929, 212, MATCH($B$3, resultados!$A$1:$ZZ$1, 0))</f>
        <v/>
      </c>
    </row>
    <row r="219">
      <c r="A219">
        <f>INDEX(resultados!$A$2:$ZZ$929, 213, MATCH($B$1, resultados!$A$1:$ZZ$1, 0))</f>
        <v/>
      </c>
      <c r="B219">
        <f>INDEX(resultados!$A$2:$ZZ$929, 213, MATCH($B$2, resultados!$A$1:$ZZ$1, 0))</f>
        <v/>
      </c>
      <c r="C219">
        <f>INDEX(resultados!$A$2:$ZZ$929, 213, MATCH($B$3, resultados!$A$1:$ZZ$1, 0))</f>
        <v/>
      </c>
    </row>
    <row r="220">
      <c r="A220">
        <f>INDEX(resultados!$A$2:$ZZ$929, 214, MATCH($B$1, resultados!$A$1:$ZZ$1, 0))</f>
        <v/>
      </c>
      <c r="B220">
        <f>INDEX(resultados!$A$2:$ZZ$929, 214, MATCH($B$2, resultados!$A$1:$ZZ$1, 0))</f>
        <v/>
      </c>
      <c r="C220">
        <f>INDEX(resultados!$A$2:$ZZ$929, 214, MATCH($B$3, resultados!$A$1:$ZZ$1, 0))</f>
        <v/>
      </c>
    </row>
    <row r="221">
      <c r="A221">
        <f>INDEX(resultados!$A$2:$ZZ$929, 215, MATCH($B$1, resultados!$A$1:$ZZ$1, 0))</f>
        <v/>
      </c>
      <c r="B221">
        <f>INDEX(resultados!$A$2:$ZZ$929, 215, MATCH($B$2, resultados!$A$1:$ZZ$1, 0))</f>
        <v/>
      </c>
      <c r="C221">
        <f>INDEX(resultados!$A$2:$ZZ$929, 215, MATCH($B$3, resultados!$A$1:$ZZ$1, 0))</f>
        <v/>
      </c>
    </row>
    <row r="222">
      <c r="A222">
        <f>INDEX(resultados!$A$2:$ZZ$929, 216, MATCH($B$1, resultados!$A$1:$ZZ$1, 0))</f>
        <v/>
      </c>
      <c r="B222">
        <f>INDEX(resultados!$A$2:$ZZ$929, 216, MATCH($B$2, resultados!$A$1:$ZZ$1, 0))</f>
        <v/>
      </c>
      <c r="C222">
        <f>INDEX(resultados!$A$2:$ZZ$929, 216, MATCH($B$3, resultados!$A$1:$ZZ$1, 0))</f>
        <v/>
      </c>
    </row>
    <row r="223">
      <c r="A223">
        <f>INDEX(resultados!$A$2:$ZZ$929, 217, MATCH($B$1, resultados!$A$1:$ZZ$1, 0))</f>
        <v/>
      </c>
      <c r="B223">
        <f>INDEX(resultados!$A$2:$ZZ$929, 217, MATCH($B$2, resultados!$A$1:$ZZ$1, 0))</f>
        <v/>
      </c>
      <c r="C223">
        <f>INDEX(resultados!$A$2:$ZZ$929, 217, MATCH($B$3, resultados!$A$1:$ZZ$1, 0))</f>
        <v/>
      </c>
    </row>
    <row r="224">
      <c r="A224">
        <f>INDEX(resultados!$A$2:$ZZ$929, 218, MATCH($B$1, resultados!$A$1:$ZZ$1, 0))</f>
        <v/>
      </c>
      <c r="B224">
        <f>INDEX(resultados!$A$2:$ZZ$929, 218, MATCH($B$2, resultados!$A$1:$ZZ$1, 0))</f>
        <v/>
      </c>
      <c r="C224">
        <f>INDEX(resultados!$A$2:$ZZ$929, 218, MATCH($B$3, resultados!$A$1:$ZZ$1, 0))</f>
        <v/>
      </c>
    </row>
    <row r="225">
      <c r="A225">
        <f>INDEX(resultados!$A$2:$ZZ$929, 219, MATCH($B$1, resultados!$A$1:$ZZ$1, 0))</f>
        <v/>
      </c>
      <c r="B225">
        <f>INDEX(resultados!$A$2:$ZZ$929, 219, MATCH($B$2, resultados!$A$1:$ZZ$1, 0))</f>
        <v/>
      </c>
      <c r="C225">
        <f>INDEX(resultados!$A$2:$ZZ$929, 219, MATCH($B$3, resultados!$A$1:$ZZ$1, 0))</f>
        <v/>
      </c>
    </row>
    <row r="226">
      <c r="A226">
        <f>INDEX(resultados!$A$2:$ZZ$929, 220, MATCH($B$1, resultados!$A$1:$ZZ$1, 0))</f>
        <v/>
      </c>
      <c r="B226">
        <f>INDEX(resultados!$A$2:$ZZ$929, 220, MATCH($B$2, resultados!$A$1:$ZZ$1, 0))</f>
        <v/>
      </c>
      <c r="C226">
        <f>INDEX(resultados!$A$2:$ZZ$929, 220, MATCH($B$3, resultados!$A$1:$ZZ$1, 0))</f>
        <v/>
      </c>
    </row>
    <row r="227">
      <c r="A227">
        <f>INDEX(resultados!$A$2:$ZZ$929, 221, MATCH($B$1, resultados!$A$1:$ZZ$1, 0))</f>
        <v/>
      </c>
      <c r="B227">
        <f>INDEX(resultados!$A$2:$ZZ$929, 221, MATCH($B$2, resultados!$A$1:$ZZ$1, 0))</f>
        <v/>
      </c>
      <c r="C227">
        <f>INDEX(resultados!$A$2:$ZZ$929, 221, MATCH($B$3, resultados!$A$1:$ZZ$1, 0))</f>
        <v/>
      </c>
    </row>
    <row r="228">
      <c r="A228">
        <f>INDEX(resultados!$A$2:$ZZ$929, 222, MATCH($B$1, resultados!$A$1:$ZZ$1, 0))</f>
        <v/>
      </c>
      <c r="B228">
        <f>INDEX(resultados!$A$2:$ZZ$929, 222, MATCH($B$2, resultados!$A$1:$ZZ$1, 0))</f>
        <v/>
      </c>
      <c r="C228">
        <f>INDEX(resultados!$A$2:$ZZ$929, 222, MATCH($B$3, resultados!$A$1:$ZZ$1, 0))</f>
        <v/>
      </c>
    </row>
    <row r="229">
      <c r="A229">
        <f>INDEX(resultados!$A$2:$ZZ$929, 223, MATCH($B$1, resultados!$A$1:$ZZ$1, 0))</f>
        <v/>
      </c>
      <c r="B229">
        <f>INDEX(resultados!$A$2:$ZZ$929, 223, MATCH($B$2, resultados!$A$1:$ZZ$1, 0))</f>
        <v/>
      </c>
      <c r="C229">
        <f>INDEX(resultados!$A$2:$ZZ$929, 223, MATCH($B$3, resultados!$A$1:$ZZ$1, 0))</f>
        <v/>
      </c>
    </row>
    <row r="230">
      <c r="A230">
        <f>INDEX(resultados!$A$2:$ZZ$929, 224, MATCH($B$1, resultados!$A$1:$ZZ$1, 0))</f>
        <v/>
      </c>
      <c r="B230">
        <f>INDEX(resultados!$A$2:$ZZ$929, 224, MATCH($B$2, resultados!$A$1:$ZZ$1, 0))</f>
        <v/>
      </c>
      <c r="C230">
        <f>INDEX(resultados!$A$2:$ZZ$929, 224, MATCH($B$3, resultados!$A$1:$ZZ$1, 0))</f>
        <v/>
      </c>
    </row>
    <row r="231">
      <c r="A231">
        <f>INDEX(resultados!$A$2:$ZZ$929, 225, MATCH($B$1, resultados!$A$1:$ZZ$1, 0))</f>
        <v/>
      </c>
      <c r="B231">
        <f>INDEX(resultados!$A$2:$ZZ$929, 225, MATCH($B$2, resultados!$A$1:$ZZ$1, 0))</f>
        <v/>
      </c>
      <c r="C231">
        <f>INDEX(resultados!$A$2:$ZZ$929, 225, MATCH($B$3, resultados!$A$1:$ZZ$1, 0))</f>
        <v/>
      </c>
    </row>
    <row r="232">
      <c r="A232">
        <f>INDEX(resultados!$A$2:$ZZ$929, 226, MATCH($B$1, resultados!$A$1:$ZZ$1, 0))</f>
        <v/>
      </c>
      <c r="B232">
        <f>INDEX(resultados!$A$2:$ZZ$929, 226, MATCH($B$2, resultados!$A$1:$ZZ$1, 0))</f>
        <v/>
      </c>
      <c r="C232">
        <f>INDEX(resultados!$A$2:$ZZ$929, 226, MATCH($B$3, resultados!$A$1:$ZZ$1, 0))</f>
        <v/>
      </c>
    </row>
    <row r="233">
      <c r="A233">
        <f>INDEX(resultados!$A$2:$ZZ$929, 227, MATCH($B$1, resultados!$A$1:$ZZ$1, 0))</f>
        <v/>
      </c>
      <c r="B233">
        <f>INDEX(resultados!$A$2:$ZZ$929, 227, MATCH($B$2, resultados!$A$1:$ZZ$1, 0))</f>
        <v/>
      </c>
      <c r="C233">
        <f>INDEX(resultados!$A$2:$ZZ$929, 227, MATCH($B$3, resultados!$A$1:$ZZ$1, 0))</f>
        <v/>
      </c>
    </row>
    <row r="234">
      <c r="A234">
        <f>INDEX(resultados!$A$2:$ZZ$929, 228, MATCH($B$1, resultados!$A$1:$ZZ$1, 0))</f>
        <v/>
      </c>
      <c r="B234">
        <f>INDEX(resultados!$A$2:$ZZ$929, 228, MATCH($B$2, resultados!$A$1:$ZZ$1, 0))</f>
        <v/>
      </c>
      <c r="C234">
        <f>INDEX(resultados!$A$2:$ZZ$929, 228, MATCH($B$3, resultados!$A$1:$ZZ$1, 0))</f>
        <v/>
      </c>
    </row>
    <row r="235">
      <c r="A235">
        <f>INDEX(resultados!$A$2:$ZZ$929, 229, MATCH($B$1, resultados!$A$1:$ZZ$1, 0))</f>
        <v/>
      </c>
      <c r="B235">
        <f>INDEX(resultados!$A$2:$ZZ$929, 229, MATCH($B$2, resultados!$A$1:$ZZ$1, 0))</f>
        <v/>
      </c>
      <c r="C235">
        <f>INDEX(resultados!$A$2:$ZZ$929, 229, MATCH($B$3, resultados!$A$1:$ZZ$1, 0))</f>
        <v/>
      </c>
    </row>
    <row r="236">
      <c r="A236">
        <f>INDEX(resultados!$A$2:$ZZ$929, 230, MATCH($B$1, resultados!$A$1:$ZZ$1, 0))</f>
        <v/>
      </c>
      <c r="B236">
        <f>INDEX(resultados!$A$2:$ZZ$929, 230, MATCH($B$2, resultados!$A$1:$ZZ$1, 0))</f>
        <v/>
      </c>
      <c r="C236">
        <f>INDEX(resultados!$A$2:$ZZ$929, 230, MATCH($B$3, resultados!$A$1:$ZZ$1, 0))</f>
        <v/>
      </c>
    </row>
    <row r="237">
      <c r="A237">
        <f>INDEX(resultados!$A$2:$ZZ$929, 231, MATCH($B$1, resultados!$A$1:$ZZ$1, 0))</f>
        <v/>
      </c>
      <c r="B237">
        <f>INDEX(resultados!$A$2:$ZZ$929, 231, MATCH($B$2, resultados!$A$1:$ZZ$1, 0))</f>
        <v/>
      </c>
      <c r="C237">
        <f>INDEX(resultados!$A$2:$ZZ$929, 231, MATCH($B$3, resultados!$A$1:$ZZ$1, 0))</f>
        <v/>
      </c>
    </row>
    <row r="238">
      <c r="A238">
        <f>INDEX(resultados!$A$2:$ZZ$929, 232, MATCH($B$1, resultados!$A$1:$ZZ$1, 0))</f>
        <v/>
      </c>
      <c r="B238">
        <f>INDEX(resultados!$A$2:$ZZ$929, 232, MATCH($B$2, resultados!$A$1:$ZZ$1, 0))</f>
        <v/>
      </c>
      <c r="C238">
        <f>INDEX(resultados!$A$2:$ZZ$929, 232, MATCH($B$3, resultados!$A$1:$ZZ$1, 0))</f>
        <v/>
      </c>
    </row>
    <row r="239">
      <c r="A239">
        <f>INDEX(resultados!$A$2:$ZZ$929, 233, MATCH($B$1, resultados!$A$1:$ZZ$1, 0))</f>
        <v/>
      </c>
      <c r="B239">
        <f>INDEX(resultados!$A$2:$ZZ$929, 233, MATCH($B$2, resultados!$A$1:$ZZ$1, 0))</f>
        <v/>
      </c>
      <c r="C239">
        <f>INDEX(resultados!$A$2:$ZZ$929, 233, MATCH($B$3, resultados!$A$1:$ZZ$1, 0))</f>
        <v/>
      </c>
    </row>
    <row r="240">
      <c r="A240">
        <f>INDEX(resultados!$A$2:$ZZ$929, 234, MATCH($B$1, resultados!$A$1:$ZZ$1, 0))</f>
        <v/>
      </c>
      <c r="B240">
        <f>INDEX(resultados!$A$2:$ZZ$929, 234, MATCH($B$2, resultados!$A$1:$ZZ$1, 0))</f>
        <v/>
      </c>
      <c r="C240">
        <f>INDEX(resultados!$A$2:$ZZ$929, 234, MATCH($B$3, resultados!$A$1:$ZZ$1, 0))</f>
        <v/>
      </c>
    </row>
    <row r="241">
      <c r="A241">
        <f>INDEX(resultados!$A$2:$ZZ$929, 235, MATCH($B$1, resultados!$A$1:$ZZ$1, 0))</f>
        <v/>
      </c>
      <c r="B241">
        <f>INDEX(resultados!$A$2:$ZZ$929, 235, MATCH($B$2, resultados!$A$1:$ZZ$1, 0))</f>
        <v/>
      </c>
      <c r="C241">
        <f>INDEX(resultados!$A$2:$ZZ$929, 235, MATCH($B$3, resultados!$A$1:$ZZ$1, 0))</f>
        <v/>
      </c>
    </row>
    <row r="242">
      <c r="A242">
        <f>INDEX(resultados!$A$2:$ZZ$929, 236, MATCH($B$1, resultados!$A$1:$ZZ$1, 0))</f>
        <v/>
      </c>
      <c r="B242">
        <f>INDEX(resultados!$A$2:$ZZ$929, 236, MATCH($B$2, resultados!$A$1:$ZZ$1, 0))</f>
        <v/>
      </c>
      <c r="C242">
        <f>INDEX(resultados!$A$2:$ZZ$929, 236, MATCH($B$3, resultados!$A$1:$ZZ$1, 0))</f>
        <v/>
      </c>
    </row>
    <row r="243">
      <c r="A243">
        <f>INDEX(resultados!$A$2:$ZZ$929, 237, MATCH($B$1, resultados!$A$1:$ZZ$1, 0))</f>
        <v/>
      </c>
      <c r="B243">
        <f>INDEX(resultados!$A$2:$ZZ$929, 237, MATCH($B$2, resultados!$A$1:$ZZ$1, 0))</f>
        <v/>
      </c>
      <c r="C243">
        <f>INDEX(resultados!$A$2:$ZZ$929, 237, MATCH($B$3, resultados!$A$1:$ZZ$1, 0))</f>
        <v/>
      </c>
    </row>
    <row r="244">
      <c r="A244">
        <f>INDEX(resultados!$A$2:$ZZ$929, 238, MATCH($B$1, resultados!$A$1:$ZZ$1, 0))</f>
        <v/>
      </c>
      <c r="B244">
        <f>INDEX(resultados!$A$2:$ZZ$929, 238, MATCH($B$2, resultados!$A$1:$ZZ$1, 0))</f>
        <v/>
      </c>
      <c r="C244">
        <f>INDEX(resultados!$A$2:$ZZ$929, 238, MATCH($B$3, resultados!$A$1:$ZZ$1, 0))</f>
        <v/>
      </c>
    </row>
    <row r="245">
      <c r="A245">
        <f>INDEX(resultados!$A$2:$ZZ$929, 239, MATCH($B$1, resultados!$A$1:$ZZ$1, 0))</f>
        <v/>
      </c>
      <c r="B245">
        <f>INDEX(resultados!$A$2:$ZZ$929, 239, MATCH($B$2, resultados!$A$1:$ZZ$1, 0))</f>
        <v/>
      </c>
      <c r="C245">
        <f>INDEX(resultados!$A$2:$ZZ$929, 239, MATCH($B$3, resultados!$A$1:$ZZ$1, 0))</f>
        <v/>
      </c>
    </row>
    <row r="246">
      <c r="A246">
        <f>INDEX(resultados!$A$2:$ZZ$929, 240, MATCH($B$1, resultados!$A$1:$ZZ$1, 0))</f>
        <v/>
      </c>
      <c r="B246">
        <f>INDEX(resultados!$A$2:$ZZ$929, 240, MATCH($B$2, resultados!$A$1:$ZZ$1, 0))</f>
        <v/>
      </c>
      <c r="C246">
        <f>INDEX(resultados!$A$2:$ZZ$929, 240, MATCH($B$3, resultados!$A$1:$ZZ$1, 0))</f>
        <v/>
      </c>
    </row>
    <row r="247">
      <c r="A247">
        <f>INDEX(resultados!$A$2:$ZZ$929, 241, MATCH($B$1, resultados!$A$1:$ZZ$1, 0))</f>
        <v/>
      </c>
      <c r="B247">
        <f>INDEX(resultados!$A$2:$ZZ$929, 241, MATCH($B$2, resultados!$A$1:$ZZ$1, 0))</f>
        <v/>
      </c>
      <c r="C247">
        <f>INDEX(resultados!$A$2:$ZZ$929, 241, MATCH($B$3, resultados!$A$1:$ZZ$1, 0))</f>
        <v/>
      </c>
    </row>
    <row r="248">
      <c r="A248">
        <f>INDEX(resultados!$A$2:$ZZ$929, 242, MATCH($B$1, resultados!$A$1:$ZZ$1, 0))</f>
        <v/>
      </c>
      <c r="B248">
        <f>INDEX(resultados!$A$2:$ZZ$929, 242, MATCH($B$2, resultados!$A$1:$ZZ$1, 0))</f>
        <v/>
      </c>
      <c r="C248">
        <f>INDEX(resultados!$A$2:$ZZ$929, 242, MATCH($B$3, resultados!$A$1:$ZZ$1, 0))</f>
        <v/>
      </c>
    </row>
    <row r="249">
      <c r="A249">
        <f>INDEX(resultados!$A$2:$ZZ$929, 243, MATCH($B$1, resultados!$A$1:$ZZ$1, 0))</f>
        <v/>
      </c>
      <c r="B249">
        <f>INDEX(resultados!$A$2:$ZZ$929, 243, MATCH($B$2, resultados!$A$1:$ZZ$1, 0))</f>
        <v/>
      </c>
      <c r="C249">
        <f>INDEX(resultados!$A$2:$ZZ$929, 243, MATCH($B$3, resultados!$A$1:$ZZ$1, 0))</f>
        <v/>
      </c>
    </row>
    <row r="250">
      <c r="A250">
        <f>INDEX(resultados!$A$2:$ZZ$929, 244, MATCH($B$1, resultados!$A$1:$ZZ$1, 0))</f>
        <v/>
      </c>
      <c r="B250">
        <f>INDEX(resultados!$A$2:$ZZ$929, 244, MATCH($B$2, resultados!$A$1:$ZZ$1, 0))</f>
        <v/>
      </c>
      <c r="C250">
        <f>INDEX(resultados!$A$2:$ZZ$929, 244, MATCH($B$3, resultados!$A$1:$ZZ$1, 0))</f>
        <v/>
      </c>
    </row>
    <row r="251">
      <c r="A251">
        <f>INDEX(resultados!$A$2:$ZZ$929, 245, MATCH($B$1, resultados!$A$1:$ZZ$1, 0))</f>
        <v/>
      </c>
      <c r="B251">
        <f>INDEX(resultados!$A$2:$ZZ$929, 245, MATCH($B$2, resultados!$A$1:$ZZ$1, 0))</f>
        <v/>
      </c>
      <c r="C251">
        <f>INDEX(resultados!$A$2:$ZZ$929, 245, MATCH($B$3, resultados!$A$1:$ZZ$1, 0))</f>
        <v/>
      </c>
    </row>
    <row r="252">
      <c r="A252">
        <f>INDEX(resultados!$A$2:$ZZ$929, 246, MATCH($B$1, resultados!$A$1:$ZZ$1, 0))</f>
        <v/>
      </c>
      <c r="B252">
        <f>INDEX(resultados!$A$2:$ZZ$929, 246, MATCH($B$2, resultados!$A$1:$ZZ$1, 0))</f>
        <v/>
      </c>
      <c r="C252">
        <f>INDEX(resultados!$A$2:$ZZ$929, 246, MATCH($B$3, resultados!$A$1:$ZZ$1, 0))</f>
        <v/>
      </c>
    </row>
    <row r="253">
      <c r="A253">
        <f>INDEX(resultados!$A$2:$ZZ$929, 247, MATCH($B$1, resultados!$A$1:$ZZ$1, 0))</f>
        <v/>
      </c>
      <c r="B253">
        <f>INDEX(resultados!$A$2:$ZZ$929, 247, MATCH($B$2, resultados!$A$1:$ZZ$1, 0))</f>
        <v/>
      </c>
      <c r="C253">
        <f>INDEX(resultados!$A$2:$ZZ$929, 247, MATCH($B$3, resultados!$A$1:$ZZ$1, 0))</f>
        <v/>
      </c>
    </row>
    <row r="254">
      <c r="A254">
        <f>INDEX(resultados!$A$2:$ZZ$929, 248, MATCH($B$1, resultados!$A$1:$ZZ$1, 0))</f>
        <v/>
      </c>
      <c r="B254">
        <f>INDEX(resultados!$A$2:$ZZ$929, 248, MATCH($B$2, resultados!$A$1:$ZZ$1, 0))</f>
        <v/>
      </c>
      <c r="C254">
        <f>INDEX(resultados!$A$2:$ZZ$929, 248, MATCH($B$3, resultados!$A$1:$ZZ$1, 0))</f>
        <v/>
      </c>
    </row>
    <row r="255">
      <c r="A255">
        <f>INDEX(resultados!$A$2:$ZZ$929, 249, MATCH($B$1, resultados!$A$1:$ZZ$1, 0))</f>
        <v/>
      </c>
      <c r="B255">
        <f>INDEX(resultados!$A$2:$ZZ$929, 249, MATCH($B$2, resultados!$A$1:$ZZ$1, 0))</f>
        <v/>
      </c>
      <c r="C255">
        <f>INDEX(resultados!$A$2:$ZZ$929, 249, MATCH($B$3, resultados!$A$1:$ZZ$1, 0))</f>
        <v/>
      </c>
    </row>
    <row r="256">
      <c r="A256">
        <f>INDEX(resultados!$A$2:$ZZ$929, 250, MATCH($B$1, resultados!$A$1:$ZZ$1, 0))</f>
        <v/>
      </c>
      <c r="B256">
        <f>INDEX(resultados!$A$2:$ZZ$929, 250, MATCH($B$2, resultados!$A$1:$ZZ$1, 0))</f>
        <v/>
      </c>
      <c r="C256">
        <f>INDEX(resultados!$A$2:$ZZ$929, 250, MATCH($B$3, resultados!$A$1:$ZZ$1, 0))</f>
        <v/>
      </c>
    </row>
    <row r="257">
      <c r="A257">
        <f>INDEX(resultados!$A$2:$ZZ$929, 251, MATCH($B$1, resultados!$A$1:$ZZ$1, 0))</f>
        <v/>
      </c>
      <c r="B257">
        <f>INDEX(resultados!$A$2:$ZZ$929, 251, MATCH($B$2, resultados!$A$1:$ZZ$1, 0))</f>
        <v/>
      </c>
      <c r="C257">
        <f>INDEX(resultados!$A$2:$ZZ$929, 251, MATCH($B$3, resultados!$A$1:$ZZ$1, 0))</f>
        <v/>
      </c>
    </row>
    <row r="258">
      <c r="A258">
        <f>INDEX(resultados!$A$2:$ZZ$929, 252, MATCH($B$1, resultados!$A$1:$ZZ$1, 0))</f>
        <v/>
      </c>
      <c r="B258">
        <f>INDEX(resultados!$A$2:$ZZ$929, 252, MATCH($B$2, resultados!$A$1:$ZZ$1, 0))</f>
        <v/>
      </c>
      <c r="C258">
        <f>INDEX(resultados!$A$2:$ZZ$929, 252, MATCH($B$3, resultados!$A$1:$ZZ$1, 0))</f>
        <v/>
      </c>
    </row>
    <row r="259">
      <c r="A259">
        <f>INDEX(resultados!$A$2:$ZZ$929, 253, MATCH($B$1, resultados!$A$1:$ZZ$1, 0))</f>
        <v/>
      </c>
      <c r="B259">
        <f>INDEX(resultados!$A$2:$ZZ$929, 253, MATCH($B$2, resultados!$A$1:$ZZ$1, 0))</f>
        <v/>
      </c>
      <c r="C259">
        <f>INDEX(resultados!$A$2:$ZZ$929, 253, MATCH($B$3, resultados!$A$1:$ZZ$1, 0))</f>
        <v/>
      </c>
    </row>
    <row r="260">
      <c r="A260">
        <f>INDEX(resultados!$A$2:$ZZ$929, 254, MATCH($B$1, resultados!$A$1:$ZZ$1, 0))</f>
        <v/>
      </c>
      <c r="B260">
        <f>INDEX(resultados!$A$2:$ZZ$929, 254, MATCH($B$2, resultados!$A$1:$ZZ$1, 0))</f>
        <v/>
      </c>
      <c r="C260">
        <f>INDEX(resultados!$A$2:$ZZ$929, 254, MATCH($B$3, resultados!$A$1:$ZZ$1, 0))</f>
        <v/>
      </c>
    </row>
    <row r="261">
      <c r="A261">
        <f>INDEX(resultados!$A$2:$ZZ$929, 255, MATCH($B$1, resultados!$A$1:$ZZ$1, 0))</f>
        <v/>
      </c>
      <c r="B261">
        <f>INDEX(resultados!$A$2:$ZZ$929, 255, MATCH($B$2, resultados!$A$1:$ZZ$1, 0))</f>
        <v/>
      </c>
      <c r="C261">
        <f>INDEX(resultados!$A$2:$ZZ$929, 255, MATCH($B$3, resultados!$A$1:$ZZ$1, 0))</f>
        <v/>
      </c>
    </row>
    <row r="262">
      <c r="A262">
        <f>INDEX(resultados!$A$2:$ZZ$929, 256, MATCH($B$1, resultados!$A$1:$ZZ$1, 0))</f>
        <v/>
      </c>
      <c r="B262">
        <f>INDEX(resultados!$A$2:$ZZ$929, 256, MATCH($B$2, resultados!$A$1:$ZZ$1, 0))</f>
        <v/>
      </c>
      <c r="C262">
        <f>INDEX(resultados!$A$2:$ZZ$929, 256, MATCH($B$3, resultados!$A$1:$ZZ$1, 0))</f>
        <v/>
      </c>
    </row>
    <row r="263">
      <c r="A263">
        <f>INDEX(resultados!$A$2:$ZZ$929, 257, MATCH($B$1, resultados!$A$1:$ZZ$1, 0))</f>
        <v/>
      </c>
      <c r="B263">
        <f>INDEX(resultados!$A$2:$ZZ$929, 257, MATCH($B$2, resultados!$A$1:$ZZ$1, 0))</f>
        <v/>
      </c>
      <c r="C263">
        <f>INDEX(resultados!$A$2:$ZZ$929, 257, MATCH($B$3, resultados!$A$1:$ZZ$1, 0))</f>
        <v/>
      </c>
    </row>
    <row r="264">
      <c r="A264">
        <f>INDEX(resultados!$A$2:$ZZ$929, 258, MATCH($B$1, resultados!$A$1:$ZZ$1, 0))</f>
        <v/>
      </c>
      <c r="B264">
        <f>INDEX(resultados!$A$2:$ZZ$929, 258, MATCH($B$2, resultados!$A$1:$ZZ$1, 0))</f>
        <v/>
      </c>
      <c r="C264">
        <f>INDEX(resultados!$A$2:$ZZ$929, 258, MATCH($B$3, resultados!$A$1:$ZZ$1, 0))</f>
        <v/>
      </c>
    </row>
    <row r="265">
      <c r="A265">
        <f>INDEX(resultados!$A$2:$ZZ$929, 259, MATCH($B$1, resultados!$A$1:$ZZ$1, 0))</f>
        <v/>
      </c>
      <c r="B265">
        <f>INDEX(resultados!$A$2:$ZZ$929, 259, MATCH($B$2, resultados!$A$1:$ZZ$1, 0))</f>
        <v/>
      </c>
      <c r="C265">
        <f>INDEX(resultados!$A$2:$ZZ$929, 259, MATCH($B$3, resultados!$A$1:$ZZ$1, 0))</f>
        <v/>
      </c>
    </row>
    <row r="266">
      <c r="A266">
        <f>INDEX(resultados!$A$2:$ZZ$929, 260, MATCH($B$1, resultados!$A$1:$ZZ$1, 0))</f>
        <v/>
      </c>
      <c r="B266">
        <f>INDEX(resultados!$A$2:$ZZ$929, 260, MATCH($B$2, resultados!$A$1:$ZZ$1, 0))</f>
        <v/>
      </c>
      <c r="C266">
        <f>INDEX(resultados!$A$2:$ZZ$929, 260, MATCH($B$3, resultados!$A$1:$ZZ$1, 0))</f>
        <v/>
      </c>
    </row>
    <row r="267">
      <c r="A267">
        <f>INDEX(resultados!$A$2:$ZZ$929, 261, MATCH($B$1, resultados!$A$1:$ZZ$1, 0))</f>
        <v/>
      </c>
      <c r="B267">
        <f>INDEX(resultados!$A$2:$ZZ$929, 261, MATCH($B$2, resultados!$A$1:$ZZ$1, 0))</f>
        <v/>
      </c>
      <c r="C267">
        <f>INDEX(resultados!$A$2:$ZZ$929, 261, MATCH($B$3, resultados!$A$1:$ZZ$1, 0))</f>
        <v/>
      </c>
    </row>
    <row r="268">
      <c r="A268">
        <f>INDEX(resultados!$A$2:$ZZ$929, 262, MATCH($B$1, resultados!$A$1:$ZZ$1, 0))</f>
        <v/>
      </c>
      <c r="B268">
        <f>INDEX(resultados!$A$2:$ZZ$929, 262, MATCH($B$2, resultados!$A$1:$ZZ$1, 0))</f>
        <v/>
      </c>
      <c r="C268">
        <f>INDEX(resultados!$A$2:$ZZ$929, 262, MATCH($B$3, resultados!$A$1:$ZZ$1, 0))</f>
        <v/>
      </c>
    </row>
    <row r="269">
      <c r="A269">
        <f>INDEX(resultados!$A$2:$ZZ$929, 263, MATCH($B$1, resultados!$A$1:$ZZ$1, 0))</f>
        <v/>
      </c>
      <c r="B269">
        <f>INDEX(resultados!$A$2:$ZZ$929, 263, MATCH($B$2, resultados!$A$1:$ZZ$1, 0))</f>
        <v/>
      </c>
      <c r="C269">
        <f>INDEX(resultados!$A$2:$ZZ$929, 263, MATCH($B$3, resultados!$A$1:$ZZ$1, 0))</f>
        <v/>
      </c>
    </row>
    <row r="270">
      <c r="A270">
        <f>INDEX(resultados!$A$2:$ZZ$929, 264, MATCH($B$1, resultados!$A$1:$ZZ$1, 0))</f>
        <v/>
      </c>
      <c r="B270">
        <f>INDEX(resultados!$A$2:$ZZ$929, 264, MATCH($B$2, resultados!$A$1:$ZZ$1, 0))</f>
        <v/>
      </c>
      <c r="C270">
        <f>INDEX(resultados!$A$2:$ZZ$929, 264, MATCH($B$3, resultados!$A$1:$ZZ$1, 0))</f>
        <v/>
      </c>
    </row>
    <row r="271">
      <c r="A271">
        <f>INDEX(resultados!$A$2:$ZZ$929, 265, MATCH($B$1, resultados!$A$1:$ZZ$1, 0))</f>
        <v/>
      </c>
      <c r="B271">
        <f>INDEX(resultados!$A$2:$ZZ$929, 265, MATCH($B$2, resultados!$A$1:$ZZ$1, 0))</f>
        <v/>
      </c>
      <c r="C271">
        <f>INDEX(resultados!$A$2:$ZZ$929, 265, MATCH($B$3, resultados!$A$1:$ZZ$1, 0))</f>
        <v/>
      </c>
    </row>
    <row r="272">
      <c r="A272">
        <f>INDEX(resultados!$A$2:$ZZ$929, 266, MATCH($B$1, resultados!$A$1:$ZZ$1, 0))</f>
        <v/>
      </c>
      <c r="B272">
        <f>INDEX(resultados!$A$2:$ZZ$929, 266, MATCH($B$2, resultados!$A$1:$ZZ$1, 0))</f>
        <v/>
      </c>
      <c r="C272">
        <f>INDEX(resultados!$A$2:$ZZ$929, 266, MATCH($B$3, resultados!$A$1:$ZZ$1, 0))</f>
        <v/>
      </c>
    </row>
    <row r="273">
      <c r="A273">
        <f>INDEX(resultados!$A$2:$ZZ$929, 267, MATCH($B$1, resultados!$A$1:$ZZ$1, 0))</f>
        <v/>
      </c>
      <c r="B273">
        <f>INDEX(resultados!$A$2:$ZZ$929, 267, MATCH($B$2, resultados!$A$1:$ZZ$1, 0))</f>
        <v/>
      </c>
      <c r="C273">
        <f>INDEX(resultados!$A$2:$ZZ$929, 267, MATCH($B$3, resultados!$A$1:$ZZ$1, 0))</f>
        <v/>
      </c>
    </row>
    <row r="274">
      <c r="A274">
        <f>INDEX(resultados!$A$2:$ZZ$929, 268, MATCH($B$1, resultados!$A$1:$ZZ$1, 0))</f>
        <v/>
      </c>
      <c r="B274">
        <f>INDEX(resultados!$A$2:$ZZ$929, 268, MATCH($B$2, resultados!$A$1:$ZZ$1, 0))</f>
        <v/>
      </c>
      <c r="C274">
        <f>INDEX(resultados!$A$2:$ZZ$929, 268, MATCH($B$3, resultados!$A$1:$ZZ$1, 0))</f>
        <v/>
      </c>
    </row>
    <row r="275">
      <c r="A275">
        <f>INDEX(resultados!$A$2:$ZZ$929, 269, MATCH($B$1, resultados!$A$1:$ZZ$1, 0))</f>
        <v/>
      </c>
      <c r="B275">
        <f>INDEX(resultados!$A$2:$ZZ$929, 269, MATCH($B$2, resultados!$A$1:$ZZ$1, 0))</f>
        <v/>
      </c>
      <c r="C275">
        <f>INDEX(resultados!$A$2:$ZZ$929, 269, MATCH($B$3, resultados!$A$1:$ZZ$1, 0))</f>
        <v/>
      </c>
    </row>
    <row r="276">
      <c r="A276">
        <f>INDEX(resultados!$A$2:$ZZ$929, 270, MATCH($B$1, resultados!$A$1:$ZZ$1, 0))</f>
        <v/>
      </c>
      <c r="B276">
        <f>INDEX(resultados!$A$2:$ZZ$929, 270, MATCH($B$2, resultados!$A$1:$ZZ$1, 0))</f>
        <v/>
      </c>
      <c r="C276">
        <f>INDEX(resultados!$A$2:$ZZ$929, 270, MATCH($B$3, resultados!$A$1:$ZZ$1, 0))</f>
        <v/>
      </c>
    </row>
    <row r="277">
      <c r="A277">
        <f>INDEX(resultados!$A$2:$ZZ$929, 271, MATCH($B$1, resultados!$A$1:$ZZ$1, 0))</f>
        <v/>
      </c>
      <c r="B277">
        <f>INDEX(resultados!$A$2:$ZZ$929, 271, MATCH($B$2, resultados!$A$1:$ZZ$1, 0))</f>
        <v/>
      </c>
      <c r="C277">
        <f>INDEX(resultados!$A$2:$ZZ$929, 271, MATCH($B$3, resultados!$A$1:$ZZ$1, 0))</f>
        <v/>
      </c>
    </row>
    <row r="278">
      <c r="A278">
        <f>INDEX(resultados!$A$2:$ZZ$929, 272, MATCH($B$1, resultados!$A$1:$ZZ$1, 0))</f>
        <v/>
      </c>
      <c r="B278">
        <f>INDEX(resultados!$A$2:$ZZ$929, 272, MATCH($B$2, resultados!$A$1:$ZZ$1, 0))</f>
        <v/>
      </c>
      <c r="C278">
        <f>INDEX(resultados!$A$2:$ZZ$929, 272, MATCH($B$3, resultados!$A$1:$ZZ$1, 0))</f>
        <v/>
      </c>
    </row>
    <row r="279">
      <c r="A279">
        <f>INDEX(resultados!$A$2:$ZZ$929, 273, MATCH($B$1, resultados!$A$1:$ZZ$1, 0))</f>
        <v/>
      </c>
      <c r="B279">
        <f>INDEX(resultados!$A$2:$ZZ$929, 273, MATCH($B$2, resultados!$A$1:$ZZ$1, 0))</f>
        <v/>
      </c>
      <c r="C279">
        <f>INDEX(resultados!$A$2:$ZZ$929, 273, MATCH($B$3, resultados!$A$1:$ZZ$1, 0))</f>
        <v/>
      </c>
    </row>
    <row r="280">
      <c r="A280">
        <f>INDEX(resultados!$A$2:$ZZ$929, 274, MATCH($B$1, resultados!$A$1:$ZZ$1, 0))</f>
        <v/>
      </c>
      <c r="B280">
        <f>INDEX(resultados!$A$2:$ZZ$929, 274, MATCH($B$2, resultados!$A$1:$ZZ$1, 0))</f>
        <v/>
      </c>
      <c r="C280">
        <f>INDEX(resultados!$A$2:$ZZ$929, 274, MATCH($B$3, resultados!$A$1:$ZZ$1, 0))</f>
        <v/>
      </c>
    </row>
    <row r="281">
      <c r="A281">
        <f>INDEX(resultados!$A$2:$ZZ$929, 275, MATCH($B$1, resultados!$A$1:$ZZ$1, 0))</f>
        <v/>
      </c>
      <c r="B281">
        <f>INDEX(resultados!$A$2:$ZZ$929, 275, MATCH($B$2, resultados!$A$1:$ZZ$1, 0))</f>
        <v/>
      </c>
      <c r="C281">
        <f>INDEX(resultados!$A$2:$ZZ$929, 275, MATCH($B$3, resultados!$A$1:$ZZ$1, 0))</f>
        <v/>
      </c>
    </row>
    <row r="282">
      <c r="A282">
        <f>INDEX(resultados!$A$2:$ZZ$929, 276, MATCH($B$1, resultados!$A$1:$ZZ$1, 0))</f>
        <v/>
      </c>
      <c r="B282">
        <f>INDEX(resultados!$A$2:$ZZ$929, 276, MATCH($B$2, resultados!$A$1:$ZZ$1, 0))</f>
        <v/>
      </c>
      <c r="C282">
        <f>INDEX(resultados!$A$2:$ZZ$929, 276, MATCH($B$3, resultados!$A$1:$ZZ$1, 0))</f>
        <v/>
      </c>
    </row>
    <row r="283">
      <c r="A283">
        <f>INDEX(resultados!$A$2:$ZZ$929, 277, MATCH($B$1, resultados!$A$1:$ZZ$1, 0))</f>
        <v/>
      </c>
      <c r="B283">
        <f>INDEX(resultados!$A$2:$ZZ$929, 277, MATCH($B$2, resultados!$A$1:$ZZ$1, 0))</f>
        <v/>
      </c>
      <c r="C283">
        <f>INDEX(resultados!$A$2:$ZZ$929, 277, MATCH($B$3, resultados!$A$1:$ZZ$1, 0))</f>
        <v/>
      </c>
    </row>
    <row r="284">
      <c r="A284">
        <f>INDEX(resultados!$A$2:$ZZ$929, 278, MATCH($B$1, resultados!$A$1:$ZZ$1, 0))</f>
        <v/>
      </c>
      <c r="B284">
        <f>INDEX(resultados!$A$2:$ZZ$929, 278, MATCH($B$2, resultados!$A$1:$ZZ$1, 0))</f>
        <v/>
      </c>
      <c r="C284">
        <f>INDEX(resultados!$A$2:$ZZ$929, 278, MATCH($B$3, resultados!$A$1:$ZZ$1, 0))</f>
        <v/>
      </c>
    </row>
    <row r="285">
      <c r="A285">
        <f>INDEX(resultados!$A$2:$ZZ$929, 279, MATCH($B$1, resultados!$A$1:$ZZ$1, 0))</f>
        <v/>
      </c>
      <c r="B285">
        <f>INDEX(resultados!$A$2:$ZZ$929, 279, MATCH($B$2, resultados!$A$1:$ZZ$1, 0))</f>
        <v/>
      </c>
      <c r="C285">
        <f>INDEX(resultados!$A$2:$ZZ$929, 279, MATCH($B$3, resultados!$A$1:$ZZ$1, 0))</f>
        <v/>
      </c>
    </row>
    <row r="286">
      <c r="A286">
        <f>INDEX(resultados!$A$2:$ZZ$929, 280, MATCH($B$1, resultados!$A$1:$ZZ$1, 0))</f>
        <v/>
      </c>
      <c r="B286">
        <f>INDEX(resultados!$A$2:$ZZ$929, 280, MATCH($B$2, resultados!$A$1:$ZZ$1, 0))</f>
        <v/>
      </c>
      <c r="C286">
        <f>INDEX(resultados!$A$2:$ZZ$929, 280, MATCH($B$3, resultados!$A$1:$ZZ$1, 0))</f>
        <v/>
      </c>
    </row>
    <row r="287">
      <c r="A287">
        <f>INDEX(resultados!$A$2:$ZZ$929, 281, MATCH($B$1, resultados!$A$1:$ZZ$1, 0))</f>
        <v/>
      </c>
      <c r="B287">
        <f>INDEX(resultados!$A$2:$ZZ$929, 281, MATCH($B$2, resultados!$A$1:$ZZ$1, 0))</f>
        <v/>
      </c>
      <c r="C287">
        <f>INDEX(resultados!$A$2:$ZZ$929, 281, MATCH($B$3, resultados!$A$1:$ZZ$1, 0))</f>
        <v/>
      </c>
    </row>
    <row r="288">
      <c r="A288">
        <f>INDEX(resultados!$A$2:$ZZ$929, 282, MATCH($B$1, resultados!$A$1:$ZZ$1, 0))</f>
        <v/>
      </c>
      <c r="B288">
        <f>INDEX(resultados!$A$2:$ZZ$929, 282, MATCH($B$2, resultados!$A$1:$ZZ$1, 0))</f>
        <v/>
      </c>
      <c r="C288">
        <f>INDEX(resultados!$A$2:$ZZ$929, 282, MATCH($B$3, resultados!$A$1:$ZZ$1, 0))</f>
        <v/>
      </c>
    </row>
    <row r="289">
      <c r="A289">
        <f>INDEX(resultados!$A$2:$ZZ$929, 283, MATCH($B$1, resultados!$A$1:$ZZ$1, 0))</f>
        <v/>
      </c>
      <c r="B289">
        <f>INDEX(resultados!$A$2:$ZZ$929, 283, MATCH($B$2, resultados!$A$1:$ZZ$1, 0))</f>
        <v/>
      </c>
      <c r="C289">
        <f>INDEX(resultados!$A$2:$ZZ$929, 283, MATCH($B$3, resultados!$A$1:$ZZ$1, 0))</f>
        <v/>
      </c>
    </row>
    <row r="290">
      <c r="A290">
        <f>INDEX(resultados!$A$2:$ZZ$929, 284, MATCH($B$1, resultados!$A$1:$ZZ$1, 0))</f>
        <v/>
      </c>
      <c r="B290">
        <f>INDEX(resultados!$A$2:$ZZ$929, 284, MATCH($B$2, resultados!$A$1:$ZZ$1, 0))</f>
        <v/>
      </c>
      <c r="C290">
        <f>INDEX(resultados!$A$2:$ZZ$929, 284, MATCH($B$3, resultados!$A$1:$ZZ$1, 0))</f>
        <v/>
      </c>
    </row>
    <row r="291">
      <c r="A291">
        <f>INDEX(resultados!$A$2:$ZZ$929, 285, MATCH($B$1, resultados!$A$1:$ZZ$1, 0))</f>
        <v/>
      </c>
      <c r="B291">
        <f>INDEX(resultados!$A$2:$ZZ$929, 285, MATCH($B$2, resultados!$A$1:$ZZ$1, 0))</f>
        <v/>
      </c>
      <c r="C291">
        <f>INDEX(resultados!$A$2:$ZZ$929, 285, MATCH($B$3, resultados!$A$1:$ZZ$1, 0))</f>
        <v/>
      </c>
    </row>
    <row r="292">
      <c r="A292">
        <f>INDEX(resultados!$A$2:$ZZ$929, 286, MATCH($B$1, resultados!$A$1:$ZZ$1, 0))</f>
        <v/>
      </c>
      <c r="B292">
        <f>INDEX(resultados!$A$2:$ZZ$929, 286, MATCH($B$2, resultados!$A$1:$ZZ$1, 0))</f>
        <v/>
      </c>
      <c r="C292">
        <f>INDEX(resultados!$A$2:$ZZ$929, 286, MATCH($B$3, resultados!$A$1:$ZZ$1, 0))</f>
        <v/>
      </c>
    </row>
    <row r="293">
      <c r="A293">
        <f>INDEX(resultados!$A$2:$ZZ$929, 287, MATCH($B$1, resultados!$A$1:$ZZ$1, 0))</f>
        <v/>
      </c>
      <c r="B293">
        <f>INDEX(resultados!$A$2:$ZZ$929, 287, MATCH($B$2, resultados!$A$1:$ZZ$1, 0))</f>
        <v/>
      </c>
      <c r="C293">
        <f>INDEX(resultados!$A$2:$ZZ$929, 287, MATCH($B$3, resultados!$A$1:$ZZ$1, 0))</f>
        <v/>
      </c>
    </row>
    <row r="294">
      <c r="A294">
        <f>INDEX(resultados!$A$2:$ZZ$929, 288, MATCH($B$1, resultados!$A$1:$ZZ$1, 0))</f>
        <v/>
      </c>
      <c r="B294">
        <f>INDEX(resultados!$A$2:$ZZ$929, 288, MATCH($B$2, resultados!$A$1:$ZZ$1, 0))</f>
        <v/>
      </c>
      <c r="C294">
        <f>INDEX(resultados!$A$2:$ZZ$929, 288, MATCH($B$3, resultados!$A$1:$ZZ$1, 0))</f>
        <v/>
      </c>
    </row>
    <row r="295">
      <c r="A295">
        <f>INDEX(resultados!$A$2:$ZZ$929, 289, MATCH($B$1, resultados!$A$1:$ZZ$1, 0))</f>
        <v/>
      </c>
      <c r="B295">
        <f>INDEX(resultados!$A$2:$ZZ$929, 289, MATCH($B$2, resultados!$A$1:$ZZ$1, 0))</f>
        <v/>
      </c>
      <c r="C295">
        <f>INDEX(resultados!$A$2:$ZZ$929, 289, MATCH($B$3, resultados!$A$1:$ZZ$1, 0))</f>
        <v/>
      </c>
    </row>
    <row r="296">
      <c r="A296">
        <f>INDEX(resultados!$A$2:$ZZ$929, 290, MATCH($B$1, resultados!$A$1:$ZZ$1, 0))</f>
        <v/>
      </c>
      <c r="B296">
        <f>INDEX(resultados!$A$2:$ZZ$929, 290, MATCH($B$2, resultados!$A$1:$ZZ$1, 0))</f>
        <v/>
      </c>
      <c r="C296">
        <f>INDEX(resultados!$A$2:$ZZ$929, 290, MATCH($B$3, resultados!$A$1:$ZZ$1, 0))</f>
        <v/>
      </c>
    </row>
    <row r="297">
      <c r="A297">
        <f>INDEX(resultados!$A$2:$ZZ$929, 291, MATCH($B$1, resultados!$A$1:$ZZ$1, 0))</f>
        <v/>
      </c>
      <c r="B297">
        <f>INDEX(resultados!$A$2:$ZZ$929, 291, MATCH($B$2, resultados!$A$1:$ZZ$1, 0))</f>
        <v/>
      </c>
      <c r="C297">
        <f>INDEX(resultados!$A$2:$ZZ$929, 291, MATCH($B$3, resultados!$A$1:$ZZ$1, 0))</f>
        <v/>
      </c>
    </row>
    <row r="298">
      <c r="A298">
        <f>INDEX(resultados!$A$2:$ZZ$929, 292, MATCH($B$1, resultados!$A$1:$ZZ$1, 0))</f>
        <v/>
      </c>
      <c r="B298">
        <f>INDEX(resultados!$A$2:$ZZ$929, 292, MATCH($B$2, resultados!$A$1:$ZZ$1, 0))</f>
        <v/>
      </c>
      <c r="C298">
        <f>INDEX(resultados!$A$2:$ZZ$929, 292, MATCH($B$3, resultados!$A$1:$ZZ$1, 0))</f>
        <v/>
      </c>
    </row>
    <row r="299">
      <c r="A299">
        <f>INDEX(resultados!$A$2:$ZZ$929, 293, MATCH($B$1, resultados!$A$1:$ZZ$1, 0))</f>
        <v/>
      </c>
      <c r="B299">
        <f>INDEX(resultados!$A$2:$ZZ$929, 293, MATCH($B$2, resultados!$A$1:$ZZ$1, 0))</f>
        <v/>
      </c>
      <c r="C299">
        <f>INDEX(resultados!$A$2:$ZZ$929, 293, MATCH($B$3, resultados!$A$1:$ZZ$1, 0))</f>
        <v/>
      </c>
    </row>
    <row r="300">
      <c r="A300">
        <f>INDEX(resultados!$A$2:$ZZ$929, 294, MATCH($B$1, resultados!$A$1:$ZZ$1, 0))</f>
        <v/>
      </c>
      <c r="B300">
        <f>INDEX(resultados!$A$2:$ZZ$929, 294, MATCH($B$2, resultados!$A$1:$ZZ$1, 0))</f>
        <v/>
      </c>
      <c r="C300">
        <f>INDEX(resultados!$A$2:$ZZ$929, 294, MATCH($B$3, resultados!$A$1:$ZZ$1, 0))</f>
        <v/>
      </c>
    </row>
    <row r="301">
      <c r="A301">
        <f>INDEX(resultados!$A$2:$ZZ$929, 295, MATCH($B$1, resultados!$A$1:$ZZ$1, 0))</f>
        <v/>
      </c>
      <c r="B301">
        <f>INDEX(resultados!$A$2:$ZZ$929, 295, MATCH($B$2, resultados!$A$1:$ZZ$1, 0))</f>
        <v/>
      </c>
      <c r="C301">
        <f>INDEX(resultados!$A$2:$ZZ$929, 295, MATCH($B$3, resultados!$A$1:$ZZ$1, 0))</f>
        <v/>
      </c>
    </row>
    <row r="302">
      <c r="A302">
        <f>INDEX(resultados!$A$2:$ZZ$929, 296, MATCH($B$1, resultados!$A$1:$ZZ$1, 0))</f>
        <v/>
      </c>
      <c r="B302">
        <f>INDEX(resultados!$A$2:$ZZ$929, 296, MATCH($B$2, resultados!$A$1:$ZZ$1, 0))</f>
        <v/>
      </c>
      <c r="C302">
        <f>INDEX(resultados!$A$2:$ZZ$929, 296, MATCH($B$3, resultados!$A$1:$ZZ$1, 0))</f>
        <v/>
      </c>
    </row>
    <row r="303">
      <c r="A303">
        <f>INDEX(resultados!$A$2:$ZZ$929, 297, MATCH($B$1, resultados!$A$1:$ZZ$1, 0))</f>
        <v/>
      </c>
      <c r="B303">
        <f>INDEX(resultados!$A$2:$ZZ$929, 297, MATCH($B$2, resultados!$A$1:$ZZ$1, 0))</f>
        <v/>
      </c>
      <c r="C303">
        <f>INDEX(resultados!$A$2:$ZZ$929, 297, MATCH($B$3, resultados!$A$1:$ZZ$1, 0))</f>
        <v/>
      </c>
    </row>
    <row r="304">
      <c r="A304">
        <f>INDEX(resultados!$A$2:$ZZ$929, 298, MATCH($B$1, resultados!$A$1:$ZZ$1, 0))</f>
        <v/>
      </c>
      <c r="B304">
        <f>INDEX(resultados!$A$2:$ZZ$929, 298, MATCH($B$2, resultados!$A$1:$ZZ$1, 0))</f>
        <v/>
      </c>
      <c r="C304">
        <f>INDEX(resultados!$A$2:$ZZ$929, 298, MATCH($B$3, resultados!$A$1:$ZZ$1, 0))</f>
        <v/>
      </c>
    </row>
    <row r="305">
      <c r="A305">
        <f>INDEX(resultados!$A$2:$ZZ$929, 299, MATCH($B$1, resultados!$A$1:$ZZ$1, 0))</f>
        <v/>
      </c>
      <c r="B305">
        <f>INDEX(resultados!$A$2:$ZZ$929, 299, MATCH($B$2, resultados!$A$1:$ZZ$1, 0))</f>
        <v/>
      </c>
      <c r="C305">
        <f>INDEX(resultados!$A$2:$ZZ$929, 299, MATCH($B$3, resultados!$A$1:$ZZ$1, 0))</f>
        <v/>
      </c>
    </row>
    <row r="306">
      <c r="A306">
        <f>INDEX(resultados!$A$2:$ZZ$929, 300, MATCH($B$1, resultados!$A$1:$ZZ$1, 0))</f>
        <v/>
      </c>
      <c r="B306">
        <f>INDEX(resultados!$A$2:$ZZ$929, 300, MATCH($B$2, resultados!$A$1:$ZZ$1, 0))</f>
        <v/>
      </c>
      <c r="C306">
        <f>INDEX(resultados!$A$2:$ZZ$929, 300, MATCH($B$3, resultados!$A$1:$ZZ$1, 0))</f>
        <v/>
      </c>
    </row>
    <row r="307">
      <c r="A307">
        <f>INDEX(resultados!$A$2:$ZZ$929, 301, MATCH($B$1, resultados!$A$1:$ZZ$1, 0))</f>
        <v/>
      </c>
      <c r="B307">
        <f>INDEX(resultados!$A$2:$ZZ$929, 301, MATCH($B$2, resultados!$A$1:$ZZ$1, 0))</f>
        <v/>
      </c>
      <c r="C307">
        <f>INDEX(resultados!$A$2:$ZZ$929, 301, MATCH($B$3, resultados!$A$1:$ZZ$1, 0))</f>
        <v/>
      </c>
    </row>
    <row r="308">
      <c r="A308">
        <f>INDEX(resultados!$A$2:$ZZ$929, 302, MATCH($B$1, resultados!$A$1:$ZZ$1, 0))</f>
        <v/>
      </c>
      <c r="B308">
        <f>INDEX(resultados!$A$2:$ZZ$929, 302, MATCH($B$2, resultados!$A$1:$ZZ$1, 0))</f>
        <v/>
      </c>
      <c r="C308">
        <f>INDEX(resultados!$A$2:$ZZ$929, 302, MATCH($B$3, resultados!$A$1:$ZZ$1, 0))</f>
        <v/>
      </c>
    </row>
    <row r="309">
      <c r="A309">
        <f>INDEX(resultados!$A$2:$ZZ$929, 303, MATCH($B$1, resultados!$A$1:$ZZ$1, 0))</f>
        <v/>
      </c>
      <c r="B309">
        <f>INDEX(resultados!$A$2:$ZZ$929, 303, MATCH($B$2, resultados!$A$1:$ZZ$1, 0))</f>
        <v/>
      </c>
      <c r="C309">
        <f>INDEX(resultados!$A$2:$ZZ$929, 303, MATCH($B$3, resultados!$A$1:$ZZ$1, 0))</f>
        <v/>
      </c>
    </row>
    <row r="310">
      <c r="A310">
        <f>INDEX(resultados!$A$2:$ZZ$929, 304, MATCH($B$1, resultados!$A$1:$ZZ$1, 0))</f>
        <v/>
      </c>
      <c r="B310">
        <f>INDEX(resultados!$A$2:$ZZ$929, 304, MATCH($B$2, resultados!$A$1:$ZZ$1, 0))</f>
        <v/>
      </c>
      <c r="C310">
        <f>INDEX(resultados!$A$2:$ZZ$929, 304, MATCH($B$3, resultados!$A$1:$ZZ$1, 0))</f>
        <v/>
      </c>
    </row>
    <row r="311">
      <c r="A311">
        <f>INDEX(resultados!$A$2:$ZZ$929, 305, MATCH($B$1, resultados!$A$1:$ZZ$1, 0))</f>
        <v/>
      </c>
      <c r="B311">
        <f>INDEX(resultados!$A$2:$ZZ$929, 305, MATCH($B$2, resultados!$A$1:$ZZ$1, 0))</f>
        <v/>
      </c>
      <c r="C311">
        <f>INDEX(resultados!$A$2:$ZZ$929, 305, MATCH($B$3, resultados!$A$1:$ZZ$1, 0))</f>
        <v/>
      </c>
    </row>
    <row r="312">
      <c r="A312">
        <f>INDEX(resultados!$A$2:$ZZ$929, 306, MATCH($B$1, resultados!$A$1:$ZZ$1, 0))</f>
        <v/>
      </c>
      <c r="B312">
        <f>INDEX(resultados!$A$2:$ZZ$929, 306, MATCH($B$2, resultados!$A$1:$ZZ$1, 0))</f>
        <v/>
      </c>
      <c r="C312">
        <f>INDEX(resultados!$A$2:$ZZ$929, 306, MATCH($B$3, resultados!$A$1:$ZZ$1, 0))</f>
        <v/>
      </c>
    </row>
    <row r="313">
      <c r="A313">
        <f>INDEX(resultados!$A$2:$ZZ$929, 307, MATCH($B$1, resultados!$A$1:$ZZ$1, 0))</f>
        <v/>
      </c>
      <c r="B313">
        <f>INDEX(resultados!$A$2:$ZZ$929, 307, MATCH($B$2, resultados!$A$1:$ZZ$1, 0))</f>
        <v/>
      </c>
      <c r="C313">
        <f>INDEX(resultados!$A$2:$ZZ$929, 307, MATCH($B$3, resultados!$A$1:$ZZ$1, 0))</f>
        <v/>
      </c>
    </row>
    <row r="314">
      <c r="A314">
        <f>INDEX(resultados!$A$2:$ZZ$929, 308, MATCH($B$1, resultados!$A$1:$ZZ$1, 0))</f>
        <v/>
      </c>
      <c r="B314">
        <f>INDEX(resultados!$A$2:$ZZ$929, 308, MATCH($B$2, resultados!$A$1:$ZZ$1, 0))</f>
        <v/>
      </c>
      <c r="C314">
        <f>INDEX(resultados!$A$2:$ZZ$929, 308, MATCH($B$3, resultados!$A$1:$ZZ$1, 0))</f>
        <v/>
      </c>
    </row>
    <row r="315">
      <c r="A315">
        <f>INDEX(resultados!$A$2:$ZZ$929, 309, MATCH($B$1, resultados!$A$1:$ZZ$1, 0))</f>
        <v/>
      </c>
      <c r="B315">
        <f>INDEX(resultados!$A$2:$ZZ$929, 309, MATCH($B$2, resultados!$A$1:$ZZ$1, 0))</f>
        <v/>
      </c>
      <c r="C315">
        <f>INDEX(resultados!$A$2:$ZZ$929, 309, MATCH($B$3, resultados!$A$1:$ZZ$1, 0))</f>
        <v/>
      </c>
    </row>
    <row r="316">
      <c r="A316">
        <f>INDEX(resultados!$A$2:$ZZ$929, 310, MATCH($B$1, resultados!$A$1:$ZZ$1, 0))</f>
        <v/>
      </c>
      <c r="B316">
        <f>INDEX(resultados!$A$2:$ZZ$929, 310, MATCH($B$2, resultados!$A$1:$ZZ$1, 0))</f>
        <v/>
      </c>
      <c r="C316">
        <f>INDEX(resultados!$A$2:$ZZ$929, 310, MATCH($B$3, resultados!$A$1:$ZZ$1, 0))</f>
        <v/>
      </c>
    </row>
    <row r="317">
      <c r="A317">
        <f>INDEX(resultados!$A$2:$ZZ$929, 311, MATCH($B$1, resultados!$A$1:$ZZ$1, 0))</f>
        <v/>
      </c>
      <c r="B317">
        <f>INDEX(resultados!$A$2:$ZZ$929, 311, MATCH($B$2, resultados!$A$1:$ZZ$1, 0))</f>
        <v/>
      </c>
      <c r="C317">
        <f>INDEX(resultados!$A$2:$ZZ$929, 311, MATCH($B$3, resultados!$A$1:$ZZ$1, 0))</f>
        <v/>
      </c>
    </row>
    <row r="318">
      <c r="A318">
        <f>INDEX(resultados!$A$2:$ZZ$929, 312, MATCH($B$1, resultados!$A$1:$ZZ$1, 0))</f>
        <v/>
      </c>
      <c r="B318">
        <f>INDEX(resultados!$A$2:$ZZ$929, 312, MATCH($B$2, resultados!$A$1:$ZZ$1, 0))</f>
        <v/>
      </c>
      <c r="C318">
        <f>INDEX(resultados!$A$2:$ZZ$929, 312, MATCH($B$3, resultados!$A$1:$ZZ$1, 0))</f>
        <v/>
      </c>
    </row>
    <row r="319">
      <c r="A319">
        <f>INDEX(resultados!$A$2:$ZZ$929, 313, MATCH($B$1, resultados!$A$1:$ZZ$1, 0))</f>
        <v/>
      </c>
      <c r="B319">
        <f>INDEX(resultados!$A$2:$ZZ$929, 313, MATCH($B$2, resultados!$A$1:$ZZ$1, 0))</f>
        <v/>
      </c>
      <c r="C319">
        <f>INDEX(resultados!$A$2:$ZZ$929, 313, MATCH($B$3, resultados!$A$1:$ZZ$1, 0))</f>
        <v/>
      </c>
    </row>
    <row r="320">
      <c r="A320">
        <f>INDEX(resultados!$A$2:$ZZ$929, 314, MATCH($B$1, resultados!$A$1:$ZZ$1, 0))</f>
        <v/>
      </c>
      <c r="B320">
        <f>INDEX(resultados!$A$2:$ZZ$929, 314, MATCH($B$2, resultados!$A$1:$ZZ$1, 0))</f>
        <v/>
      </c>
      <c r="C320">
        <f>INDEX(resultados!$A$2:$ZZ$929, 314, MATCH($B$3, resultados!$A$1:$ZZ$1, 0))</f>
        <v/>
      </c>
    </row>
    <row r="321">
      <c r="A321">
        <f>INDEX(resultados!$A$2:$ZZ$929, 315, MATCH($B$1, resultados!$A$1:$ZZ$1, 0))</f>
        <v/>
      </c>
      <c r="B321">
        <f>INDEX(resultados!$A$2:$ZZ$929, 315, MATCH($B$2, resultados!$A$1:$ZZ$1, 0))</f>
        <v/>
      </c>
      <c r="C321">
        <f>INDEX(resultados!$A$2:$ZZ$929, 315, MATCH($B$3, resultados!$A$1:$ZZ$1, 0))</f>
        <v/>
      </c>
    </row>
    <row r="322">
      <c r="A322">
        <f>INDEX(resultados!$A$2:$ZZ$929, 316, MATCH($B$1, resultados!$A$1:$ZZ$1, 0))</f>
        <v/>
      </c>
      <c r="B322">
        <f>INDEX(resultados!$A$2:$ZZ$929, 316, MATCH($B$2, resultados!$A$1:$ZZ$1, 0))</f>
        <v/>
      </c>
      <c r="C322">
        <f>INDEX(resultados!$A$2:$ZZ$929, 316, MATCH($B$3, resultados!$A$1:$ZZ$1, 0))</f>
        <v/>
      </c>
    </row>
    <row r="323">
      <c r="A323">
        <f>INDEX(resultados!$A$2:$ZZ$929, 317, MATCH($B$1, resultados!$A$1:$ZZ$1, 0))</f>
        <v/>
      </c>
      <c r="B323">
        <f>INDEX(resultados!$A$2:$ZZ$929, 317, MATCH($B$2, resultados!$A$1:$ZZ$1, 0))</f>
        <v/>
      </c>
      <c r="C323">
        <f>INDEX(resultados!$A$2:$ZZ$929, 317, MATCH($B$3, resultados!$A$1:$ZZ$1, 0))</f>
        <v/>
      </c>
    </row>
    <row r="324">
      <c r="A324">
        <f>INDEX(resultados!$A$2:$ZZ$929, 318, MATCH($B$1, resultados!$A$1:$ZZ$1, 0))</f>
        <v/>
      </c>
      <c r="B324">
        <f>INDEX(resultados!$A$2:$ZZ$929, 318, MATCH($B$2, resultados!$A$1:$ZZ$1, 0))</f>
        <v/>
      </c>
      <c r="C324">
        <f>INDEX(resultados!$A$2:$ZZ$929, 318, MATCH($B$3, resultados!$A$1:$ZZ$1, 0))</f>
        <v/>
      </c>
    </row>
    <row r="325">
      <c r="A325">
        <f>INDEX(resultados!$A$2:$ZZ$929, 319, MATCH($B$1, resultados!$A$1:$ZZ$1, 0))</f>
        <v/>
      </c>
      <c r="B325">
        <f>INDEX(resultados!$A$2:$ZZ$929, 319, MATCH($B$2, resultados!$A$1:$ZZ$1, 0))</f>
        <v/>
      </c>
      <c r="C325">
        <f>INDEX(resultados!$A$2:$ZZ$929, 319, MATCH($B$3, resultados!$A$1:$ZZ$1, 0))</f>
        <v/>
      </c>
    </row>
    <row r="326">
      <c r="A326">
        <f>INDEX(resultados!$A$2:$ZZ$929, 320, MATCH($B$1, resultados!$A$1:$ZZ$1, 0))</f>
        <v/>
      </c>
      <c r="B326">
        <f>INDEX(resultados!$A$2:$ZZ$929, 320, MATCH($B$2, resultados!$A$1:$ZZ$1, 0))</f>
        <v/>
      </c>
      <c r="C326">
        <f>INDEX(resultados!$A$2:$ZZ$929, 320, MATCH($B$3, resultados!$A$1:$ZZ$1, 0))</f>
        <v/>
      </c>
    </row>
    <row r="327">
      <c r="A327">
        <f>INDEX(resultados!$A$2:$ZZ$929, 321, MATCH($B$1, resultados!$A$1:$ZZ$1, 0))</f>
        <v/>
      </c>
      <c r="B327">
        <f>INDEX(resultados!$A$2:$ZZ$929, 321, MATCH($B$2, resultados!$A$1:$ZZ$1, 0))</f>
        <v/>
      </c>
      <c r="C327">
        <f>INDEX(resultados!$A$2:$ZZ$929, 321, MATCH($B$3, resultados!$A$1:$ZZ$1, 0))</f>
        <v/>
      </c>
    </row>
    <row r="328">
      <c r="A328">
        <f>INDEX(resultados!$A$2:$ZZ$929, 322, MATCH($B$1, resultados!$A$1:$ZZ$1, 0))</f>
        <v/>
      </c>
      <c r="B328">
        <f>INDEX(resultados!$A$2:$ZZ$929, 322, MATCH($B$2, resultados!$A$1:$ZZ$1, 0))</f>
        <v/>
      </c>
      <c r="C328">
        <f>INDEX(resultados!$A$2:$ZZ$929, 322, MATCH($B$3, resultados!$A$1:$ZZ$1, 0))</f>
        <v/>
      </c>
    </row>
    <row r="329">
      <c r="A329">
        <f>INDEX(resultados!$A$2:$ZZ$929, 323, MATCH($B$1, resultados!$A$1:$ZZ$1, 0))</f>
        <v/>
      </c>
      <c r="B329">
        <f>INDEX(resultados!$A$2:$ZZ$929, 323, MATCH($B$2, resultados!$A$1:$ZZ$1, 0))</f>
        <v/>
      </c>
      <c r="C329">
        <f>INDEX(resultados!$A$2:$ZZ$929, 323, MATCH($B$3, resultados!$A$1:$ZZ$1, 0))</f>
        <v/>
      </c>
    </row>
    <row r="330">
      <c r="A330">
        <f>INDEX(resultados!$A$2:$ZZ$929, 324, MATCH($B$1, resultados!$A$1:$ZZ$1, 0))</f>
        <v/>
      </c>
      <c r="B330">
        <f>INDEX(resultados!$A$2:$ZZ$929, 324, MATCH($B$2, resultados!$A$1:$ZZ$1, 0))</f>
        <v/>
      </c>
      <c r="C330">
        <f>INDEX(resultados!$A$2:$ZZ$929, 324, MATCH($B$3, resultados!$A$1:$ZZ$1, 0))</f>
        <v/>
      </c>
    </row>
    <row r="331">
      <c r="A331">
        <f>INDEX(resultados!$A$2:$ZZ$929, 325, MATCH($B$1, resultados!$A$1:$ZZ$1, 0))</f>
        <v/>
      </c>
      <c r="B331">
        <f>INDEX(resultados!$A$2:$ZZ$929, 325, MATCH($B$2, resultados!$A$1:$ZZ$1, 0))</f>
        <v/>
      </c>
      <c r="C331">
        <f>INDEX(resultados!$A$2:$ZZ$929, 325, MATCH($B$3, resultados!$A$1:$ZZ$1, 0))</f>
        <v/>
      </c>
    </row>
    <row r="332">
      <c r="A332">
        <f>INDEX(resultados!$A$2:$ZZ$929, 326, MATCH($B$1, resultados!$A$1:$ZZ$1, 0))</f>
        <v/>
      </c>
      <c r="B332">
        <f>INDEX(resultados!$A$2:$ZZ$929, 326, MATCH($B$2, resultados!$A$1:$ZZ$1, 0))</f>
        <v/>
      </c>
      <c r="C332">
        <f>INDEX(resultados!$A$2:$ZZ$929, 326, MATCH($B$3, resultados!$A$1:$ZZ$1, 0))</f>
        <v/>
      </c>
    </row>
    <row r="333">
      <c r="A333">
        <f>INDEX(resultados!$A$2:$ZZ$929, 327, MATCH($B$1, resultados!$A$1:$ZZ$1, 0))</f>
        <v/>
      </c>
      <c r="B333">
        <f>INDEX(resultados!$A$2:$ZZ$929, 327, MATCH($B$2, resultados!$A$1:$ZZ$1, 0))</f>
        <v/>
      </c>
      <c r="C333">
        <f>INDEX(resultados!$A$2:$ZZ$929, 327, MATCH($B$3, resultados!$A$1:$ZZ$1, 0))</f>
        <v/>
      </c>
    </row>
    <row r="334">
      <c r="A334">
        <f>INDEX(resultados!$A$2:$ZZ$929, 328, MATCH($B$1, resultados!$A$1:$ZZ$1, 0))</f>
        <v/>
      </c>
      <c r="B334">
        <f>INDEX(resultados!$A$2:$ZZ$929, 328, MATCH($B$2, resultados!$A$1:$ZZ$1, 0))</f>
        <v/>
      </c>
      <c r="C334">
        <f>INDEX(resultados!$A$2:$ZZ$929, 328, MATCH($B$3, resultados!$A$1:$ZZ$1, 0))</f>
        <v/>
      </c>
    </row>
    <row r="335">
      <c r="A335">
        <f>INDEX(resultados!$A$2:$ZZ$929, 329, MATCH($B$1, resultados!$A$1:$ZZ$1, 0))</f>
        <v/>
      </c>
      <c r="B335">
        <f>INDEX(resultados!$A$2:$ZZ$929, 329, MATCH($B$2, resultados!$A$1:$ZZ$1, 0))</f>
        <v/>
      </c>
      <c r="C335">
        <f>INDEX(resultados!$A$2:$ZZ$929, 329, MATCH($B$3, resultados!$A$1:$ZZ$1, 0))</f>
        <v/>
      </c>
    </row>
    <row r="336">
      <c r="A336">
        <f>INDEX(resultados!$A$2:$ZZ$929, 330, MATCH($B$1, resultados!$A$1:$ZZ$1, 0))</f>
        <v/>
      </c>
      <c r="B336">
        <f>INDEX(resultados!$A$2:$ZZ$929, 330, MATCH($B$2, resultados!$A$1:$ZZ$1, 0))</f>
        <v/>
      </c>
      <c r="C336">
        <f>INDEX(resultados!$A$2:$ZZ$929, 330, MATCH($B$3, resultados!$A$1:$ZZ$1, 0))</f>
        <v/>
      </c>
    </row>
    <row r="337">
      <c r="A337">
        <f>INDEX(resultados!$A$2:$ZZ$929, 331, MATCH($B$1, resultados!$A$1:$ZZ$1, 0))</f>
        <v/>
      </c>
      <c r="B337">
        <f>INDEX(resultados!$A$2:$ZZ$929, 331, MATCH($B$2, resultados!$A$1:$ZZ$1, 0))</f>
        <v/>
      </c>
      <c r="C337">
        <f>INDEX(resultados!$A$2:$ZZ$929, 331, MATCH($B$3, resultados!$A$1:$ZZ$1, 0))</f>
        <v/>
      </c>
    </row>
    <row r="338">
      <c r="A338">
        <f>INDEX(resultados!$A$2:$ZZ$929, 332, MATCH($B$1, resultados!$A$1:$ZZ$1, 0))</f>
        <v/>
      </c>
      <c r="B338">
        <f>INDEX(resultados!$A$2:$ZZ$929, 332, MATCH($B$2, resultados!$A$1:$ZZ$1, 0))</f>
        <v/>
      </c>
      <c r="C338">
        <f>INDEX(resultados!$A$2:$ZZ$929, 332, MATCH($B$3, resultados!$A$1:$ZZ$1, 0))</f>
        <v/>
      </c>
    </row>
    <row r="339">
      <c r="A339">
        <f>INDEX(resultados!$A$2:$ZZ$929, 333, MATCH($B$1, resultados!$A$1:$ZZ$1, 0))</f>
        <v/>
      </c>
      <c r="B339">
        <f>INDEX(resultados!$A$2:$ZZ$929, 333, MATCH($B$2, resultados!$A$1:$ZZ$1, 0))</f>
        <v/>
      </c>
      <c r="C339">
        <f>INDEX(resultados!$A$2:$ZZ$929, 333, MATCH($B$3, resultados!$A$1:$ZZ$1, 0))</f>
        <v/>
      </c>
    </row>
    <row r="340">
      <c r="A340">
        <f>INDEX(resultados!$A$2:$ZZ$929, 334, MATCH($B$1, resultados!$A$1:$ZZ$1, 0))</f>
        <v/>
      </c>
      <c r="B340">
        <f>INDEX(resultados!$A$2:$ZZ$929, 334, MATCH($B$2, resultados!$A$1:$ZZ$1, 0))</f>
        <v/>
      </c>
      <c r="C340">
        <f>INDEX(resultados!$A$2:$ZZ$929, 334, MATCH($B$3, resultados!$A$1:$ZZ$1, 0))</f>
        <v/>
      </c>
    </row>
    <row r="341">
      <c r="A341">
        <f>INDEX(resultados!$A$2:$ZZ$929, 335, MATCH($B$1, resultados!$A$1:$ZZ$1, 0))</f>
        <v/>
      </c>
      <c r="B341">
        <f>INDEX(resultados!$A$2:$ZZ$929, 335, MATCH($B$2, resultados!$A$1:$ZZ$1, 0))</f>
        <v/>
      </c>
      <c r="C341">
        <f>INDEX(resultados!$A$2:$ZZ$929, 335, MATCH($B$3, resultados!$A$1:$ZZ$1, 0))</f>
        <v/>
      </c>
    </row>
    <row r="342">
      <c r="A342">
        <f>INDEX(resultados!$A$2:$ZZ$929, 336, MATCH($B$1, resultados!$A$1:$ZZ$1, 0))</f>
        <v/>
      </c>
      <c r="B342">
        <f>INDEX(resultados!$A$2:$ZZ$929, 336, MATCH($B$2, resultados!$A$1:$ZZ$1, 0))</f>
        <v/>
      </c>
      <c r="C342">
        <f>INDEX(resultados!$A$2:$ZZ$929, 336, MATCH($B$3, resultados!$A$1:$ZZ$1, 0))</f>
        <v/>
      </c>
    </row>
    <row r="343">
      <c r="A343">
        <f>INDEX(resultados!$A$2:$ZZ$929, 337, MATCH($B$1, resultados!$A$1:$ZZ$1, 0))</f>
        <v/>
      </c>
      <c r="B343">
        <f>INDEX(resultados!$A$2:$ZZ$929, 337, MATCH($B$2, resultados!$A$1:$ZZ$1, 0))</f>
        <v/>
      </c>
      <c r="C343">
        <f>INDEX(resultados!$A$2:$ZZ$929, 337, MATCH($B$3, resultados!$A$1:$ZZ$1, 0))</f>
        <v/>
      </c>
    </row>
    <row r="344">
      <c r="A344">
        <f>INDEX(resultados!$A$2:$ZZ$929, 338, MATCH($B$1, resultados!$A$1:$ZZ$1, 0))</f>
        <v/>
      </c>
      <c r="B344">
        <f>INDEX(resultados!$A$2:$ZZ$929, 338, MATCH($B$2, resultados!$A$1:$ZZ$1, 0))</f>
        <v/>
      </c>
      <c r="C344">
        <f>INDEX(resultados!$A$2:$ZZ$929, 338, MATCH($B$3, resultados!$A$1:$ZZ$1, 0))</f>
        <v/>
      </c>
    </row>
    <row r="345">
      <c r="A345">
        <f>INDEX(resultados!$A$2:$ZZ$929, 339, MATCH($B$1, resultados!$A$1:$ZZ$1, 0))</f>
        <v/>
      </c>
      <c r="B345">
        <f>INDEX(resultados!$A$2:$ZZ$929, 339, MATCH($B$2, resultados!$A$1:$ZZ$1, 0))</f>
        <v/>
      </c>
      <c r="C345">
        <f>INDEX(resultados!$A$2:$ZZ$929, 339, MATCH($B$3, resultados!$A$1:$ZZ$1, 0))</f>
        <v/>
      </c>
    </row>
    <row r="346">
      <c r="A346">
        <f>INDEX(resultados!$A$2:$ZZ$929, 340, MATCH($B$1, resultados!$A$1:$ZZ$1, 0))</f>
        <v/>
      </c>
      <c r="B346">
        <f>INDEX(resultados!$A$2:$ZZ$929, 340, MATCH($B$2, resultados!$A$1:$ZZ$1, 0))</f>
        <v/>
      </c>
      <c r="C346">
        <f>INDEX(resultados!$A$2:$ZZ$929, 340, MATCH($B$3, resultados!$A$1:$ZZ$1, 0))</f>
        <v/>
      </c>
    </row>
    <row r="347">
      <c r="A347">
        <f>INDEX(resultados!$A$2:$ZZ$929, 341, MATCH($B$1, resultados!$A$1:$ZZ$1, 0))</f>
        <v/>
      </c>
      <c r="B347">
        <f>INDEX(resultados!$A$2:$ZZ$929, 341, MATCH($B$2, resultados!$A$1:$ZZ$1, 0))</f>
        <v/>
      </c>
      <c r="C347">
        <f>INDEX(resultados!$A$2:$ZZ$929, 341, MATCH($B$3, resultados!$A$1:$ZZ$1, 0))</f>
        <v/>
      </c>
    </row>
    <row r="348">
      <c r="A348">
        <f>INDEX(resultados!$A$2:$ZZ$929, 342, MATCH($B$1, resultados!$A$1:$ZZ$1, 0))</f>
        <v/>
      </c>
      <c r="B348">
        <f>INDEX(resultados!$A$2:$ZZ$929, 342, MATCH($B$2, resultados!$A$1:$ZZ$1, 0))</f>
        <v/>
      </c>
      <c r="C348">
        <f>INDEX(resultados!$A$2:$ZZ$929, 342, MATCH($B$3, resultados!$A$1:$ZZ$1, 0))</f>
        <v/>
      </c>
    </row>
    <row r="349">
      <c r="A349">
        <f>INDEX(resultados!$A$2:$ZZ$929, 343, MATCH($B$1, resultados!$A$1:$ZZ$1, 0))</f>
        <v/>
      </c>
      <c r="B349">
        <f>INDEX(resultados!$A$2:$ZZ$929, 343, MATCH($B$2, resultados!$A$1:$ZZ$1, 0))</f>
        <v/>
      </c>
      <c r="C349">
        <f>INDEX(resultados!$A$2:$ZZ$929, 343, MATCH($B$3, resultados!$A$1:$ZZ$1, 0))</f>
        <v/>
      </c>
    </row>
    <row r="350">
      <c r="A350">
        <f>INDEX(resultados!$A$2:$ZZ$929, 344, MATCH($B$1, resultados!$A$1:$ZZ$1, 0))</f>
        <v/>
      </c>
      <c r="B350">
        <f>INDEX(resultados!$A$2:$ZZ$929, 344, MATCH($B$2, resultados!$A$1:$ZZ$1, 0))</f>
        <v/>
      </c>
      <c r="C350">
        <f>INDEX(resultados!$A$2:$ZZ$929, 344, MATCH($B$3, resultados!$A$1:$ZZ$1, 0))</f>
        <v/>
      </c>
    </row>
    <row r="351">
      <c r="A351">
        <f>INDEX(resultados!$A$2:$ZZ$929, 345, MATCH($B$1, resultados!$A$1:$ZZ$1, 0))</f>
        <v/>
      </c>
      <c r="B351">
        <f>INDEX(resultados!$A$2:$ZZ$929, 345, MATCH($B$2, resultados!$A$1:$ZZ$1, 0))</f>
        <v/>
      </c>
      <c r="C351">
        <f>INDEX(resultados!$A$2:$ZZ$929, 345, MATCH($B$3, resultados!$A$1:$ZZ$1, 0))</f>
        <v/>
      </c>
    </row>
    <row r="352">
      <c r="A352">
        <f>INDEX(resultados!$A$2:$ZZ$929, 346, MATCH($B$1, resultados!$A$1:$ZZ$1, 0))</f>
        <v/>
      </c>
      <c r="B352">
        <f>INDEX(resultados!$A$2:$ZZ$929, 346, MATCH($B$2, resultados!$A$1:$ZZ$1, 0))</f>
        <v/>
      </c>
      <c r="C352">
        <f>INDEX(resultados!$A$2:$ZZ$929, 346, MATCH($B$3, resultados!$A$1:$ZZ$1, 0))</f>
        <v/>
      </c>
    </row>
    <row r="353">
      <c r="A353">
        <f>INDEX(resultados!$A$2:$ZZ$929, 347, MATCH($B$1, resultados!$A$1:$ZZ$1, 0))</f>
        <v/>
      </c>
      <c r="B353">
        <f>INDEX(resultados!$A$2:$ZZ$929, 347, MATCH($B$2, resultados!$A$1:$ZZ$1, 0))</f>
        <v/>
      </c>
      <c r="C353">
        <f>INDEX(resultados!$A$2:$ZZ$929, 347, MATCH($B$3, resultados!$A$1:$ZZ$1, 0))</f>
        <v/>
      </c>
    </row>
    <row r="354">
      <c r="A354">
        <f>INDEX(resultados!$A$2:$ZZ$929, 348, MATCH($B$1, resultados!$A$1:$ZZ$1, 0))</f>
        <v/>
      </c>
      <c r="B354">
        <f>INDEX(resultados!$A$2:$ZZ$929, 348, MATCH($B$2, resultados!$A$1:$ZZ$1, 0))</f>
        <v/>
      </c>
      <c r="C354">
        <f>INDEX(resultados!$A$2:$ZZ$929, 348, MATCH($B$3, resultados!$A$1:$ZZ$1, 0))</f>
        <v/>
      </c>
    </row>
    <row r="355">
      <c r="A355">
        <f>INDEX(resultados!$A$2:$ZZ$929, 349, MATCH($B$1, resultados!$A$1:$ZZ$1, 0))</f>
        <v/>
      </c>
      <c r="B355">
        <f>INDEX(resultados!$A$2:$ZZ$929, 349, MATCH($B$2, resultados!$A$1:$ZZ$1, 0))</f>
        <v/>
      </c>
      <c r="C355">
        <f>INDEX(resultados!$A$2:$ZZ$929, 349, MATCH($B$3, resultados!$A$1:$ZZ$1, 0))</f>
        <v/>
      </c>
    </row>
    <row r="356">
      <c r="A356">
        <f>INDEX(resultados!$A$2:$ZZ$929, 350, MATCH($B$1, resultados!$A$1:$ZZ$1, 0))</f>
        <v/>
      </c>
      <c r="B356">
        <f>INDEX(resultados!$A$2:$ZZ$929, 350, MATCH($B$2, resultados!$A$1:$ZZ$1, 0))</f>
        <v/>
      </c>
      <c r="C356">
        <f>INDEX(resultados!$A$2:$ZZ$929, 350, MATCH($B$3, resultados!$A$1:$ZZ$1, 0))</f>
        <v/>
      </c>
    </row>
    <row r="357">
      <c r="A357">
        <f>INDEX(resultados!$A$2:$ZZ$929, 351, MATCH($B$1, resultados!$A$1:$ZZ$1, 0))</f>
        <v/>
      </c>
      <c r="B357">
        <f>INDEX(resultados!$A$2:$ZZ$929, 351, MATCH($B$2, resultados!$A$1:$ZZ$1, 0))</f>
        <v/>
      </c>
      <c r="C357">
        <f>INDEX(resultados!$A$2:$ZZ$929, 351, MATCH($B$3, resultados!$A$1:$ZZ$1, 0))</f>
        <v/>
      </c>
    </row>
    <row r="358">
      <c r="A358">
        <f>INDEX(resultados!$A$2:$ZZ$929, 352, MATCH($B$1, resultados!$A$1:$ZZ$1, 0))</f>
        <v/>
      </c>
      <c r="B358">
        <f>INDEX(resultados!$A$2:$ZZ$929, 352, MATCH($B$2, resultados!$A$1:$ZZ$1, 0))</f>
        <v/>
      </c>
      <c r="C358">
        <f>INDEX(resultados!$A$2:$ZZ$929, 352, MATCH($B$3, resultados!$A$1:$ZZ$1, 0))</f>
        <v/>
      </c>
    </row>
    <row r="359">
      <c r="A359">
        <f>INDEX(resultados!$A$2:$ZZ$929, 353, MATCH($B$1, resultados!$A$1:$ZZ$1, 0))</f>
        <v/>
      </c>
      <c r="B359">
        <f>INDEX(resultados!$A$2:$ZZ$929, 353, MATCH($B$2, resultados!$A$1:$ZZ$1, 0))</f>
        <v/>
      </c>
      <c r="C359">
        <f>INDEX(resultados!$A$2:$ZZ$929, 353, MATCH($B$3, resultados!$A$1:$ZZ$1, 0))</f>
        <v/>
      </c>
    </row>
    <row r="360">
      <c r="A360">
        <f>INDEX(resultados!$A$2:$ZZ$929, 354, MATCH($B$1, resultados!$A$1:$ZZ$1, 0))</f>
        <v/>
      </c>
      <c r="B360">
        <f>INDEX(resultados!$A$2:$ZZ$929, 354, MATCH($B$2, resultados!$A$1:$ZZ$1, 0))</f>
        <v/>
      </c>
      <c r="C360">
        <f>INDEX(resultados!$A$2:$ZZ$929, 354, MATCH($B$3, resultados!$A$1:$ZZ$1, 0))</f>
        <v/>
      </c>
    </row>
    <row r="361">
      <c r="A361">
        <f>INDEX(resultados!$A$2:$ZZ$929, 355, MATCH($B$1, resultados!$A$1:$ZZ$1, 0))</f>
        <v/>
      </c>
      <c r="B361">
        <f>INDEX(resultados!$A$2:$ZZ$929, 355, MATCH($B$2, resultados!$A$1:$ZZ$1, 0))</f>
        <v/>
      </c>
      <c r="C361">
        <f>INDEX(resultados!$A$2:$ZZ$929, 355, MATCH($B$3, resultados!$A$1:$ZZ$1, 0))</f>
        <v/>
      </c>
    </row>
    <row r="362">
      <c r="A362">
        <f>INDEX(resultados!$A$2:$ZZ$929, 356, MATCH($B$1, resultados!$A$1:$ZZ$1, 0))</f>
        <v/>
      </c>
      <c r="B362">
        <f>INDEX(resultados!$A$2:$ZZ$929, 356, MATCH($B$2, resultados!$A$1:$ZZ$1, 0))</f>
        <v/>
      </c>
      <c r="C362">
        <f>INDEX(resultados!$A$2:$ZZ$929, 356, MATCH($B$3, resultados!$A$1:$ZZ$1, 0))</f>
        <v/>
      </c>
    </row>
    <row r="363">
      <c r="A363">
        <f>INDEX(resultados!$A$2:$ZZ$929, 357, MATCH($B$1, resultados!$A$1:$ZZ$1, 0))</f>
        <v/>
      </c>
      <c r="B363">
        <f>INDEX(resultados!$A$2:$ZZ$929, 357, MATCH($B$2, resultados!$A$1:$ZZ$1, 0))</f>
        <v/>
      </c>
      <c r="C363">
        <f>INDEX(resultados!$A$2:$ZZ$929, 357, MATCH($B$3, resultados!$A$1:$ZZ$1, 0))</f>
        <v/>
      </c>
    </row>
    <row r="364">
      <c r="A364">
        <f>INDEX(resultados!$A$2:$ZZ$929, 358, MATCH($B$1, resultados!$A$1:$ZZ$1, 0))</f>
        <v/>
      </c>
      <c r="B364">
        <f>INDEX(resultados!$A$2:$ZZ$929, 358, MATCH($B$2, resultados!$A$1:$ZZ$1, 0))</f>
        <v/>
      </c>
      <c r="C364">
        <f>INDEX(resultados!$A$2:$ZZ$929, 358, MATCH($B$3, resultados!$A$1:$ZZ$1, 0))</f>
        <v/>
      </c>
    </row>
    <row r="365">
      <c r="A365">
        <f>INDEX(resultados!$A$2:$ZZ$929, 359, MATCH($B$1, resultados!$A$1:$ZZ$1, 0))</f>
        <v/>
      </c>
      <c r="B365">
        <f>INDEX(resultados!$A$2:$ZZ$929, 359, MATCH($B$2, resultados!$A$1:$ZZ$1, 0))</f>
        <v/>
      </c>
      <c r="C365">
        <f>INDEX(resultados!$A$2:$ZZ$929, 359, MATCH($B$3, resultados!$A$1:$ZZ$1, 0))</f>
        <v/>
      </c>
    </row>
    <row r="366">
      <c r="A366">
        <f>INDEX(resultados!$A$2:$ZZ$929, 360, MATCH($B$1, resultados!$A$1:$ZZ$1, 0))</f>
        <v/>
      </c>
      <c r="B366">
        <f>INDEX(resultados!$A$2:$ZZ$929, 360, MATCH($B$2, resultados!$A$1:$ZZ$1, 0))</f>
        <v/>
      </c>
      <c r="C366">
        <f>INDEX(resultados!$A$2:$ZZ$929, 360, MATCH($B$3, resultados!$A$1:$ZZ$1, 0))</f>
        <v/>
      </c>
    </row>
    <row r="367">
      <c r="A367">
        <f>INDEX(resultados!$A$2:$ZZ$929, 361, MATCH($B$1, resultados!$A$1:$ZZ$1, 0))</f>
        <v/>
      </c>
      <c r="B367">
        <f>INDEX(resultados!$A$2:$ZZ$929, 361, MATCH($B$2, resultados!$A$1:$ZZ$1, 0))</f>
        <v/>
      </c>
      <c r="C367">
        <f>INDEX(resultados!$A$2:$ZZ$929, 361, MATCH($B$3, resultados!$A$1:$ZZ$1, 0))</f>
        <v/>
      </c>
    </row>
    <row r="368">
      <c r="A368">
        <f>INDEX(resultados!$A$2:$ZZ$929, 362, MATCH($B$1, resultados!$A$1:$ZZ$1, 0))</f>
        <v/>
      </c>
      <c r="B368">
        <f>INDEX(resultados!$A$2:$ZZ$929, 362, MATCH($B$2, resultados!$A$1:$ZZ$1, 0))</f>
        <v/>
      </c>
      <c r="C368">
        <f>INDEX(resultados!$A$2:$ZZ$929, 362, MATCH($B$3, resultados!$A$1:$ZZ$1, 0))</f>
        <v/>
      </c>
    </row>
    <row r="369">
      <c r="A369">
        <f>INDEX(resultados!$A$2:$ZZ$929, 363, MATCH($B$1, resultados!$A$1:$ZZ$1, 0))</f>
        <v/>
      </c>
      <c r="B369">
        <f>INDEX(resultados!$A$2:$ZZ$929, 363, MATCH($B$2, resultados!$A$1:$ZZ$1, 0))</f>
        <v/>
      </c>
      <c r="C369">
        <f>INDEX(resultados!$A$2:$ZZ$929, 363, MATCH($B$3, resultados!$A$1:$ZZ$1, 0))</f>
        <v/>
      </c>
    </row>
    <row r="370">
      <c r="A370">
        <f>INDEX(resultados!$A$2:$ZZ$929, 364, MATCH($B$1, resultados!$A$1:$ZZ$1, 0))</f>
        <v/>
      </c>
      <c r="B370">
        <f>INDEX(resultados!$A$2:$ZZ$929, 364, MATCH($B$2, resultados!$A$1:$ZZ$1, 0))</f>
        <v/>
      </c>
      <c r="C370">
        <f>INDEX(resultados!$A$2:$ZZ$929, 364, MATCH($B$3, resultados!$A$1:$ZZ$1, 0))</f>
        <v/>
      </c>
    </row>
    <row r="371">
      <c r="A371">
        <f>INDEX(resultados!$A$2:$ZZ$929, 365, MATCH($B$1, resultados!$A$1:$ZZ$1, 0))</f>
        <v/>
      </c>
      <c r="B371">
        <f>INDEX(resultados!$A$2:$ZZ$929, 365, MATCH($B$2, resultados!$A$1:$ZZ$1, 0))</f>
        <v/>
      </c>
      <c r="C371">
        <f>INDEX(resultados!$A$2:$ZZ$929, 365, MATCH($B$3, resultados!$A$1:$ZZ$1, 0))</f>
        <v/>
      </c>
    </row>
    <row r="372">
      <c r="A372">
        <f>INDEX(resultados!$A$2:$ZZ$929, 366, MATCH($B$1, resultados!$A$1:$ZZ$1, 0))</f>
        <v/>
      </c>
      <c r="B372">
        <f>INDEX(resultados!$A$2:$ZZ$929, 366, MATCH($B$2, resultados!$A$1:$ZZ$1, 0))</f>
        <v/>
      </c>
      <c r="C372">
        <f>INDEX(resultados!$A$2:$ZZ$929, 366, MATCH($B$3, resultados!$A$1:$ZZ$1, 0))</f>
        <v/>
      </c>
    </row>
    <row r="373">
      <c r="A373">
        <f>INDEX(resultados!$A$2:$ZZ$929, 367, MATCH($B$1, resultados!$A$1:$ZZ$1, 0))</f>
        <v/>
      </c>
      <c r="B373">
        <f>INDEX(resultados!$A$2:$ZZ$929, 367, MATCH($B$2, resultados!$A$1:$ZZ$1, 0))</f>
        <v/>
      </c>
      <c r="C373">
        <f>INDEX(resultados!$A$2:$ZZ$929, 367, MATCH($B$3, resultados!$A$1:$ZZ$1, 0))</f>
        <v/>
      </c>
    </row>
    <row r="374">
      <c r="A374">
        <f>INDEX(resultados!$A$2:$ZZ$929, 368, MATCH($B$1, resultados!$A$1:$ZZ$1, 0))</f>
        <v/>
      </c>
      <c r="B374">
        <f>INDEX(resultados!$A$2:$ZZ$929, 368, MATCH($B$2, resultados!$A$1:$ZZ$1, 0))</f>
        <v/>
      </c>
      <c r="C374">
        <f>INDEX(resultados!$A$2:$ZZ$929, 368, MATCH($B$3, resultados!$A$1:$ZZ$1, 0))</f>
        <v/>
      </c>
    </row>
    <row r="375">
      <c r="A375">
        <f>INDEX(resultados!$A$2:$ZZ$929, 369, MATCH($B$1, resultados!$A$1:$ZZ$1, 0))</f>
        <v/>
      </c>
      <c r="B375">
        <f>INDEX(resultados!$A$2:$ZZ$929, 369, MATCH($B$2, resultados!$A$1:$ZZ$1, 0))</f>
        <v/>
      </c>
      <c r="C375">
        <f>INDEX(resultados!$A$2:$ZZ$929, 369, MATCH($B$3, resultados!$A$1:$ZZ$1, 0))</f>
        <v/>
      </c>
    </row>
    <row r="376">
      <c r="A376">
        <f>INDEX(resultados!$A$2:$ZZ$929, 370, MATCH($B$1, resultados!$A$1:$ZZ$1, 0))</f>
        <v/>
      </c>
      <c r="B376">
        <f>INDEX(resultados!$A$2:$ZZ$929, 370, MATCH($B$2, resultados!$A$1:$ZZ$1, 0))</f>
        <v/>
      </c>
      <c r="C376">
        <f>INDEX(resultados!$A$2:$ZZ$929, 370, MATCH($B$3, resultados!$A$1:$ZZ$1, 0))</f>
        <v/>
      </c>
    </row>
    <row r="377">
      <c r="A377">
        <f>INDEX(resultados!$A$2:$ZZ$929, 371, MATCH($B$1, resultados!$A$1:$ZZ$1, 0))</f>
        <v/>
      </c>
      <c r="B377">
        <f>INDEX(resultados!$A$2:$ZZ$929, 371, MATCH($B$2, resultados!$A$1:$ZZ$1, 0))</f>
        <v/>
      </c>
      <c r="C377">
        <f>INDEX(resultados!$A$2:$ZZ$929, 371, MATCH($B$3, resultados!$A$1:$ZZ$1, 0))</f>
        <v/>
      </c>
    </row>
    <row r="378">
      <c r="A378">
        <f>INDEX(resultados!$A$2:$ZZ$929, 372, MATCH($B$1, resultados!$A$1:$ZZ$1, 0))</f>
        <v/>
      </c>
      <c r="B378">
        <f>INDEX(resultados!$A$2:$ZZ$929, 372, MATCH($B$2, resultados!$A$1:$ZZ$1, 0))</f>
        <v/>
      </c>
      <c r="C378">
        <f>INDEX(resultados!$A$2:$ZZ$929, 372, MATCH($B$3, resultados!$A$1:$ZZ$1, 0))</f>
        <v/>
      </c>
    </row>
    <row r="379">
      <c r="A379">
        <f>INDEX(resultados!$A$2:$ZZ$929, 373, MATCH($B$1, resultados!$A$1:$ZZ$1, 0))</f>
        <v/>
      </c>
      <c r="B379">
        <f>INDEX(resultados!$A$2:$ZZ$929, 373, MATCH($B$2, resultados!$A$1:$ZZ$1, 0))</f>
        <v/>
      </c>
      <c r="C379">
        <f>INDEX(resultados!$A$2:$ZZ$929, 373, MATCH($B$3, resultados!$A$1:$ZZ$1, 0))</f>
        <v/>
      </c>
    </row>
    <row r="380">
      <c r="A380">
        <f>INDEX(resultados!$A$2:$ZZ$929, 374, MATCH($B$1, resultados!$A$1:$ZZ$1, 0))</f>
        <v/>
      </c>
      <c r="B380">
        <f>INDEX(resultados!$A$2:$ZZ$929, 374, MATCH($B$2, resultados!$A$1:$ZZ$1, 0))</f>
        <v/>
      </c>
      <c r="C380">
        <f>INDEX(resultados!$A$2:$ZZ$929, 374, MATCH($B$3, resultados!$A$1:$ZZ$1, 0))</f>
        <v/>
      </c>
    </row>
    <row r="381">
      <c r="A381">
        <f>INDEX(resultados!$A$2:$ZZ$929, 375, MATCH($B$1, resultados!$A$1:$ZZ$1, 0))</f>
        <v/>
      </c>
      <c r="B381">
        <f>INDEX(resultados!$A$2:$ZZ$929, 375, MATCH($B$2, resultados!$A$1:$ZZ$1, 0))</f>
        <v/>
      </c>
      <c r="C381">
        <f>INDEX(resultados!$A$2:$ZZ$929, 375, MATCH($B$3, resultados!$A$1:$ZZ$1, 0))</f>
        <v/>
      </c>
    </row>
    <row r="382">
      <c r="A382">
        <f>INDEX(resultados!$A$2:$ZZ$929, 376, MATCH($B$1, resultados!$A$1:$ZZ$1, 0))</f>
        <v/>
      </c>
      <c r="B382">
        <f>INDEX(resultados!$A$2:$ZZ$929, 376, MATCH($B$2, resultados!$A$1:$ZZ$1, 0))</f>
        <v/>
      </c>
      <c r="C382">
        <f>INDEX(resultados!$A$2:$ZZ$929, 376, MATCH($B$3, resultados!$A$1:$ZZ$1, 0))</f>
        <v/>
      </c>
    </row>
    <row r="383">
      <c r="A383">
        <f>INDEX(resultados!$A$2:$ZZ$929, 377, MATCH($B$1, resultados!$A$1:$ZZ$1, 0))</f>
        <v/>
      </c>
      <c r="B383">
        <f>INDEX(resultados!$A$2:$ZZ$929, 377, MATCH($B$2, resultados!$A$1:$ZZ$1, 0))</f>
        <v/>
      </c>
      <c r="C383">
        <f>INDEX(resultados!$A$2:$ZZ$929, 377, MATCH($B$3, resultados!$A$1:$ZZ$1, 0))</f>
        <v/>
      </c>
    </row>
    <row r="384">
      <c r="A384">
        <f>INDEX(resultados!$A$2:$ZZ$929, 378, MATCH($B$1, resultados!$A$1:$ZZ$1, 0))</f>
        <v/>
      </c>
      <c r="B384">
        <f>INDEX(resultados!$A$2:$ZZ$929, 378, MATCH($B$2, resultados!$A$1:$ZZ$1, 0))</f>
        <v/>
      </c>
      <c r="C384">
        <f>INDEX(resultados!$A$2:$ZZ$929, 378, MATCH($B$3, resultados!$A$1:$ZZ$1, 0))</f>
        <v/>
      </c>
    </row>
    <row r="385">
      <c r="A385">
        <f>INDEX(resultados!$A$2:$ZZ$929, 379, MATCH($B$1, resultados!$A$1:$ZZ$1, 0))</f>
        <v/>
      </c>
      <c r="B385">
        <f>INDEX(resultados!$A$2:$ZZ$929, 379, MATCH($B$2, resultados!$A$1:$ZZ$1, 0))</f>
        <v/>
      </c>
      <c r="C385">
        <f>INDEX(resultados!$A$2:$ZZ$929, 379, MATCH($B$3, resultados!$A$1:$ZZ$1, 0))</f>
        <v/>
      </c>
    </row>
    <row r="386">
      <c r="A386">
        <f>INDEX(resultados!$A$2:$ZZ$929, 380, MATCH($B$1, resultados!$A$1:$ZZ$1, 0))</f>
        <v/>
      </c>
      <c r="B386">
        <f>INDEX(resultados!$A$2:$ZZ$929, 380, MATCH($B$2, resultados!$A$1:$ZZ$1, 0))</f>
        <v/>
      </c>
      <c r="C386">
        <f>INDEX(resultados!$A$2:$ZZ$929, 380, MATCH($B$3, resultados!$A$1:$ZZ$1, 0))</f>
        <v/>
      </c>
    </row>
    <row r="387">
      <c r="A387">
        <f>INDEX(resultados!$A$2:$ZZ$929, 381, MATCH($B$1, resultados!$A$1:$ZZ$1, 0))</f>
        <v/>
      </c>
      <c r="B387">
        <f>INDEX(resultados!$A$2:$ZZ$929, 381, MATCH($B$2, resultados!$A$1:$ZZ$1, 0))</f>
        <v/>
      </c>
      <c r="C387">
        <f>INDEX(resultados!$A$2:$ZZ$929, 381, MATCH($B$3, resultados!$A$1:$ZZ$1, 0))</f>
        <v/>
      </c>
    </row>
    <row r="388">
      <c r="A388">
        <f>INDEX(resultados!$A$2:$ZZ$929, 382, MATCH($B$1, resultados!$A$1:$ZZ$1, 0))</f>
        <v/>
      </c>
      <c r="B388">
        <f>INDEX(resultados!$A$2:$ZZ$929, 382, MATCH($B$2, resultados!$A$1:$ZZ$1, 0))</f>
        <v/>
      </c>
      <c r="C388">
        <f>INDEX(resultados!$A$2:$ZZ$929, 382, MATCH($B$3, resultados!$A$1:$ZZ$1, 0))</f>
        <v/>
      </c>
    </row>
    <row r="389">
      <c r="A389">
        <f>INDEX(resultados!$A$2:$ZZ$929, 383, MATCH($B$1, resultados!$A$1:$ZZ$1, 0))</f>
        <v/>
      </c>
      <c r="B389">
        <f>INDEX(resultados!$A$2:$ZZ$929, 383, MATCH($B$2, resultados!$A$1:$ZZ$1, 0))</f>
        <v/>
      </c>
      <c r="C389">
        <f>INDEX(resultados!$A$2:$ZZ$929, 383, MATCH($B$3, resultados!$A$1:$ZZ$1, 0))</f>
        <v/>
      </c>
    </row>
    <row r="390">
      <c r="A390">
        <f>INDEX(resultados!$A$2:$ZZ$929, 384, MATCH($B$1, resultados!$A$1:$ZZ$1, 0))</f>
        <v/>
      </c>
      <c r="B390">
        <f>INDEX(resultados!$A$2:$ZZ$929, 384, MATCH($B$2, resultados!$A$1:$ZZ$1, 0))</f>
        <v/>
      </c>
      <c r="C390">
        <f>INDEX(resultados!$A$2:$ZZ$929, 384, MATCH($B$3, resultados!$A$1:$ZZ$1, 0))</f>
        <v/>
      </c>
    </row>
    <row r="391">
      <c r="A391">
        <f>INDEX(resultados!$A$2:$ZZ$929, 385, MATCH($B$1, resultados!$A$1:$ZZ$1, 0))</f>
        <v/>
      </c>
      <c r="B391">
        <f>INDEX(resultados!$A$2:$ZZ$929, 385, MATCH($B$2, resultados!$A$1:$ZZ$1, 0))</f>
        <v/>
      </c>
      <c r="C391">
        <f>INDEX(resultados!$A$2:$ZZ$929, 385, MATCH($B$3, resultados!$A$1:$ZZ$1, 0))</f>
        <v/>
      </c>
    </row>
    <row r="392">
      <c r="A392">
        <f>INDEX(resultados!$A$2:$ZZ$929, 386, MATCH($B$1, resultados!$A$1:$ZZ$1, 0))</f>
        <v/>
      </c>
      <c r="B392">
        <f>INDEX(resultados!$A$2:$ZZ$929, 386, MATCH($B$2, resultados!$A$1:$ZZ$1, 0))</f>
        <v/>
      </c>
      <c r="C392">
        <f>INDEX(resultados!$A$2:$ZZ$929, 386, MATCH($B$3, resultados!$A$1:$ZZ$1, 0))</f>
        <v/>
      </c>
    </row>
    <row r="393">
      <c r="A393">
        <f>INDEX(resultados!$A$2:$ZZ$929, 387, MATCH($B$1, resultados!$A$1:$ZZ$1, 0))</f>
        <v/>
      </c>
      <c r="B393">
        <f>INDEX(resultados!$A$2:$ZZ$929, 387, MATCH($B$2, resultados!$A$1:$ZZ$1, 0))</f>
        <v/>
      </c>
      <c r="C393">
        <f>INDEX(resultados!$A$2:$ZZ$929, 387, MATCH($B$3, resultados!$A$1:$ZZ$1, 0))</f>
        <v/>
      </c>
    </row>
    <row r="394">
      <c r="A394">
        <f>INDEX(resultados!$A$2:$ZZ$929, 388, MATCH($B$1, resultados!$A$1:$ZZ$1, 0))</f>
        <v/>
      </c>
      <c r="B394">
        <f>INDEX(resultados!$A$2:$ZZ$929, 388, MATCH($B$2, resultados!$A$1:$ZZ$1, 0))</f>
        <v/>
      </c>
      <c r="C394">
        <f>INDEX(resultados!$A$2:$ZZ$929, 388, MATCH($B$3, resultados!$A$1:$ZZ$1, 0))</f>
        <v/>
      </c>
    </row>
    <row r="395">
      <c r="A395">
        <f>INDEX(resultados!$A$2:$ZZ$929, 389, MATCH($B$1, resultados!$A$1:$ZZ$1, 0))</f>
        <v/>
      </c>
      <c r="B395">
        <f>INDEX(resultados!$A$2:$ZZ$929, 389, MATCH($B$2, resultados!$A$1:$ZZ$1, 0))</f>
        <v/>
      </c>
      <c r="C395">
        <f>INDEX(resultados!$A$2:$ZZ$929, 389, MATCH($B$3, resultados!$A$1:$ZZ$1, 0))</f>
        <v/>
      </c>
    </row>
    <row r="396">
      <c r="A396">
        <f>INDEX(resultados!$A$2:$ZZ$929, 390, MATCH($B$1, resultados!$A$1:$ZZ$1, 0))</f>
        <v/>
      </c>
      <c r="B396">
        <f>INDEX(resultados!$A$2:$ZZ$929, 390, MATCH($B$2, resultados!$A$1:$ZZ$1, 0))</f>
        <v/>
      </c>
      <c r="C396">
        <f>INDEX(resultados!$A$2:$ZZ$929, 390, MATCH($B$3, resultados!$A$1:$ZZ$1, 0))</f>
        <v/>
      </c>
    </row>
    <row r="397">
      <c r="A397">
        <f>INDEX(resultados!$A$2:$ZZ$929, 391, MATCH($B$1, resultados!$A$1:$ZZ$1, 0))</f>
        <v/>
      </c>
      <c r="B397">
        <f>INDEX(resultados!$A$2:$ZZ$929, 391, MATCH($B$2, resultados!$A$1:$ZZ$1, 0))</f>
        <v/>
      </c>
      <c r="C397">
        <f>INDEX(resultados!$A$2:$ZZ$929, 391, MATCH($B$3, resultados!$A$1:$ZZ$1, 0))</f>
        <v/>
      </c>
    </row>
    <row r="398">
      <c r="A398">
        <f>INDEX(resultados!$A$2:$ZZ$929, 392, MATCH($B$1, resultados!$A$1:$ZZ$1, 0))</f>
        <v/>
      </c>
      <c r="B398">
        <f>INDEX(resultados!$A$2:$ZZ$929, 392, MATCH($B$2, resultados!$A$1:$ZZ$1, 0))</f>
        <v/>
      </c>
      <c r="C398">
        <f>INDEX(resultados!$A$2:$ZZ$929, 392, MATCH($B$3, resultados!$A$1:$ZZ$1, 0))</f>
        <v/>
      </c>
    </row>
    <row r="399">
      <c r="A399">
        <f>INDEX(resultados!$A$2:$ZZ$929, 393, MATCH($B$1, resultados!$A$1:$ZZ$1, 0))</f>
        <v/>
      </c>
      <c r="B399">
        <f>INDEX(resultados!$A$2:$ZZ$929, 393, MATCH($B$2, resultados!$A$1:$ZZ$1, 0))</f>
        <v/>
      </c>
      <c r="C399">
        <f>INDEX(resultados!$A$2:$ZZ$929, 393, MATCH($B$3, resultados!$A$1:$ZZ$1, 0))</f>
        <v/>
      </c>
    </row>
    <row r="400">
      <c r="A400">
        <f>INDEX(resultados!$A$2:$ZZ$929, 394, MATCH($B$1, resultados!$A$1:$ZZ$1, 0))</f>
        <v/>
      </c>
      <c r="B400">
        <f>INDEX(resultados!$A$2:$ZZ$929, 394, MATCH($B$2, resultados!$A$1:$ZZ$1, 0))</f>
        <v/>
      </c>
      <c r="C400">
        <f>INDEX(resultados!$A$2:$ZZ$929, 394, MATCH($B$3, resultados!$A$1:$ZZ$1, 0))</f>
        <v/>
      </c>
    </row>
    <row r="401">
      <c r="A401">
        <f>INDEX(resultados!$A$2:$ZZ$929, 395, MATCH($B$1, resultados!$A$1:$ZZ$1, 0))</f>
        <v/>
      </c>
      <c r="B401">
        <f>INDEX(resultados!$A$2:$ZZ$929, 395, MATCH($B$2, resultados!$A$1:$ZZ$1, 0))</f>
        <v/>
      </c>
      <c r="C401">
        <f>INDEX(resultados!$A$2:$ZZ$929, 395, MATCH($B$3, resultados!$A$1:$ZZ$1, 0))</f>
        <v/>
      </c>
    </row>
    <row r="402">
      <c r="A402">
        <f>INDEX(resultados!$A$2:$ZZ$929, 396, MATCH($B$1, resultados!$A$1:$ZZ$1, 0))</f>
        <v/>
      </c>
      <c r="B402">
        <f>INDEX(resultados!$A$2:$ZZ$929, 396, MATCH($B$2, resultados!$A$1:$ZZ$1, 0))</f>
        <v/>
      </c>
      <c r="C402">
        <f>INDEX(resultados!$A$2:$ZZ$929, 396, MATCH($B$3, resultados!$A$1:$ZZ$1, 0))</f>
        <v/>
      </c>
    </row>
    <row r="403">
      <c r="A403">
        <f>INDEX(resultados!$A$2:$ZZ$929, 397, MATCH($B$1, resultados!$A$1:$ZZ$1, 0))</f>
        <v/>
      </c>
      <c r="B403">
        <f>INDEX(resultados!$A$2:$ZZ$929, 397, MATCH($B$2, resultados!$A$1:$ZZ$1, 0))</f>
        <v/>
      </c>
      <c r="C403">
        <f>INDEX(resultados!$A$2:$ZZ$929, 397, MATCH($B$3, resultados!$A$1:$ZZ$1, 0))</f>
        <v/>
      </c>
    </row>
    <row r="404">
      <c r="A404">
        <f>INDEX(resultados!$A$2:$ZZ$929, 398, MATCH($B$1, resultados!$A$1:$ZZ$1, 0))</f>
        <v/>
      </c>
      <c r="B404">
        <f>INDEX(resultados!$A$2:$ZZ$929, 398, MATCH($B$2, resultados!$A$1:$ZZ$1, 0))</f>
        <v/>
      </c>
      <c r="C404">
        <f>INDEX(resultados!$A$2:$ZZ$929, 398, MATCH($B$3, resultados!$A$1:$ZZ$1, 0))</f>
        <v/>
      </c>
    </row>
    <row r="405">
      <c r="A405">
        <f>INDEX(resultados!$A$2:$ZZ$929, 399, MATCH($B$1, resultados!$A$1:$ZZ$1, 0))</f>
        <v/>
      </c>
      <c r="B405">
        <f>INDEX(resultados!$A$2:$ZZ$929, 399, MATCH($B$2, resultados!$A$1:$ZZ$1, 0))</f>
        <v/>
      </c>
      <c r="C405">
        <f>INDEX(resultados!$A$2:$ZZ$929, 399, MATCH($B$3, resultados!$A$1:$ZZ$1, 0))</f>
        <v/>
      </c>
    </row>
    <row r="406">
      <c r="A406">
        <f>INDEX(resultados!$A$2:$ZZ$929, 400, MATCH($B$1, resultados!$A$1:$ZZ$1, 0))</f>
        <v/>
      </c>
      <c r="B406">
        <f>INDEX(resultados!$A$2:$ZZ$929, 400, MATCH($B$2, resultados!$A$1:$ZZ$1, 0))</f>
        <v/>
      </c>
      <c r="C406">
        <f>INDEX(resultados!$A$2:$ZZ$929, 400, MATCH($B$3, resultados!$A$1:$ZZ$1, 0))</f>
        <v/>
      </c>
    </row>
    <row r="407">
      <c r="A407">
        <f>INDEX(resultados!$A$2:$ZZ$929, 401, MATCH($B$1, resultados!$A$1:$ZZ$1, 0))</f>
        <v/>
      </c>
      <c r="B407">
        <f>INDEX(resultados!$A$2:$ZZ$929, 401, MATCH($B$2, resultados!$A$1:$ZZ$1, 0))</f>
        <v/>
      </c>
      <c r="C407">
        <f>INDEX(resultados!$A$2:$ZZ$929, 401, MATCH($B$3, resultados!$A$1:$ZZ$1, 0))</f>
        <v/>
      </c>
    </row>
    <row r="408">
      <c r="A408">
        <f>INDEX(resultados!$A$2:$ZZ$929, 402, MATCH($B$1, resultados!$A$1:$ZZ$1, 0))</f>
        <v/>
      </c>
      <c r="B408">
        <f>INDEX(resultados!$A$2:$ZZ$929, 402, MATCH($B$2, resultados!$A$1:$ZZ$1, 0))</f>
        <v/>
      </c>
      <c r="C408">
        <f>INDEX(resultados!$A$2:$ZZ$929, 402, MATCH($B$3, resultados!$A$1:$ZZ$1, 0))</f>
        <v/>
      </c>
    </row>
    <row r="409">
      <c r="A409">
        <f>INDEX(resultados!$A$2:$ZZ$929, 403, MATCH($B$1, resultados!$A$1:$ZZ$1, 0))</f>
        <v/>
      </c>
      <c r="B409">
        <f>INDEX(resultados!$A$2:$ZZ$929, 403, MATCH($B$2, resultados!$A$1:$ZZ$1, 0))</f>
        <v/>
      </c>
      <c r="C409">
        <f>INDEX(resultados!$A$2:$ZZ$929, 403, MATCH($B$3, resultados!$A$1:$ZZ$1, 0))</f>
        <v/>
      </c>
    </row>
    <row r="410">
      <c r="A410">
        <f>INDEX(resultados!$A$2:$ZZ$929, 404, MATCH($B$1, resultados!$A$1:$ZZ$1, 0))</f>
        <v/>
      </c>
      <c r="B410">
        <f>INDEX(resultados!$A$2:$ZZ$929, 404, MATCH($B$2, resultados!$A$1:$ZZ$1, 0))</f>
        <v/>
      </c>
      <c r="C410">
        <f>INDEX(resultados!$A$2:$ZZ$929, 404, MATCH($B$3, resultados!$A$1:$ZZ$1, 0))</f>
        <v/>
      </c>
    </row>
    <row r="411">
      <c r="A411">
        <f>INDEX(resultados!$A$2:$ZZ$929, 405, MATCH($B$1, resultados!$A$1:$ZZ$1, 0))</f>
        <v/>
      </c>
      <c r="B411">
        <f>INDEX(resultados!$A$2:$ZZ$929, 405, MATCH($B$2, resultados!$A$1:$ZZ$1, 0))</f>
        <v/>
      </c>
      <c r="C411">
        <f>INDEX(resultados!$A$2:$ZZ$929, 405, MATCH($B$3, resultados!$A$1:$ZZ$1, 0))</f>
        <v/>
      </c>
    </row>
    <row r="412">
      <c r="A412">
        <f>INDEX(resultados!$A$2:$ZZ$929, 406, MATCH($B$1, resultados!$A$1:$ZZ$1, 0))</f>
        <v/>
      </c>
      <c r="B412">
        <f>INDEX(resultados!$A$2:$ZZ$929, 406, MATCH($B$2, resultados!$A$1:$ZZ$1, 0))</f>
        <v/>
      </c>
      <c r="C412">
        <f>INDEX(resultados!$A$2:$ZZ$929, 406, MATCH($B$3, resultados!$A$1:$ZZ$1, 0))</f>
        <v/>
      </c>
    </row>
    <row r="413">
      <c r="A413">
        <f>INDEX(resultados!$A$2:$ZZ$929, 407, MATCH($B$1, resultados!$A$1:$ZZ$1, 0))</f>
        <v/>
      </c>
      <c r="B413">
        <f>INDEX(resultados!$A$2:$ZZ$929, 407, MATCH($B$2, resultados!$A$1:$ZZ$1, 0))</f>
        <v/>
      </c>
      <c r="C413">
        <f>INDEX(resultados!$A$2:$ZZ$929, 407, MATCH($B$3, resultados!$A$1:$ZZ$1, 0))</f>
        <v/>
      </c>
    </row>
    <row r="414">
      <c r="A414">
        <f>INDEX(resultados!$A$2:$ZZ$929, 408, MATCH($B$1, resultados!$A$1:$ZZ$1, 0))</f>
        <v/>
      </c>
      <c r="B414">
        <f>INDEX(resultados!$A$2:$ZZ$929, 408, MATCH($B$2, resultados!$A$1:$ZZ$1, 0))</f>
        <v/>
      </c>
      <c r="C414">
        <f>INDEX(resultados!$A$2:$ZZ$929, 408, MATCH($B$3, resultados!$A$1:$ZZ$1, 0))</f>
        <v/>
      </c>
    </row>
    <row r="415">
      <c r="A415">
        <f>INDEX(resultados!$A$2:$ZZ$929, 409, MATCH($B$1, resultados!$A$1:$ZZ$1, 0))</f>
        <v/>
      </c>
      <c r="B415">
        <f>INDEX(resultados!$A$2:$ZZ$929, 409, MATCH($B$2, resultados!$A$1:$ZZ$1, 0))</f>
        <v/>
      </c>
      <c r="C415">
        <f>INDEX(resultados!$A$2:$ZZ$929, 409, MATCH($B$3, resultados!$A$1:$ZZ$1, 0))</f>
        <v/>
      </c>
    </row>
    <row r="416">
      <c r="A416">
        <f>INDEX(resultados!$A$2:$ZZ$929, 410, MATCH($B$1, resultados!$A$1:$ZZ$1, 0))</f>
        <v/>
      </c>
      <c r="B416">
        <f>INDEX(resultados!$A$2:$ZZ$929, 410, MATCH($B$2, resultados!$A$1:$ZZ$1, 0))</f>
        <v/>
      </c>
      <c r="C416">
        <f>INDEX(resultados!$A$2:$ZZ$929, 410, MATCH($B$3, resultados!$A$1:$ZZ$1, 0))</f>
        <v/>
      </c>
    </row>
    <row r="417">
      <c r="A417">
        <f>INDEX(resultados!$A$2:$ZZ$929, 411, MATCH($B$1, resultados!$A$1:$ZZ$1, 0))</f>
        <v/>
      </c>
      <c r="B417">
        <f>INDEX(resultados!$A$2:$ZZ$929, 411, MATCH($B$2, resultados!$A$1:$ZZ$1, 0))</f>
        <v/>
      </c>
      <c r="C417">
        <f>INDEX(resultados!$A$2:$ZZ$929, 411, MATCH($B$3, resultados!$A$1:$ZZ$1, 0))</f>
        <v/>
      </c>
    </row>
    <row r="418">
      <c r="A418">
        <f>INDEX(resultados!$A$2:$ZZ$929, 412, MATCH($B$1, resultados!$A$1:$ZZ$1, 0))</f>
        <v/>
      </c>
      <c r="B418">
        <f>INDEX(resultados!$A$2:$ZZ$929, 412, MATCH($B$2, resultados!$A$1:$ZZ$1, 0))</f>
        <v/>
      </c>
      <c r="C418">
        <f>INDEX(resultados!$A$2:$ZZ$929, 412, MATCH($B$3, resultados!$A$1:$ZZ$1, 0))</f>
        <v/>
      </c>
    </row>
    <row r="419">
      <c r="A419">
        <f>INDEX(resultados!$A$2:$ZZ$929, 413, MATCH($B$1, resultados!$A$1:$ZZ$1, 0))</f>
        <v/>
      </c>
      <c r="B419">
        <f>INDEX(resultados!$A$2:$ZZ$929, 413, MATCH($B$2, resultados!$A$1:$ZZ$1, 0))</f>
        <v/>
      </c>
      <c r="C419">
        <f>INDEX(resultados!$A$2:$ZZ$929, 413, MATCH($B$3, resultados!$A$1:$ZZ$1, 0))</f>
        <v/>
      </c>
    </row>
    <row r="420">
      <c r="A420">
        <f>INDEX(resultados!$A$2:$ZZ$929, 414, MATCH($B$1, resultados!$A$1:$ZZ$1, 0))</f>
        <v/>
      </c>
      <c r="B420">
        <f>INDEX(resultados!$A$2:$ZZ$929, 414, MATCH($B$2, resultados!$A$1:$ZZ$1, 0))</f>
        <v/>
      </c>
      <c r="C420">
        <f>INDEX(resultados!$A$2:$ZZ$929, 414, MATCH($B$3, resultados!$A$1:$ZZ$1, 0))</f>
        <v/>
      </c>
    </row>
    <row r="421">
      <c r="A421">
        <f>INDEX(resultados!$A$2:$ZZ$929, 415, MATCH($B$1, resultados!$A$1:$ZZ$1, 0))</f>
        <v/>
      </c>
      <c r="B421">
        <f>INDEX(resultados!$A$2:$ZZ$929, 415, MATCH($B$2, resultados!$A$1:$ZZ$1, 0))</f>
        <v/>
      </c>
      <c r="C421">
        <f>INDEX(resultados!$A$2:$ZZ$929, 415, MATCH($B$3, resultados!$A$1:$ZZ$1, 0))</f>
        <v/>
      </c>
    </row>
    <row r="422">
      <c r="A422">
        <f>INDEX(resultados!$A$2:$ZZ$929, 416, MATCH($B$1, resultados!$A$1:$ZZ$1, 0))</f>
        <v/>
      </c>
      <c r="B422">
        <f>INDEX(resultados!$A$2:$ZZ$929, 416, MATCH($B$2, resultados!$A$1:$ZZ$1, 0))</f>
        <v/>
      </c>
      <c r="C422">
        <f>INDEX(resultados!$A$2:$ZZ$929, 416, MATCH($B$3, resultados!$A$1:$ZZ$1, 0))</f>
        <v/>
      </c>
    </row>
    <row r="423">
      <c r="A423">
        <f>INDEX(resultados!$A$2:$ZZ$929, 417, MATCH($B$1, resultados!$A$1:$ZZ$1, 0))</f>
        <v/>
      </c>
      <c r="B423">
        <f>INDEX(resultados!$A$2:$ZZ$929, 417, MATCH($B$2, resultados!$A$1:$ZZ$1, 0))</f>
        <v/>
      </c>
      <c r="C423">
        <f>INDEX(resultados!$A$2:$ZZ$929, 417, MATCH($B$3, resultados!$A$1:$ZZ$1, 0))</f>
        <v/>
      </c>
    </row>
    <row r="424">
      <c r="A424">
        <f>INDEX(resultados!$A$2:$ZZ$929, 418, MATCH($B$1, resultados!$A$1:$ZZ$1, 0))</f>
        <v/>
      </c>
      <c r="B424">
        <f>INDEX(resultados!$A$2:$ZZ$929, 418, MATCH($B$2, resultados!$A$1:$ZZ$1, 0))</f>
        <v/>
      </c>
      <c r="C424">
        <f>INDEX(resultados!$A$2:$ZZ$929, 418, MATCH($B$3, resultados!$A$1:$ZZ$1, 0))</f>
        <v/>
      </c>
    </row>
    <row r="425">
      <c r="A425">
        <f>INDEX(resultados!$A$2:$ZZ$929, 419, MATCH($B$1, resultados!$A$1:$ZZ$1, 0))</f>
        <v/>
      </c>
      <c r="B425">
        <f>INDEX(resultados!$A$2:$ZZ$929, 419, MATCH($B$2, resultados!$A$1:$ZZ$1, 0))</f>
        <v/>
      </c>
      <c r="C425">
        <f>INDEX(resultados!$A$2:$ZZ$929, 419, MATCH($B$3, resultados!$A$1:$ZZ$1, 0))</f>
        <v/>
      </c>
    </row>
    <row r="426">
      <c r="A426">
        <f>INDEX(resultados!$A$2:$ZZ$929, 420, MATCH($B$1, resultados!$A$1:$ZZ$1, 0))</f>
        <v/>
      </c>
      <c r="B426">
        <f>INDEX(resultados!$A$2:$ZZ$929, 420, MATCH($B$2, resultados!$A$1:$ZZ$1, 0))</f>
        <v/>
      </c>
      <c r="C426">
        <f>INDEX(resultados!$A$2:$ZZ$929, 420, MATCH($B$3, resultados!$A$1:$ZZ$1, 0))</f>
        <v/>
      </c>
    </row>
    <row r="427">
      <c r="A427">
        <f>INDEX(resultados!$A$2:$ZZ$929, 421, MATCH($B$1, resultados!$A$1:$ZZ$1, 0))</f>
        <v/>
      </c>
      <c r="B427">
        <f>INDEX(resultados!$A$2:$ZZ$929, 421, MATCH($B$2, resultados!$A$1:$ZZ$1, 0))</f>
        <v/>
      </c>
      <c r="C427">
        <f>INDEX(resultados!$A$2:$ZZ$929, 421, MATCH($B$3, resultados!$A$1:$ZZ$1, 0))</f>
        <v/>
      </c>
    </row>
    <row r="428">
      <c r="A428">
        <f>INDEX(resultados!$A$2:$ZZ$929, 422, MATCH($B$1, resultados!$A$1:$ZZ$1, 0))</f>
        <v/>
      </c>
      <c r="B428">
        <f>INDEX(resultados!$A$2:$ZZ$929, 422, MATCH($B$2, resultados!$A$1:$ZZ$1, 0))</f>
        <v/>
      </c>
      <c r="C428">
        <f>INDEX(resultados!$A$2:$ZZ$929, 422, MATCH($B$3, resultados!$A$1:$ZZ$1, 0))</f>
        <v/>
      </c>
    </row>
    <row r="429">
      <c r="A429">
        <f>INDEX(resultados!$A$2:$ZZ$929, 423, MATCH($B$1, resultados!$A$1:$ZZ$1, 0))</f>
        <v/>
      </c>
      <c r="B429">
        <f>INDEX(resultados!$A$2:$ZZ$929, 423, MATCH($B$2, resultados!$A$1:$ZZ$1, 0))</f>
        <v/>
      </c>
      <c r="C429">
        <f>INDEX(resultados!$A$2:$ZZ$929, 423, MATCH($B$3, resultados!$A$1:$ZZ$1, 0))</f>
        <v/>
      </c>
    </row>
    <row r="430">
      <c r="A430">
        <f>INDEX(resultados!$A$2:$ZZ$929, 424, MATCH($B$1, resultados!$A$1:$ZZ$1, 0))</f>
        <v/>
      </c>
      <c r="B430">
        <f>INDEX(resultados!$A$2:$ZZ$929, 424, MATCH($B$2, resultados!$A$1:$ZZ$1, 0))</f>
        <v/>
      </c>
      <c r="C430">
        <f>INDEX(resultados!$A$2:$ZZ$929, 424, MATCH($B$3, resultados!$A$1:$ZZ$1, 0))</f>
        <v/>
      </c>
    </row>
    <row r="431">
      <c r="A431">
        <f>INDEX(resultados!$A$2:$ZZ$929, 425, MATCH($B$1, resultados!$A$1:$ZZ$1, 0))</f>
        <v/>
      </c>
      <c r="B431">
        <f>INDEX(resultados!$A$2:$ZZ$929, 425, MATCH($B$2, resultados!$A$1:$ZZ$1, 0))</f>
        <v/>
      </c>
      <c r="C431">
        <f>INDEX(resultados!$A$2:$ZZ$929, 425, MATCH($B$3, resultados!$A$1:$ZZ$1, 0))</f>
        <v/>
      </c>
    </row>
    <row r="432">
      <c r="A432">
        <f>INDEX(resultados!$A$2:$ZZ$929, 426, MATCH($B$1, resultados!$A$1:$ZZ$1, 0))</f>
        <v/>
      </c>
      <c r="B432">
        <f>INDEX(resultados!$A$2:$ZZ$929, 426, MATCH($B$2, resultados!$A$1:$ZZ$1, 0))</f>
        <v/>
      </c>
      <c r="C432">
        <f>INDEX(resultados!$A$2:$ZZ$929, 426, MATCH($B$3, resultados!$A$1:$ZZ$1, 0))</f>
        <v/>
      </c>
    </row>
    <row r="433">
      <c r="A433">
        <f>INDEX(resultados!$A$2:$ZZ$929, 427, MATCH($B$1, resultados!$A$1:$ZZ$1, 0))</f>
        <v/>
      </c>
      <c r="B433">
        <f>INDEX(resultados!$A$2:$ZZ$929, 427, MATCH($B$2, resultados!$A$1:$ZZ$1, 0))</f>
        <v/>
      </c>
      <c r="C433">
        <f>INDEX(resultados!$A$2:$ZZ$929, 427, MATCH($B$3, resultados!$A$1:$ZZ$1, 0))</f>
        <v/>
      </c>
    </row>
    <row r="434">
      <c r="A434">
        <f>INDEX(resultados!$A$2:$ZZ$929, 428, MATCH($B$1, resultados!$A$1:$ZZ$1, 0))</f>
        <v/>
      </c>
      <c r="B434">
        <f>INDEX(resultados!$A$2:$ZZ$929, 428, MATCH($B$2, resultados!$A$1:$ZZ$1, 0))</f>
        <v/>
      </c>
      <c r="C434">
        <f>INDEX(resultados!$A$2:$ZZ$929, 428, MATCH($B$3, resultados!$A$1:$ZZ$1, 0))</f>
        <v/>
      </c>
    </row>
    <row r="435">
      <c r="A435">
        <f>INDEX(resultados!$A$2:$ZZ$929, 429, MATCH($B$1, resultados!$A$1:$ZZ$1, 0))</f>
        <v/>
      </c>
      <c r="B435">
        <f>INDEX(resultados!$A$2:$ZZ$929, 429, MATCH($B$2, resultados!$A$1:$ZZ$1, 0))</f>
        <v/>
      </c>
      <c r="C435">
        <f>INDEX(resultados!$A$2:$ZZ$929, 429, MATCH($B$3, resultados!$A$1:$ZZ$1, 0))</f>
        <v/>
      </c>
    </row>
    <row r="436">
      <c r="A436">
        <f>INDEX(resultados!$A$2:$ZZ$929, 430, MATCH($B$1, resultados!$A$1:$ZZ$1, 0))</f>
        <v/>
      </c>
      <c r="B436">
        <f>INDEX(resultados!$A$2:$ZZ$929, 430, MATCH($B$2, resultados!$A$1:$ZZ$1, 0))</f>
        <v/>
      </c>
      <c r="C436">
        <f>INDEX(resultados!$A$2:$ZZ$929, 430, MATCH($B$3, resultados!$A$1:$ZZ$1, 0))</f>
        <v/>
      </c>
    </row>
    <row r="437">
      <c r="A437">
        <f>INDEX(resultados!$A$2:$ZZ$929, 431, MATCH($B$1, resultados!$A$1:$ZZ$1, 0))</f>
        <v/>
      </c>
      <c r="B437">
        <f>INDEX(resultados!$A$2:$ZZ$929, 431, MATCH($B$2, resultados!$A$1:$ZZ$1, 0))</f>
        <v/>
      </c>
      <c r="C437">
        <f>INDEX(resultados!$A$2:$ZZ$929, 431, MATCH($B$3, resultados!$A$1:$ZZ$1, 0))</f>
        <v/>
      </c>
    </row>
    <row r="438">
      <c r="A438">
        <f>INDEX(resultados!$A$2:$ZZ$929, 432, MATCH($B$1, resultados!$A$1:$ZZ$1, 0))</f>
        <v/>
      </c>
      <c r="B438">
        <f>INDEX(resultados!$A$2:$ZZ$929, 432, MATCH($B$2, resultados!$A$1:$ZZ$1, 0))</f>
        <v/>
      </c>
      <c r="C438">
        <f>INDEX(resultados!$A$2:$ZZ$929, 432, MATCH($B$3, resultados!$A$1:$ZZ$1, 0))</f>
        <v/>
      </c>
    </row>
    <row r="439">
      <c r="A439">
        <f>INDEX(resultados!$A$2:$ZZ$929, 433, MATCH($B$1, resultados!$A$1:$ZZ$1, 0))</f>
        <v/>
      </c>
      <c r="B439">
        <f>INDEX(resultados!$A$2:$ZZ$929, 433, MATCH($B$2, resultados!$A$1:$ZZ$1, 0))</f>
        <v/>
      </c>
      <c r="C439">
        <f>INDEX(resultados!$A$2:$ZZ$929, 433, MATCH($B$3, resultados!$A$1:$ZZ$1, 0))</f>
        <v/>
      </c>
    </row>
    <row r="440">
      <c r="A440">
        <f>INDEX(resultados!$A$2:$ZZ$929, 434, MATCH($B$1, resultados!$A$1:$ZZ$1, 0))</f>
        <v/>
      </c>
      <c r="B440">
        <f>INDEX(resultados!$A$2:$ZZ$929, 434, MATCH($B$2, resultados!$A$1:$ZZ$1, 0))</f>
        <v/>
      </c>
      <c r="C440">
        <f>INDEX(resultados!$A$2:$ZZ$929, 434, MATCH($B$3, resultados!$A$1:$ZZ$1, 0))</f>
        <v/>
      </c>
    </row>
    <row r="441">
      <c r="A441">
        <f>INDEX(resultados!$A$2:$ZZ$929, 435, MATCH($B$1, resultados!$A$1:$ZZ$1, 0))</f>
        <v/>
      </c>
      <c r="B441">
        <f>INDEX(resultados!$A$2:$ZZ$929, 435, MATCH($B$2, resultados!$A$1:$ZZ$1, 0))</f>
        <v/>
      </c>
      <c r="C441">
        <f>INDEX(resultados!$A$2:$ZZ$929, 435, MATCH($B$3, resultados!$A$1:$ZZ$1, 0))</f>
        <v/>
      </c>
    </row>
    <row r="442">
      <c r="A442">
        <f>INDEX(resultados!$A$2:$ZZ$929, 436, MATCH($B$1, resultados!$A$1:$ZZ$1, 0))</f>
        <v/>
      </c>
      <c r="B442">
        <f>INDEX(resultados!$A$2:$ZZ$929, 436, MATCH($B$2, resultados!$A$1:$ZZ$1, 0))</f>
        <v/>
      </c>
      <c r="C442">
        <f>INDEX(resultados!$A$2:$ZZ$929, 436, MATCH($B$3, resultados!$A$1:$ZZ$1, 0))</f>
        <v/>
      </c>
    </row>
    <row r="443">
      <c r="A443">
        <f>INDEX(resultados!$A$2:$ZZ$929, 437, MATCH($B$1, resultados!$A$1:$ZZ$1, 0))</f>
        <v/>
      </c>
      <c r="B443">
        <f>INDEX(resultados!$A$2:$ZZ$929, 437, MATCH($B$2, resultados!$A$1:$ZZ$1, 0))</f>
        <v/>
      </c>
      <c r="C443">
        <f>INDEX(resultados!$A$2:$ZZ$929, 437, MATCH($B$3, resultados!$A$1:$ZZ$1, 0))</f>
        <v/>
      </c>
    </row>
    <row r="444">
      <c r="A444">
        <f>INDEX(resultados!$A$2:$ZZ$929, 438, MATCH($B$1, resultados!$A$1:$ZZ$1, 0))</f>
        <v/>
      </c>
      <c r="B444">
        <f>INDEX(resultados!$A$2:$ZZ$929, 438, MATCH($B$2, resultados!$A$1:$ZZ$1, 0))</f>
        <v/>
      </c>
      <c r="C444">
        <f>INDEX(resultados!$A$2:$ZZ$929, 438, MATCH($B$3, resultados!$A$1:$ZZ$1, 0))</f>
        <v/>
      </c>
    </row>
    <row r="445">
      <c r="A445">
        <f>INDEX(resultados!$A$2:$ZZ$929, 439, MATCH($B$1, resultados!$A$1:$ZZ$1, 0))</f>
        <v/>
      </c>
      <c r="B445">
        <f>INDEX(resultados!$A$2:$ZZ$929, 439, MATCH($B$2, resultados!$A$1:$ZZ$1, 0))</f>
        <v/>
      </c>
      <c r="C445">
        <f>INDEX(resultados!$A$2:$ZZ$929, 439, MATCH($B$3, resultados!$A$1:$ZZ$1, 0))</f>
        <v/>
      </c>
    </row>
    <row r="446">
      <c r="A446">
        <f>INDEX(resultados!$A$2:$ZZ$929, 440, MATCH($B$1, resultados!$A$1:$ZZ$1, 0))</f>
        <v/>
      </c>
      <c r="B446">
        <f>INDEX(resultados!$A$2:$ZZ$929, 440, MATCH($B$2, resultados!$A$1:$ZZ$1, 0))</f>
        <v/>
      </c>
      <c r="C446">
        <f>INDEX(resultados!$A$2:$ZZ$929, 440, MATCH($B$3, resultados!$A$1:$ZZ$1, 0))</f>
        <v/>
      </c>
    </row>
    <row r="447">
      <c r="A447">
        <f>INDEX(resultados!$A$2:$ZZ$929, 441, MATCH($B$1, resultados!$A$1:$ZZ$1, 0))</f>
        <v/>
      </c>
      <c r="B447">
        <f>INDEX(resultados!$A$2:$ZZ$929, 441, MATCH($B$2, resultados!$A$1:$ZZ$1, 0))</f>
        <v/>
      </c>
      <c r="C447">
        <f>INDEX(resultados!$A$2:$ZZ$929, 441, MATCH($B$3, resultados!$A$1:$ZZ$1, 0))</f>
        <v/>
      </c>
    </row>
    <row r="448">
      <c r="A448">
        <f>INDEX(resultados!$A$2:$ZZ$929, 442, MATCH($B$1, resultados!$A$1:$ZZ$1, 0))</f>
        <v/>
      </c>
      <c r="B448">
        <f>INDEX(resultados!$A$2:$ZZ$929, 442, MATCH($B$2, resultados!$A$1:$ZZ$1, 0))</f>
        <v/>
      </c>
      <c r="C448">
        <f>INDEX(resultados!$A$2:$ZZ$929, 442, MATCH($B$3, resultados!$A$1:$ZZ$1, 0))</f>
        <v/>
      </c>
    </row>
    <row r="449">
      <c r="A449">
        <f>INDEX(resultados!$A$2:$ZZ$929, 443, MATCH($B$1, resultados!$A$1:$ZZ$1, 0))</f>
        <v/>
      </c>
      <c r="B449">
        <f>INDEX(resultados!$A$2:$ZZ$929, 443, MATCH($B$2, resultados!$A$1:$ZZ$1, 0))</f>
        <v/>
      </c>
      <c r="C449">
        <f>INDEX(resultados!$A$2:$ZZ$929, 443, MATCH($B$3, resultados!$A$1:$ZZ$1, 0))</f>
        <v/>
      </c>
    </row>
    <row r="450">
      <c r="A450">
        <f>INDEX(resultados!$A$2:$ZZ$929, 444, MATCH($B$1, resultados!$A$1:$ZZ$1, 0))</f>
        <v/>
      </c>
      <c r="B450">
        <f>INDEX(resultados!$A$2:$ZZ$929, 444, MATCH($B$2, resultados!$A$1:$ZZ$1, 0))</f>
        <v/>
      </c>
      <c r="C450">
        <f>INDEX(resultados!$A$2:$ZZ$929, 444, MATCH($B$3, resultados!$A$1:$ZZ$1, 0))</f>
        <v/>
      </c>
    </row>
    <row r="451">
      <c r="A451">
        <f>INDEX(resultados!$A$2:$ZZ$929, 445, MATCH($B$1, resultados!$A$1:$ZZ$1, 0))</f>
        <v/>
      </c>
      <c r="B451">
        <f>INDEX(resultados!$A$2:$ZZ$929, 445, MATCH($B$2, resultados!$A$1:$ZZ$1, 0))</f>
        <v/>
      </c>
      <c r="C451">
        <f>INDEX(resultados!$A$2:$ZZ$929, 445, MATCH($B$3, resultados!$A$1:$ZZ$1, 0))</f>
        <v/>
      </c>
    </row>
    <row r="452">
      <c r="A452">
        <f>INDEX(resultados!$A$2:$ZZ$929, 446, MATCH($B$1, resultados!$A$1:$ZZ$1, 0))</f>
        <v/>
      </c>
      <c r="B452">
        <f>INDEX(resultados!$A$2:$ZZ$929, 446, MATCH($B$2, resultados!$A$1:$ZZ$1, 0))</f>
        <v/>
      </c>
      <c r="C452">
        <f>INDEX(resultados!$A$2:$ZZ$929, 446, MATCH($B$3, resultados!$A$1:$ZZ$1, 0))</f>
        <v/>
      </c>
    </row>
    <row r="453">
      <c r="A453">
        <f>INDEX(resultados!$A$2:$ZZ$929, 447, MATCH($B$1, resultados!$A$1:$ZZ$1, 0))</f>
        <v/>
      </c>
      <c r="B453">
        <f>INDEX(resultados!$A$2:$ZZ$929, 447, MATCH($B$2, resultados!$A$1:$ZZ$1, 0))</f>
        <v/>
      </c>
      <c r="C453">
        <f>INDEX(resultados!$A$2:$ZZ$929, 447, MATCH($B$3, resultados!$A$1:$ZZ$1, 0))</f>
        <v/>
      </c>
    </row>
    <row r="454">
      <c r="A454">
        <f>INDEX(resultados!$A$2:$ZZ$929, 448, MATCH($B$1, resultados!$A$1:$ZZ$1, 0))</f>
        <v/>
      </c>
      <c r="B454">
        <f>INDEX(resultados!$A$2:$ZZ$929, 448, MATCH($B$2, resultados!$A$1:$ZZ$1, 0))</f>
        <v/>
      </c>
      <c r="C454">
        <f>INDEX(resultados!$A$2:$ZZ$929, 448, MATCH($B$3, resultados!$A$1:$ZZ$1, 0))</f>
        <v/>
      </c>
    </row>
    <row r="455">
      <c r="A455">
        <f>INDEX(resultados!$A$2:$ZZ$929, 449, MATCH($B$1, resultados!$A$1:$ZZ$1, 0))</f>
        <v/>
      </c>
      <c r="B455">
        <f>INDEX(resultados!$A$2:$ZZ$929, 449, MATCH($B$2, resultados!$A$1:$ZZ$1, 0))</f>
        <v/>
      </c>
      <c r="C455">
        <f>INDEX(resultados!$A$2:$ZZ$929, 449, MATCH($B$3, resultados!$A$1:$ZZ$1, 0))</f>
        <v/>
      </c>
    </row>
    <row r="456">
      <c r="A456">
        <f>INDEX(resultados!$A$2:$ZZ$929, 450, MATCH($B$1, resultados!$A$1:$ZZ$1, 0))</f>
        <v/>
      </c>
      <c r="B456">
        <f>INDEX(resultados!$A$2:$ZZ$929, 450, MATCH($B$2, resultados!$A$1:$ZZ$1, 0))</f>
        <v/>
      </c>
      <c r="C456">
        <f>INDEX(resultados!$A$2:$ZZ$929, 450, MATCH($B$3, resultados!$A$1:$ZZ$1, 0))</f>
        <v/>
      </c>
    </row>
    <row r="457">
      <c r="A457">
        <f>INDEX(resultados!$A$2:$ZZ$929, 451, MATCH($B$1, resultados!$A$1:$ZZ$1, 0))</f>
        <v/>
      </c>
      <c r="B457">
        <f>INDEX(resultados!$A$2:$ZZ$929, 451, MATCH($B$2, resultados!$A$1:$ZZ$1, 0))</f>
        <v/>
      </c>
      <c r="C457">
        <f>INDEX(resultados!$A$2:$ZZ$929, 451, MATCH($B$3, resultados!$A$1:$ZZ$1, 0))</f>
        <v/>
      </c>
    </row>
    <row r="458">
      <c r="A458">
        <f>INDEX(resultados!$A$2:$ZZ$929, 452, MATCH($B$1, resultados!$A$1:$ZZ$1, 0))</f>
        <v/>
      </c>
      <c r="B458">
        <f>INDEX(resultados!$A$2:$ZZ$929, 452, MATCH($B$2, resultados!$A$1:$ZZ$1, 0))</f>
        <v/>
      </c>
      <c r="C458">
        <f>INDEX(resultados!$A$2:$ZZ$929, 452, MATCH($B$3, resultados!$A$1:$ZZ$1, 0))</f>
        <v/>
      </c>
    </row>
    <row r="459">
      <c r="A459">
        <f>INDEX(resultados!$A$2:$ZZ$929, 453, MATCH($B$1, resultados!$A$1:$ZZ$1, 0))</f>
        <v/>
      </c>
      <c r="B459">
        <f>INDEX(resultados!$A$2:$ZZ$929, 453, MATCH($B$2, resultados!$A$1:$ZZ$1, 0))</f>
        <v/>
      </c>
      <c r="C459">
        <f>INDEX(resultados!$A$2:$ZZ$929, 453, MATCH($B$3, resultados!$A$1:$ZZ$1, 0))</f>
        <v/>
      </c>
    </row>
    <row r="460">
      <c r="A460">
        <f>INDEX(resultados!$A$2:$ZZ$929, 454, MATCH($B$1, resultados!$A$1:$ZZ$1, 0))</f>
        <v/>
      </c>
      <c r="B460">
        <f>INDEX(resultados!$A$2:$ZZ$929, 454, MATCH($B$2, resultados!$A$1:$ZZ$1, 0))</f>
        <v/>
      </c>
      <c r="C460">
        <f>INDEX(resultados!$A$2:$ZZ$929, 454, MATCH($B$3, resultados!$A$1:$ZZ$1, 0))</f>
        <v/>
      </c>
    </row>
    <row r="461">
      <c r="A461">
        <f>INDEX(resultados!$A$2:$ZZ$929, 455, MATCH($B$1, resultados!$A$1:$ZZ$1, 0))</f>
        <v/>
      </c>
      <c r="B461">
        <f>INDEX(resultados!$A$2:$ZZ$929, 455, MATCH($B$2, resultados!$A$1:$ZZ$1, 0))</f>
        <v/>
      </c>
      <c r="C461">
        <f>INDEX(resultados!$A$2:$ZZ$929, 455, MATCH($B$3, resultados!$A$1:$ZZ$1, 0))</f>
        <v/>
      </c>
    </row>
    <row r="462">
      <c r="A462">
        <f>INDEX(resultados!$A$2:$ZZ$929, 456, MATCH($B$1, resultados!$A$1:$ZZ$1, 0))</f>
        <v/>
      </c>
      <c r="B462">
        <f>INDEX(resultados!$A$2:$ZZ$929, 456, MATCH($B$2, resultados!$A$1:$ZZ$1, 0))</f>
        <v/>
      </c>
      <c r="C462">
        <f>INDEX(resultados!$A$2:$ZZ$929, 456, MATCH($B$3, resultados!$A$1:$ZZ$1, 0))</f>
        <v/>
      </c>
    </row>
    <row r="463">
      <c r="A463">
        <f>INDEX(resultados!$A$2:$ZZ$929, 457, MATCH($B$1, resultados!$A$1:$ZZ$1, 0))</f>
        <v/>
      </c>
      <c r="B463">
        <f>INDEX(resultados!$A$2:$ZZ$929, 457, MATCH($B$2, resultados!$A$1:$ZZ$1, 0))</f>
        <v/>
      </c>
      <c r="C463">
        <f>INDEX(resultados!$A$2:$ZZ$929, 457, MATCH($B$3, resultados!$A$1:$ZZ$1, 0))</f>
        <v/>
      </c>
    </row>
    <row r="464">
      <c r="A464">
        <f>INDEX(resultados!$A$2:$ZZ$929, 458, MATCH($B$1, resultados!$A$1:$ZZ$1, 0))</f>
        <v/>
      </c>
      <c r="B464">
        <f>INDEX(resultados!$A$2:$ZZ$929, 458, MATCH($B$2, resultados!$A$1:$ZZ$1, 0))</f>
        <v/>
      </c>
      <c r="C464">
        <f>INDEX(resultados!$A$2:$ZZ$929, 458, MATCH($B$3, resultados!$A$1:$ZZ$1, 0))</f>
        <v/>
      </c>
    </row>
    <row r="465">
      <c r="A465">
        <f>INDEX(resultados!$A$2:$ZZ$929, 459, MATCH($B$1, resultados!$A$1:$ZZ$1, 0))</f>
        <v/>
      </c>
      <c r="B465">
        <f>INDEX(resultados!$A$2:$ZZ$929, 459, MATCH($B$2, resultados!$A$1:$ZZ$1, 0))</f>
        <v/>
      </c>
      <c r="C465">
        <f>INDEX(resultados!$A$2:$ZZ$929, 459, MATCH($B$3, resultados!$A$1:$ZZ$1, 0))</f>
        <v/>
      </c>
    </row>
    <row r="466">
      <c r="A466">
        <f>INDEX(resultados!$A$2:$ZZ$929, 460, MATCH($B$1, resultados!$A$1:$ZZ$1, 0))</f>
        <v/>
      </c>
      <c r="B466">
        <f>INDEX(resultados!$A$2:$ZZ$929, 460, MATCH($B$2, resultados!$A$1:$ZZ$1, 0))</f>
        <v/>
      </c>
      <c r="C466">
        <f>INDEX(resultados!$A$2:$ZZ$929, 460, MATCH($B$3, resultados!$A$1:$ZZ$1, 0))</f>
        <v/>
      </c>
    </row>
    <row r="467">
      <c r="A467">
        <f>INDEX(resultados!$A$2:$ZZ$929, 461, MATCH($B$1, resultados!$A$1:$ZZ$1, 0))</f>
        <v/>
      </c>
      <c r="B467">
        <f>INDEX(resultados!$A$2:$ZZ$929, 461, MATCH($B$2, resultados!$A$1:$ZZ$1, 0))</f>
        <v/>
      </c>
      <c r="C467">
        <f>INDEX(resultados!$A$2:$ZZ$929, 461, MATCH($B$3, resultados!$A$1:$ZZ$1, 0))</f>
        <v/>
      </c>
    </row>
    <row r="468">
      <c r="A468">
        <f>INDEX(resultados!$A$2:$ZZ$929, 462, MATCH($B$1, resultados!$A$1:$ZZ$1, 0))</f>
        <v/>
      </c>
      <c r="B468">
        <f>INDEX(resultados!$A$2:$ZZ$929, 462, MATCH($B$2, resultados!$A$1:$ZZ$1, 0))</f>
        <v/>
      </c>
      <c r="C468">
        <f>INDEX(resultados!$A$2:$ZZ$929, 462, MATCH($B$3, resultados!$A$1:$ZZ$1, 0))</f>
        <v/>
      </c>
    </row>
    <row r="469">
      <c r="A469">
        <f>INDEX(resultados!$A$2:$ZZ$929, 463, MATCH($B$1, resultados!$A$1:$ZZ$1, 0))</f>
        <v/>
      </c>
      <c r="B469">
        <f>INDEX(resultados!$A$2:$ZZ$929, 463, MATCH($B$2, resultados!$A$1:$ZZ$1, 0))</f>
        <v/>
      </c>
      <c r="C469">
        <f>INDEX(resultados!$A$2:$ZZ$929, 463, MATCH($B$3, resultados!$A$1:$ZZ$1, 0))</f>
        <v/>
      </c>
    </row>
    <row r="470">
      <c r="A470">
        <f>INDEX(resultados!$A$2:$ZZ$929, 464, MATCH($B$1, resultados!$A$1:$ZZ$1, 0))</f>
        <v/>
      </c>
      <c r="B470">
        <f>INDEX(resultados!$A$2:$ZZ$929, 464, MATCH($B$2, resultados!$A$1:$ZZ$1, 0))</f>
        <v/>
      </c>
      <c r="C470">
        <f>INDEX(resultados!$A$2:$ZZ$929, 464, MATCH($B$3, resultados!$A$1:$ZZ$1, 0))</f>
        <v/>
      </c>
    </row>
    <row r="471">
      <c r="A471">
        <f>INDEX(resultados!$A$2:$ZZ$929, 465, MATCH($B$1, resultados!$A$1:$ZZ$1, 0))</f>
        <v/>
      </c>
      <c r="B471">
        <f>INDEX(resultados!$A$2:$ZZ$929, 465, MATCH($B$2, resultados!$A$1:$ZZ$1, 0))</f>
        <v/>
      </c>
      <c r="C471">
        <f>INDEX(resultados!$A$2:$ZZ$929, 465, MATCH($B$3, resultados!$A$1:$ZZ$1, 0))</f>
        <v/>
      </c>
    </row>
    <row r="472">
      <c r="A472">
        <f>INDEX(resultados!$A$2:$ZZ$929, 466, MATCH($B$1, resultados!$A$1:$ZZ$1, 0))</f>
        <v/>
      </c>
      <c r="B472">
        <f>INDEX(resultados!$A$2:$ZZ$929, 466, MATCH($B$2, resultados!$A$1:$ZZ$1, 0))</f>
        <v/>
      </c>
      <c r="C472">
        <f>INDEX(resultados!$A$2:$ZZ$929, 466, MATCH($B$3, resultados!$A$1:$ZZ$1, 0))</f>
        <v/>
      </c>
    </row>
    <row r="473">
      <c r="A473">
        <f>INDEX(resultados!$A$2:$ZZ$929, 467, MATCH($B$1, resultados!$A$1:$ZZ$1, 0))</f>
        <v/>
      </c>
      <c r="B473">
        <f>INDEX(resultados!$A$2:$ZZ$929, 467, MATCH($B$2, resultados!$A$1:$ZZ$1, 0))</f>
        <v/>
      </c>
      <c r="C473">
        <f>INDEX(resultados!$A$2:$ZZ$929, 467, MATCH($B$3, resultados!$A$1:$ZZ$1, 0))</f>
        <v/>
      </c>
    </row>
    <row r="474">
      <c r="A474">
        <f>INDEX(resultados!$A$2:$ZZ$929, 468, MATCH($B$1, resultados!$A$1:$ZZ$1, 0))</f>
        <v/>
      </c>
      <c r="B474">
        <f>INDEX(resultados!$A$2:$ZZ$929, 468, MATCH($B$2, resultados!$A$1:$ZZ$1, 0))</f>
        <v/>
      </c>
      <c r="C474">
        <f>INDEX(resultados!$A$2:$ZZ$929, 468, MATCH($B$3, resultados!$A$1:$ZZ$1, 0))</f>
        <v/>
      </c>
    </row>
    <row r="475">
      <c r="A475">
        <f>INDEX(resultados!$A$2:$ZZ$929, 469, MATCH($B$1, resultados!$A$1:$ZZ$1, 0))</f>
        <v/>
      </c>
      <c r="B475">
        <f>INDEX(resultados!$A$2:$ZZ$929, 469, MATCH($B$2, resultados!$A$1:$ZZ$1, 0))</f>
        <v/>
      </c>
      <c r="C475">
        <f>INDEX(resultados!$A$2:$ZZ$929, 469, MATCH($B$3, resultados!$A$1:$ZZ$1, 0))</f>
        <v/>
      </c>
    </row>
    <row r="476">
      <c r="A476">
        <f>INDEX(resultados!$A$2:$ZZ$929, 470, MATCH($B$1, resultados!$A$1:$ZZ$1, 0))</f>
        <v/>
      </c>
      <c r="B476">
        <f>INDEX(resultados!$A$2:$ZZ$929, 470, MATCH($B$2, resultados!$A$1:$ZZ$1, 0))</f>
        <v/>
      </c>
      <c r="C476">
        <f>INDEX(resultados!$A$2:$ZZ$929, 470, MATCH($B$3, resultados!$A$1:$ZZ$1, 0))</f>
        <v/>
      </c>
    </row>
    <row r="477">
      <c r="A477">
        <f>INDEX(resultados!$A$2:$ZZ$929, 471, MATCH($B$1, resultados!$A$1:$ZZ$1, 0))</f>
        <v/>
      </c>
      <c r="B477">
        <f>INDEX(resultados!$A$2:$ZZ$929, 471, MATCH($B$2, resultados!$A$1:$ZZ$1, 0))</f>
        <v/>
      </c>
      <c r="C477">
        <f>INDEX(resultados!$A$2:$ZZ$929, 471, MATCH($B$3, resultados!$A$1:$ZZ$1, 0))</f>
        <v/>
      </c>
    </row>
    <row r="478">
      <c r="A478">
        <f>INDEX(resultados!$A$2:$ZZ$929, 472, MATCH($B$1, resultados!$A$1:$ZZ$1, 0))</f>
        <v/>
      </c>
      <c r="B478">
        <f>INDEX(resultados!$A$2:$ZZ$929, 472, MATCH($B$2, resultados!$A$1:$ZZ$1, 0))</f>
        <v/>
      </c>
      <c r="C478">
        <f>INDEX(resultados!$A$2:$ZZ$929, 472, MATCH($B$3, resultados!$A$1:$ZZ$1, 0))</f>
        <v/>
      </c>
    </row>
    <row r="479">
      <c r="A479">
        <f>INDEX(resultados!$A$2:$ZZ$929, 473, MATCH($B$1, resultados!$A$1:$ZZ$1, 0))</f>
        <v/>
      </c>
      <c r="B479">
        <f>INDEX(resultados!$A$2:$ZZ$929, 473, MATCH($B$2, resultados!$A$1:$ZZ$1, 0))</f>
        <v/>
      </c>
      <c r="C479">
        <f>INDEX(resultados!$A$2:$ZZ$929, 473, MATCH($B$3, resultados!$A$1:$ZZ$1, 0))</f>
        <v/>
      </c>
    </row>
    <row r="480">
      <c r="A480">
        <f>INDEX(resultados!$A$2:$ZZ$929, 474, MATCH($B$1, resultados!$A$1:$ZZ$1, 0))</f>
        <v/>
      </c>
      <c r="B480">
        <f>INDEX(resultados!$A$2:$ZZ$929, 474, MATCH($B$2, resultados!$A$1:$ZZ$1, 0))</f>
        <v/>
      </c>
      <c r="C480">
        <f>INDEX(resultados!$A$2:$ZZ$929, 474, MATCH($B$3, resultados!$A$1:$ZZ$1, 0))</f>
        <v/>
      </c>
    </row>
    <row r="481">
      <c r="A481">
        <f>INDEX(resultados!$A$2:$ZZ$929, 475, MATCH($B$1, resultados!$A$1:$ZZ$1, 0))</f>
        <v/>
      </c>
      <c r="B481">
        <f>INDEX(resultados!$A$2:$ZZ$929, 475, MATCH($B$2, resultados!$A$1:$ZZ$1, 0))</f>
        <v/>
      </c>
      <c r="C481">
        <f>INDEX(resultados!$A$2:$ZZ$929, 475, MATCH($B$3, resultados!$A$1:$ZZ$1, 0))</f>
        <v/>
      </c>
    </row>
    <row r="482">
      <c r="A482">
        <f>INDEX(resultados!$A$2:$ZZ$929, 476, MATCH($B$1, resultados!$A$1:$ZZ$1, 0))</f>
        <v/>
      </c>
      <c r="B482">
        <f>INDEX(resultados!$A$2:$ZZ$929, 476, MATCH($B$2, resultados!$A$1:$ZZ$1, 0))</f>
        <v/>
      </c>
      <c r="C482">
        <f>INDEX(resultados!$A$2:$ZZ$929, 476, MATCH($B$3, resultados!$A$1:$ZZ$1, 0))</f>
        <v/>
      </c>
    </row>
    <row r="483">
      <c r="A483">
        <f>INDEX(resultados!$A$2:$ZZ$929, 477, MATCH($B$1, resultados!$A$1:$ZZ$1, 0))</f>
        <v/>
      </c>
      <c r="B483">
        <f>INDEX(resultados!$A$2:$ZZ$929, 477, MATCH($B$2, resultados!$A$1:$ZZ$1, 0))</f>
        <v/>
      </c>
      <c r="C483">
        <f>INDEX(resultados!$A$2:$ZZ$929, 477, MATCH($B$3, resultados!$A$1:$ZZ$1, 0))</f>
        <v/>
      </c>
    </row>
    <row r="484">
      <c r="A484">
        <f>INDEX(resultados!$A$2:$ZZ$929, 478, MATCH($B$1, resultados!$A$1:$ZZ$1, 0))</f>
        <v/>
      </c>
      <c r="B484">
        <f>INDEX(resultados!$A$2:$ZZ$929, 478, MATCH($B$2, resultados!$A$1:$ZZ$1, 0))</f>
        <v/>
      </c>
      <c r="C484">
        <f>INDEX(resultados!$A$2:$ZZ$929, 478, MATCH($B$3, resultados!$A$1:$ZZ$1, 0))</f>
        <v/>
      </c>
    </row>
    <row r="485">
      <c r="A485">
        <f>INDEX(resultados!$A$2:$ZZ$929, 479, MATCH($B$1, resultados!$A$1:$ZZ$1, 0))</f>
        <v/>
      </c>
      <c r="B485">
        <f>INDEX(resultados!$A$2:$ZZ$929, 479, MATCH($B$2, resultados!$A$1:$ZZ$1, 0))</f>
        <v/>
      </c>
      <c r="C485">
        <f>INDEX(resultados!$A$2:$ZZ$929, 479, MATCH($B$3, resultados!$A$1:$ZZ$1, 0))</f>
        <v/>
      </c>
    </row>
    <row r="486">
      <c r="A486">
        <f>INDEX(resultados!$A$2:$ZZ$929, 480, MATCH($B$1, resultados!$A$1:$ZZ$1, 0))</f>
        <v/>
      </c>
      <c r="B486">
        <f>INDEX(resultados!$A$2:$ZZ$929, 480, MATCH($B$2, resultados!$A$1:$ZZ$1, 0))</f>
        <v/>
      </c>
      <c r="C486">
        <f>INDEX(resultados!$A$2:$ZZ$929, 480, MATCH($B$3, resultados!$A$1:$ZZ$1, 0))</f>
        <v/>
      </c>
    </row>
    <row r="487">
      <c r="A487">
        <f>INDEX(resultados!$A$2:$ZZ$929, 481, MATCH($B$1, resultados!$A$1:$ZZ$1, 0))</f>
        <v/>
      </c>
      <c r="B487">
        <f>INDEX(resultados!$A$2:$ZZ$929, 481, MATCH($B$2, resultados!$A$1:$ZZ$1, 0))</f>
        <v/>
      </c>
      <c r="C487">
        <f>INDEX(resultados!$A$2:$ZZ$929, 481, MATCH($B$3, resultados!$A$1:$ZZ$1, 0))</f>
        <v/>
      </c>
    </row>
    <row r="488">
      <c r="A488">
        <f>INDEX(resultados!$A$2:$ZZ$929, 482, MATCH($B$1, resultados!$A$1:$ZZ$1, 0))</f>
        <v/>
      </c>
      <c r="B488">
        <f>INDEX(resultados!$A$2:$ZZ$929, 482, MATCH($B$2, resultados!$A$1:$ZZ$1, 0))</f>
        <v/>
      </c>
      <c r="C488">
        <f>INDEX(resultados!$A$2:$ZZ$929, 482, MATCH($B$3, resultados!$A$1:$ZZ$1, 0))</f>
        <v/>
      </c>
    </row>
    <row r="489">
      <c r="A489">
        <f>INDEX(resultados!$A$2:$ZZ$929, 483, MATCH($B$1, resultados!$A$1:$ZZ$1, 0))</f>
        <v/>
      </c>
      <c r="B489">
        <f>INDEX(resultados!$A$2:$ZZ$929, 483, MATCH($B$2, resultados!$A$1:$ZZ$1, 0))</f>
        <v/>
      </c>
      <c r="C489">
        <f>INDEX(resultados!$A$2:$ZZ$929, 483, MATCH($B$3, resultados!$A$1:$ZZ$1, 0))</f>
        <v/>
      </c>
    </row>
    <row r="490">
      <c r="A490">
        <f>INDEX(resultados!$A$2:$ZZ$929, 484, MATCH($B$1, resultados!$A$1:$ZZ$1, 0))</f>
        <v/>
      </c>
      <c r="B490">
        <f>INDEX(resultados!$A$2:$ZZ$929, 484, MATCH($B$2, resultados!$A$1:$ZZ$1, 0))</f>
        <v/>
      </c>
      <c r="C490">
        <f>INDEX(resultados!$A$2:$ZZ$929, 484, MATCH($B$3, resultados!$A$1:$ZZ$1, 0))</f>
        <v/>
      </c>
    </row>
    <row r="491">
      <c r="A491">
        <f>INDEX(resultados!$A$2:$ZZ$929, 485, MATCH($B$1, resultados!$A$1:$ZZ$1, 0))</f>
        <v/>
      </c>
      <c r="B491">
        <f>INDEX(resultados!$A$2:$ZZ$929, 485, MATCH($B$2, resultados!$A$1:$ZZ$1, 0))</f>
        <v/>
      </c>
      <c r="C491">
        <f>INDEX(resultados!$A$2:$ZZ$929, 485, MATCH($B$3, resultados!$A$1:$ZZ$1, 0))</f>
        <v/>
      </c>
    </row>
    <row r="492">
      <c r="A492">
        <f>INDEX(resultados!$A$2:$ZZ$929, 486, MATCH($B$1, resultados!$A$1:$ZZ$1, 0))</f>
        <v/>
      </c>
      <c r="B492">
        <f>INDEX(resultados!$A$2:$ZZ$929, 486, MATCH($B$2, resultados!$A$1:$ZZ$1, 0))</f>
        <v/>
      </c>
      <c r="C492">
        <f>INDEX(resultados!$A$2:$ZZ$929, 486, MATCH($B$3, resultados!$A$1:$ZZ$1, 0))</f>
        <v/>
      </c>
    </row>
    <row r="493">
      <c r="A493">
        <f>INDEX(resultados!$A$2:$ZZ$929, 487, MATCH($B$1, resultados!$A$1:$ZZ$1, 0))</f>
        <v/>
      </c>
      <c r="B493">
        <f>INDEX(resultados!$A$2:$ZZ$929, 487, MATCH($B$2, resultados!$A$1:$ZZ$1, 0))</f>
        <v/>
      </c>
      <c r="C493">
        <f>INDEX(resultados!$A$2:$ZZ$929, 487, MATCH($B$3, resultados!$A$1:$ZZ$1, 0))</f>
        <v/>
      </c>
    </row>
    <row r="494">
      <c r="A494">
        <f>INDEX(resultados!$A$2:$ZZ$929, 488, MATCH($B$1, resultados!$A$1:$ZZ$1, 0))</f>
        <v/>
      </c>
      <c r="B494">
        <f>INDEX(resultados!$A$2:$ZZ$929, 488, MATCH($B$2, resultados!$A$1:$ZZ$1, 0))</f>
        <v/>
      </c>
      <c r="C494">
        <f>INDEX(resultados!$A$2:$ZZ$929, 488, MATCH($B$3, resultados!$A$1:$ZZ$1, 0))</f>
        <v/>
      </c>
    </row>
    <row r="495">
      <c r="A495">
        <f>INDEX(resultados!$A$2:$ZZ$929, 489, MATCH($B$1, resultados!$A$1:$ZZ$1, 0))</f>
        <v/>
      </c>
      <c r="B495">
        <f>INDEX(resultados!$A$2:$ZZ$929, 489, MATCH($B$2, resultados!$A$1:$ZZ$1, 0))</f>
        <v/>
      </c>
      <c r="C495">
        <f>INDEX(resultados!$A$2:$ZZ$929, 489, MATCH($B$3, resultados!$A$1:$ZZ$1, 0))</f>
        <v/>
      </c>
    </row>
    <row r="496">
      <c r="A496">
        <f>INDEX(resultados!$A$2:$ZZ$929, 490, MATCH($B$1, resultados!$A$1:$ZZ$1, 0))</f>
        <v/>
      </c>
      <c r="B496">
        <f>INDEX(resultados!$A$2:$ZZ$929, 490, MATCH($B$2, resultados!$A$1:$ZZ$1, 0))</f>
        <v/>
      </c>
      <c r="C496">
        <f>INDEX(resultados!$A$2:$ZZ$929, 490, MATCH($B$3, resultados!$A$1:$ZZ$1, 0))</f>
        <v/>
      </c>
    </row>
    <row r="497">
      <c r="A497">
        <f>INDEX(resultados!$A$2:$ZZ$929, 491, MATCH($B$1, resultados!$A$1:$ZZ$1, 0))</f>
        <v/>
      </c>
      <c r="B497">
        <f>INDEX(resultados!$A$2:$ZZ$929, 491, MATCH($B$2, resultados!$A$1:$ZZ$1, 0))</f>
        <v/>
      </c>
      <c r="C497">
        <f>INDEX(resultados!$A$2:$ZZ$929, 491, MATCH($B$3, resultados!$A$1:$ZZ$1, 0))</f>
        <v/>
      </c>
    </row>
    <row r="498">
      <c r="A498">
        <f>INDEX(resultados!$A$2:$ZZ$929, 492, MATCH($B$1, resultados!$A$1:$ZZ$1, 0))</f>
        <v/>
      </c>
      <c r="B498">
        <f>INDEX(resultados!$A$2:$ZZ$929, 492, MATCH($B$2, resultados!$A$1:$ZZ$1, 0))</f>
        <v/>
      </c>
      <c r="C498">
        <f>INDEX(resultados!$A$2:$ZZ$929, 492, MATCH($B$3, resultados!$A$1:$ZZ$1, 0))</f>
        <v/>
      </c>
    </row>
    <row r="499">
      <c r="A499">
        <f>INDEX(resultados!$A$2:$ZZ$929, 493, MATCH($B$1, resultados!$A$1:$ZZ$1, 0))</f>
        <v/>
      </c>
      <c r="B499">
        <f>INDEX(resultados!$A$2:$ZZ$929, 493, MATCH($B$2, resultados!$A$1:$ZZ$1, 0))</f>
        <v/>
      </c>
      <c r="C499">
        <f>INDEX(resultados!$A$2:$ZZ$929, 493, MATCH($B$3, resultados!$A$1:$ZZ$1, 0))</f>
        <v/>
      </c>
    </row>
    <row r="500">
      <c r="A500">
        <f>INDEX(resultados!$A$2:$ZZ$929, 494, MATCH($B$1, resultados!$A$1:$ZZ$1, 0))</f>
        <v/>
      </c>
      <c r="B500">
        <f>INDEX(resultados!$A$2:$ZZ$929, 494, MATCH($B$2, resultados!$A$1:$ZZ$1, 0))</f>
        <v/>
      </c>
      <c r="C500">
        <f>INDEX(resultados!$A$2:$ZZ$929, 494, MATCH($B$3, resultados!$A$1:$ZZ$1, 0))</f>
        <v/>
      </c>
    </row>
    <row r="501">
      <c r="A501">
        <f>INDEX(resultados!$A$2:$ZZ$929, 495, MATCH($B$1, resultados!$A$1:$ZZ$1, 0))</f>
        <v/>
      </c>
      <c r="B501">
        <f>INDEX(resultados!$A$2:$ZZ$929, 495, MATCH($B$2, resultados!$A$1:$ZZ$1, 0))</f>
        <v/>
      </c>
      <c r="C501">
        <f>INDEX(resultados!$A$2:$ZZ$929, 495, MATCH($B$3, resultados!$A$1:$ZZ$1, 0))</f>
        <v/>
      </c>
    </row>
    <row r="502">
      <c r="A502">
        <f>INDEX(resultados!$A$2:$ZZ$929, 496, MATCH($B$1, resultados!$A$1:$ZZ$1, 0))</f>
        <v/>
      </c>
      <c r="B502">
        <f>INDEX(resultados!$A$2:$ZZ$929, 496, MATCH($B$2, resultados!$A$1:$ZZ$1, 0))</f>
        <v/>
      </c>
      <c r="C502">
        <f>INDEX(resultados!$A$2:$ZZ$929, 496, MATCH($B$3, resultados!$A$1:$ZZ$1, 0))</f>
        <v/>
      </c>
    </row>
    <row r="503">
      <c r="A503">
        <f>INDEX(resultados!$A$2:$ZZ$929, 497, MATCH($B$1, resultados!$A$1:$ZZ$1, 0))</f>
        <v/>
      </c>
      <c r="B503">
        <f>INDEX(resultados!$A$2:$ZZ$929, 497, MATCH($B$2, resultados!$A$1:$ZZ$1, 0))</f>
        <v/>
      </c>
      <c r="C503">
        <f>INDEX(resultados!$A$2:$ZZ$929, 497, MATCH($B$3, resultados!$A$1:$ZZ$1, 0))</f>
        <v/>
      </c>
    </row>
    <row r="504">
      <c r="A504">
        <f>INDEX(resultados!$A$2:$ZZ$929, 498, MATCH($B$1, resultados!$A$1:$ZZ$1, 0))</f>
        <v/>
      </c>
      <c r="B504">
        <f>INDEX(resultados!$A$2:$ZZ$929, 498, MATCH($B$2, resultados!$A$1:$ZZ$1, 0))</f>
        <v/>
      </c>
      <c r="C504">
        <f>INDEX(resultados!$A$2:$ZZ$929, 498, MATCH($B$3, resultados!$A$1:$ZZ$1, 0))</f>
        <v/>
      </c>
    </row>
    <row r="505">
      <c r="A505">
        <f>INDEX(resultados!$A$2:$ZZ$929, 499, MATCH($B$1, resultados!$A$1:$ZZ$1, 0))</f>
        <v/>
      </c>
      <c r="B505">
        <f>INDEX(resultados!$A$2:$ZZ$929, 499, MATCH($B$2, resultados!$A$1:$ZZ$1, 0))</f>
        <v/>
      </c>
      <c r="C505">
        <f>INDEX(resultados!$A$2:$ZZ$929, 499, MATCH($B$3, resultados!$A$1:$ZZ$1, 0))</f>
        <v/>
      </c>
    </row>
    <row r="506">
      <c r="A506">
        <f>INDEX(resultados!$A$2:$ZZ$929, 500, MATCH($B$1, resultados!$A$1:$ZZ$1, 0))</f>
        <v/>
      </c>
      <c r="B506">
        <f>INDEX(resultados!$A$2:$ZZ$929, 500, MATCH($B$2, resultados!$A$1:$ZZ$1, 0))</f>
        <v/>
      </c>
      <c r="C506">
        <f>INDEX(resultados!$A$2:$ZZ$929, 500, MATCH($B$3, resultados!$A$1:$ZZ$1, 0))</f>
        <v/>
      </c>
    </row>
    <row r="507">
      <c r="A507">
        <f>INDEX(resultados!$A$2:$ZZ$929, 501, MATCH($B$1, resultados!$A$1:$ZZ$1, 0))</f>
        <v/>
      </c>
      <c r="B507">
        <f>INDEX(resultados!$A$2:$ZZ$929, 501, MATCH($B$2, resultados!$A$1:$ZZ$1, 0))</f>
        <v/>
      </c>
      <c r="C507">
        <f>INDEX(resultados!$A$2:$ZZ$929, 501, MATCH($B$3, resultados!$A$1:$ZZ$1, 0))</f>
        <v/>
      </c>
    </row>
    <row r="508">
      <c r="A508">
        <f>INDEX(resultados!$A$2:$ZZ$929, 502, MATCH($B$1, resultados!$A$1:$ZZ$1, 0))</f>
        <v/>
      </c>
      <c r="B508">
        <f>INDEX(resultados!$A$2:$ZZ$929, 502, MATCH($B$2, resultados!$A$1:$ZZ$1, 0))</f>
        <v/>
      </c>
      <c r="C508">
        <f>INDEX(resultados!$A$2:$ZZ$929, 502, MATCH($B$3, resultados!$A$1:$ZZ$1, 0))</f>
        <v/>
      </c>
    </row>
    <row r="509">
      <c r="A509">
        <f>INDEX(resultados!$A$2:$ZZ$929, 503, MATCH($B$1, resultados!$A$1:$ZZ$1, 0))</f>
        <v/>
      </c>
      <c r="B509">
        <f>INDEX(resultados!$A$2:$ZZ$929, 503, MATCH($B$2, resultados!$A$1:$ZZ$1, 0))</f>
        <v/>
      </c>
      <c r="C509">
        <f>INDEX(resultados!$A$2:$ZZ$929, 503, MATCH($B$3, resultados!$A$1:$ZZ$1, 0))</f>
        <v/>
      </c>
    </row>
    <row r="510">
      <c r="A510">
        <f>INDEX(resultados!$A$2:$ZZ$929, 504, MATCH($B$1, resultados!$A$1:$ZZ$1, 0))</f>
        <v/>
      </c>
      <c r="B510">
        <f>INDEX(resultados!$A$2:$ZZ$929, 504, MATCH($B$2, resultados!$A$1:$ZZ$1, 0))</f>
        <v/>
      </c>
      <c r="C510">
        <f>INDEX(resultados!$A$2:$ZZ$929, 504, MATCH($B$3, resultados!$A$1:$ZZ$1, 0))</f>
        <v/>
      </c>
    </row>
    <row r="511">
      <c r="A511">
        <f>INDEX(resultados!$A$2:$ZZ$929, 505, MATCH($B$1, resultados!$A$1:$ZZ$1, 0))</f>
        <v/>
      </c>
      <c r="B511">
        <f>INDEX(resultados!$A$2:$ZZ$929, 505, MATCH($B$2, resultados!$A$1:$ZZ$1, 0))</f>
        <v/>
      </c>
      <c r="C511">
        <f>INDEX(resultados!$A$2:$ZZ$929, 505, MATCH($B$3, resultados!$A$1:$ZZ$1, 0))</f>
        <v/>
      </c>
    </row>
    <row r="512">
      <c r="A512">
        <f>INDEX(resultados!$A$2:$ZZ$929, 506, MATCH($B$1, resultados!$A$1:$ZZ$1, 0))</f>
        <v/>
      </c>
      <c r="B512">
        <f>INDEX(resultados!$A$2:$ZZ$929, 506, MATCH($B$2, resultados!$A$1:$ZZ$1, 0))</f>
        <v/>
      </c>
      <c r="C512">
        <f>INDEX(resultados!$A$2:$ZZ$929, 506, MATCH($B$3, resultados!$A$1:$ZZ$1, 0))</f>
        <v/>
      </c>
    </row>
    <row r="513">
      <c r="A513">
        <f>INDEX(resultados!$A$2:$ZZ$929, 507, MATCH($B$1, resultados!$A$1:$ZZ$1, 0))</f>
        <v/>
      </c>
      <c r="B513">
        <f>INDEX(resultados!$A$2:$ZZ$929, 507, MATCH($B$2, resultados!$A$1:$ZZ$1, 0))</f>
        <v/>
      </c>
      <c r="C513">
        <f>INDEX(resultados!$A$2:$ZZ$929, 507, MATCH($B$3, resultados!$A$1:$ZZ$1, 0))</f>
        <v/>
      </c>
    </row>
    <row r="514">
      <c r="A514">
        <f>INDEX(resultados!$A$2:$ZZ$929, 508, MATCH($B$1, resultados!$A$1:$ZZ$1, 0))</f>
        <v/>
      </c>
      <c r="B514">
        <f>INDEX(resultados!$A$2:$ZZ$929, 508, MATCH($B$2, resultados!$A$1:$ZZ$1, 0))</f>
        <v/>
      </c>
      <c r="C514">
        <f>INDEX(resultados!$A$2:$ZZ$929, 508, MATCH($B$3, resultados!$A$1:$ZZ$1, 0))</f>
        <v/>
      </c>
    </row>
    <row r="515">
      <c r="A515">
        <f>INDEX(resultados!$A$2:$ZZ$929, 509, MATCH($B$1, resultados!$A$1:$ZZ$1, 0))</f>
        <v/>
      </c>
      <c r="B515">
        <f>INDEX(resultados!$A$2:$ZZ$929, 509, MATCH($B$2, resultados!$A$1:$ZZ$1, 0))</f>
        <v/>
      </c>
      <c r="C515">
        <f>INDEX(resultados!$A$2:$ZZ$929, 509, MATCH($B$3, resultados!$A$1:$ZZ$1, 0))</f>
        <v/>
      </c>
    </row>
    <row r="516">
      <c r="A516">
        <f>INDEX(resultados!$A$2:$ZZ$929, 510, MATCH($B$1, resultados!$A$1:$ZZ$1, 0))</f>
        <v/>
      </c>
      <c r="B516">
        <f>INDEX(resultados!$A$2:$ZZ$929, 510, MATCH($B$2, resultados!$A$1:$ZZ$1, 0))</f>
        <v/>
      </c>
      <c r="C516">
        <f>INDEX(resultados!$A$2:$ZZ$929, 510, MATCH($B$3, resultados!$A$1:$ZZ$1, 0))</f>
        <v/>
      </c>
    </row>
    <row r="517">
      <c r="A517">
        <f>INDEX(resultados!$A$2:$ZZ$929, 511, MATCH($B$1, resultados!$A$1:$ZZ$1, 0))</f>
        <v/>
      </c>
      <c r="B517">
        <f>INDEX(resultados!$A$2:$ZZ$929, 511, MATCH($B$2, resultados!$A$1:$ZZ$1, 0))</f>
        <v/>
      </c>
      <c r="C517">
        <f>INDEX(resultados!$A$2:$ZZ$929, 511, MATCH($B$3, resultados!$A$1:$ZZ$1, 0))</f>
        <v/>
      </c>
    </row>
    <row r="518">
      <c r="A518">
        <f>INDEX(resultados!$A$2:$ZZ$929, 512, MATCH($B$1, resultados!$A$1:$ZZ$1, 0))</f>
        <v/>
      </c>
      <c r="B518">
        <f>INDEX(resultados!$A$2:$ZZ$929, 512, MATCH($B$2, resultados!$A$1:$ZZ$1, 0))</f>
        <v/>
      </c>
      <c r="C518">
        <f>INDEX(resultados!$A$2:$ZZ$929, 512, MATCH($B$3, resultados!$A$1:$ZZ$1, 0))</f>
        <v/>
      </c>
    </row>
    <row r="519">
      <c r="A519">
        <f>INDEX(resultados!$A$2:$ZZ$929, 513, MATCH($B$1, resultados!$A$1:$ZZ$1, 0))</f>
        <v/>
      </c>
      <c r="B519">
        <f>INDEX(resultados!$A$2:$ZZ$929, 513, MATCH($B$2, resultados!$A$1:$ZZ$1, 0))</f>
        <v/>
      </c>
      <c r="C519">
        <f>INDEX(resultados!$A$2:$ZZ$929, 513, MATCH($B$3, resultados!$A$1:$ZZ$1, 0))</f>
        <v/>
      </c>
    </row>
    <row r="520">
      <c r="A520">
        <f>INDEX(resultados!$A$2:$ZZ$929, 514, MATCH($B$1, resultados!$A$1:$ZZ$1, 0))</f>
        <v/>
      </c>
      <c r="B520">
        <f>INDEX(resultados!$A$2:$ZZ$929, 514, MATCH($B$2, resultados!$A$1:$ZZ$1, 0))</f>
        <v/>
      </c>
      <c r="C520">
        <f>INDEX(resultados!$A$2:$ZZ$929, 514, MATCH($B$3, resultados!$A$1:$ZZ$1, 0))</f>
        <v/>
      </c>
    </row>
    <row r="521">
      <c r="A521">
        <f>INDEX(resultados!$A$2:$ZZ$929, 515, MATCH($B$1, resultados!$A$1:$ZZ$1, 0))</f>
        <v/>
      </c>
      <c r="B521">
        <f>INDEX(resultados!$A$2:$ZZ$929, 515, MATCH($B$2, resultados!$A$1:$ZZ$1, 0))</f>
        <v/>
      </c>
      <c r="C521">
        <f>INDEX(resultados!$A$2:$ZZ$929, 515, MATCH($B$3, resultados!$A$1:$ZZ$1, 0))</f>
        <v/>
      </c>
    </row>
    <row r="522">
      <c r="A522">
        <f>INDEX(resultados!$A$2:$ZZ$929, 516, MATCH($B$1, resultados!$A$1:$ZZ$1, 0))</f>
        <v/>
      </c>
      <c r="B522">
        <f>INDEX(resultados!$A$2:$ZZ$929, 516, MATCH($B$2, resultados!$A$1:$ZZ$1, 0))</f>
        <v/>
      </c>
      <c r="C522">
        <f>INDEX(resultados!$A$2:$ZZ$929, 516, MATCH($B$3, resultados!$A$1:$ZZ$1, 0))</f>
        <v/>
      </c>
    </row>
    <row r="523">
      <c r="A523">
        <f>INDEX(resultados!$A$2:$ZZ$929, 517, MATCH($B$1, resultados!$A$1:$ZZ$1, 0))</f>
        <v/>
      </c>
      <c r="B523">
        <f>INDEX(resultados!$A$2:$ZZ$929, 517, MATCH($B$2, resultados!$A$1:$ZZ$1, 0))</f>
        <v/>
      </c>
      <c r="C523">
        <f>INDEX(resultados!$A$2:$ZZ$929, 517, MATCH($B$3, resultados!$A$1:$ZZ$1, 0))</f>
        <v/>
      </c>
    </row>
    <row r="524">
      <c r="A524">
        <f>INDEX(resultados!$A$2:$ZZ$929, 518, MATCH($B$1, resultados!$A$1:$ZZ$1, 0))</f>
        <v/>
      </c>
      <c r="B524">
        <f>INDEX(resultados!$A$2:$ZZ$929, 518, MATCH($B$2, resultados!$A$1:$ZZ$1, 0))</f>
        <v/>
      </c>
      <c r="C524">
        <f>INDEX(resultados!$A$2:$ZZ$929, 518, MATCH($B$3, resultados!$A$1:$ZZ$1, 0))</f>
        <v/>
      </c>
    </row>
    <row r="525">
      <c r="A525">
        <f>INDEX(resultados!$A$2:$ZZ$929, 519, MATCH($B$1, resultados!$A$1:$ZZ$1, 0))</f>
        <v/>
      </c>
      <c r="B525">
        <f>INDEX(resultados!$A$2:$ZZ$929, 519, MATCH($B$2, resultados!$A$1:$ZZ$1, 0))</f>
        <v/>
      </c>
      <c r="C525">
        <f>INDEX(resultados!$A$2:$ZZ$929, 519, MATCH($B$3, resultados!$A$1:$ZZ$1, 0))</f>
        <v/>
      </c>
    </row>
    <row r="526">
      <c r="A526">
        <f>INDEX(resultados!$A$2:$ZZ$929, 520, MATCH($B$1, resultados!$A$1:$ZZ$1, 0))</f>
        <v/>
      </c>
      <c r="B526">
        <f>INDEX(resultados!$A$2:$ZZ$929, 520, MATCH($B$2, resultados!$A$1:$ZZ$1, 0))</f>
        <v/>
      </c>
      <c r="C526">
        <f>INDEX(resultados!$A$2:$ZZ$929, 520, MATCH($B$3, resultados!$A$1:$ZZ$1, 0))</f>
        <v/>
      </c>
    </row>
    <row r="527">
      <c r="A527">
        <f>INDEX(resultados!$A$2:$ZZ$929, 521, MATCH($B$1, resultados!$A$1:$ZZ$1, 0))</f>
        <v/>
      </c>
      <c r="B527">
        <f>INDEX(resultados!$A$2:$ZZ$929, 521, MATCH($B$2, resultados!$A$1:$ZZ$1, 0))</f>
        <v/>
      </c>
      <c r="C527">
        <f>INDEX(resultados!$A$2:$ZZ$929, 521, MATCH($B$3, resultados!$A$1:$ZZ$1, 0))</f>
        <v/>
      </c>
    </row>
    <row r="528">
      <c r="A528">
        <f>INDEX(resultados!$A$2:$ZZ$929, 522, MATCH($B$1, resultados!$A$1:$ZZ$1, 0))</f>
        <v/>
      </c>
      <c r="B528">
        <f>INDEX(resultados!$A$2:$ZZ$929, 522, MATCH($B$2, resultados!$A$1:$ZZ$1, 0))</f>
        <v/>
      </c>
      <c r="C528">
        <f>INDEX(resultados!$A$2:$ZZ$929, 522, MATCH($B$3, resultados!$A$1:$ZZ$1, 0))</f>
        <v/>
      </c>
    </row>
    <row r="529">
      <c r="A529">
        <f>INDEX(resultados!$A$2:$ZZ$929, 523, MATCH($B$1, resultados!$A$1:$ZZ$1, 0))</f>
        <v/>
      </c>
      <c r="B529">
        <f>INDEX(resultados!$A$2:$ZZ$929, 523, MATCH($B$2, resultados!$A$1:$ZZ$1, 0))</f>
        <v/>
      </c>
      <c r="C529">
        <f>INDEX(resultados!$A$2:$ZZ$929, 523, MATCH($B$3, resultados!$A$1:$ZZ$1, 0))</f>
        <v/>
      </c>
    </row>
    <row r="530">
      <c r="A530">
        <f>INDEX(resultados!$A$2:$ZZ$929, 524, MATCH($B$1, resultados!$A$1:$ZZ$1, 0))</f>
        <v/>
      </c>
      <c r="B530">
        <f>INDEX(resultados!$A$2:$ZZ$929, 524, MATCH($B$2, resultados!$A$1:$ZZ$1, 0))</f>
        <v/>
      </c>
      <c r="C530">
        <f>INDEX(resultados!$A$2:$ZZ$929, 524, MATCH($B$3, resultados!$A$1:$ZZ$1, 0))</f>
        <v/>
      </c>
    </row>
    <row r="531">
      <c r="A531">
        <f>INDEX(resultados!$A$2:$ZZ$929, 525, MATCH($B$1, resultados!$A$1:$ZZ$1, 0))</f>
        <v/>
      </c>
      <c r="B531">
        <f>INDEX(resultados!$A$2:$ZZ$929, 525, MATCH($B$2, resultados!$A$1:$ZZ$1, 0))</f>
        <v/>
      </c>
      <c r="C531">
        <f>INDEX(resultados!$A$2:$ZZ$929, 525, MATCH($B$3, resultados!$A$1:$ZZ$1, 0))</f>
        <v/>
      </c>
    </row>
    <row r="532">
      <c r="A532">
        <f>INDEX(resultados!$A$2:$ZZ$929, 526, MATCH($B$1, resultados!$A$1:$ZZ$1, 0))</f>
        <v/>
      </c>
      <c r="B532">
        <f>INDEX(resultados!$A$2:$ZZ$929, 526, MATCH($B$2, resultados!$A$1:$ZZ$1, 0))</f>
        <v/>
      </c>
      <c r="C532">
        <f>INDEX(resultados!$A$2:$ZZ$929, 526, MATCH($B$3, resultados!$A$1:$ZZ$1, 0))</f>
        <v/>
      </c>
    </row>
    <row r="533">
      <c r="A533">
        <f>INDEX(resultados!$A$2:$ZZ$929, 527, MATCH($B$1, resultados!$A$1:$ZZ$1, 0))</f>
        <v/>
      </c>
      <c r="B533">
        <f>INDEX(resultados!$A$2:$ZZ$929, 527, MATCH($B$2, resultados!$A$1:$ZZ$1, 0))</f>
        <v/>
      </c>
      <c r="C533">
        <f>INDEX(resultados!$A$2:$ZZ$929, 527, MATCH($B$3, resultados!$A$1:$ZZ$1, 0))</f>
        <v/>
      </c>
    </row>
    <row r="534">
      <c r="A534">
        <f>INDEX(resultados!$A$2:$ZZ$929, 528, MATCH($B$1, resultados!$A$1:$ZZ$1, 0))</f>
        <v/>
      </c>
      <c r="B534">
        <f>INDEX(resultados!$A$2:$ZZ$929, 528, MATCH($B$2, resultados!$A$1:$ZZ$1, 0))</f>
        <v/>
      </c>
      <c r="C534">
        <f>INDEX(resultados!$A$2:$ZZ$929, 528, MATCH($B$3, resultados!$A$1:$ZZ$1, 0))</f>
        <v/>
      </c>
    </row>
    <row r="535">
      <c r="A535">
        <f>INDEX(resultados!$A$2:$ZZ$929, 529, MATCH($B$1, resultados!$A$1:$ZZ$1, 0))</f>
        <v/>
      </c>
      <c r="B535">
        <f>INDEX(resultados!$A$2:$ZZ$929, 529, MATCH($B$2, resultados!$A$1:$ZZ$1, 0))</f>
        <v/>
      </c>
      <c r="C535">
        <f>INDEX(resultados!$A$2:$ZZ$929, 529, MATCH($B$3, resultados!$A$1:$ZZ$1, 0))</f>
        <v/>
      </c>
    </row>
    <row r="536">
      <c r="A536">
        <f>INDEX(resultados!$A$2:$ZZ$929, 530, MATCH($B$1, resultados!$A$1:$ZZ$1, 0))</f>
        <v/>
      </c>
      <c r="B536">
        <f>INDEX(resultados!$A$2:$ZZ$929, 530, MATCH($B$2, resultados!$A$1:$ZZ$1, 0))</f>
        <v/>
      </c>
      <c r="C536">
        <f>INDEX(resultados!$A$2:$ZZ$929, 530, MATCH($B$3, resultados!$A$1:$ZZ$1, 0))</f>
        <v/>
      </c>
    </row>
    <row r="537">
      <c r="A537">
        <f>INDEX(resultados!$A$2:$ZZ$929, 531, MATCH($B$1, resultados!$A$1:$ZZ$1, 0))</f>
        <v/>
      </c>
      <c r="B537">
        <f>INDEX(resultados!$A$2:$ZZ$929, 531, MATCH($B$2, resultados!$A$1:$ZZ$1, 0))</f>
        <v/>
      </c>
      <c r="C537">
        <f>INDEX(resultados!$A$2:$ZZ$929, 531, MATCH($B$3, resultados!$A$1:$ZZ$1, 0))</f>
        <v/>
      </c>
    </row>
    <row r="538">
      <c r="A538">
        <f>INDEX(resultados!$A$2:$ZZ$929, 532, MATCH($B$1, resultados!$A$1:$ZZ$1, 0))</f>
        <v/>
      </c>
      <c r="B538">
        <f>INDEX(resultados!$A$2:$ZZ$929, 532, MATCH($B$2, resultados!$A$1:$ZZ$1, 0))</f>
        <v/>
      </c>
      <c r="C538">
        <f>INDEX(resultados!$A$2:$ZZ$929, 532, MATCH($B$3, resultados!$A$1:$ZZ$1, 0))</f>
        <v/>
      </c>
    </row>
    <row r="539">
      <c r="A539">
        <f>INDEX(resultados!$A$2:$ZZ$929, 533, MATCH($B$1, resultados!$A$1:$ZZ$1, 0))</f>
        <v/>
      </c>
      <c r="B539">
        <f>INDEX(resultados!$A$2:$ZZ$929, 533, MATCH($B$2, resultados!$A$1:$ZZ$1, 0))</f>
        <v/>
      </c>
      <c r="C539">
        <f>INDEX(resultados!$A$2:$ZZ$929, 533, MATCH($B$3, resultados!$A$1:$ZZ$1, 0))</f>
        <v/>
      </c>
    </row>
    <row r="540">
      <c r="A540">
        <f>INDEX(resultados!$A$2:$ZZ$929, 534, MATCH($B$1, resultados!$A$1:$ZZ$1, 0))</f>
        <v/>
      </c>
      <c r="B540">
        <f>INDEX(resultados!$A$2:$ZZ$929, 534, MATCH($B$2, resultados!$A$1:$ZZ$1, 0))</f>
        <v/>
      </c>
      <c r="C540">
        <f>INDEX(resultados!$A$2:$ZZ$929, 534, MATCH($B$3, resultados!$A$1:$ZZ$1, 0))</f>
        <v/>
      </c>
    </row>
    <row r="541">
      <c r="A541">
        <f>INDEX(resultados!$A$2:$ZZ$929, 535, MATCH($B$1, resultados!$A$1:$ZZ$1, 0))</f>
        <v/>
      </c>
      <c r="B541">
        <f>INDEX(resultados!$A$2:$ZZ$929, 535, MATCH($B$2, resultados!$A$1:$ZZ$1, 0))</f>
        <v/>
      </c>
      <c r="C541">
        <f>INDEX(resultados!$A$2:$ZZ$929, 535, MATCH($B$3, resultados!$A$1:$ZZ$1, 0))</f>
        <v/>
      </c>
    </row>
    <row r="542">
      <c r="A542">
        <f>INDEX(resultados!$A$2:$ZZ$929, 536, MATCH($B$1, resultados!$A$1:$ZZ$1, 0))</f>
        <v/>
      </c>
      <c r="B542">
        <f>INDEX(resultados!$A$2:$ZZ$929, 536, MATCH($B$2, resultados!$A$1:$ZZ$1, 0))</f>
        <v/>
      </c>
      <c r="C542">
        <f>INDEX(resultados!$A$2:$ZZ$929, 536, MATCH($B$3, resultados!$A$1:$ZZ$1, 0))</f>
        <v/>
      </c>
    </row>
    <row r="543">
      <c r="A543">
        <f>INDEX(resultados!$A$2:$ZZ$929, 537, MATCH($B$1, resultados!$A$1:$ZZ$1, 0))</f>
        <v/>
      </c>
      <c r="B543">
        <f>INDEX(resultados!$A$2:$ZZ$929, 537, MATCH($B$2, resultados!$A$1:$ZZ$1, 0))</f>
        <v/>
      </c>
      <c r="C543">
        <f>INDEX(resultados!$A$2:$ZZ$929, 537, MATCH($B$3, resultados!$A$1:$ZZ$1, 0))</f>
        <v/>
      </c>
    </row>
    <row r="544">
      <c r="A544">
        <f>INDEX(resultados!$A$2:$ZZ$929, 538, MATCH($B$1, resultados!$A$1:$ZZ$1, 0))</f>
        <v/>
      </c>
      <c r="B544">
        <f>INDEX(resultados!$A$2:$ZZ$929, 538, MATCH($B$2, resultados!$A$1:$ZZ$1, 0))</f>
        <v/>
      </c>
      <c r="C544">
        <f>INDEX(resultados!$A$2:$ZZ$929, 538, MATCH($B$3, resultados!$A$1:$ZZ$1, 0))</f>
        <v/>
      </c>
    </row>
    <row r="545">
      <c r="A545">
        <f>INDEX(resultados!$A$2:$ZZ$929, 539, MATCH($B$1, resultados!$A$1:$ZZ$1, 0))</f>
        <v/>
      </c>
      <c r="B545">
        <f>INDEX(resultados!$A$2:$ZZ$929, 539, MATCH($B$2, resultados!$A$1:$ZZ$1, 0))</f>
        <v/>
      </c>
      <c r="C545">
        <f>INDEX(resultados!$A$2:$ZZ$929, 539, MATCH($B$3, resultados!$A$1:$ZZ$1, 0))</f>
        <v/>
      </c>
    </row>
    <row r="546">
      <c r="A546">
        <f>INDEX(resultados!$A$2:$ZZ$929, 540, MATCH($B$1, resultados!$A$1:$ZZ$1, 0))</f>
        <v/>
      </c>
      <c r="B546">
        <f>INDEX(resultados!$A$2:$ZZ$929, 540, MATCH($B$2, resultados!$A$1:$ZZ$1, 0))</f>
        <v/>
      </c>
      <c r="C546">
        <f>INDEX(resultados!$A$2:$ZZ$929, 540, MATCH($B$3, resultados!$A$1:$ZZ$1, 0))</f>
        <v/>
      </c>
    </row>
    <row r="547">
      <c r="A547">
        <f>INDEX(resultados!$A$2:$ZZ$929, 541, MATCH($B$1, resultados!$A$1:$ZZ$1, 0))</f>
        <v/>
      </c>
      <c r="B547">
        <f>INDEX(resultados!$A$2:$ZZ$929, 541, MATCH($B$2, resultados!$A$1:$ZZ$1, 0))</f>
        <v/>
      </c>
      <c r="C547">
        <f>INDEX(resultados!$A$2:$ZZ$929, 541, MATCH($B$3, resultados!$A$1:$ZZ$1, 0))</f>
        <v/>
      </c>
    </row>
    <row r="548">
      <c r="A548">
        <f>INDEX(resultados!$A$2:$ZZ$929, 542, MATCH($B$1, resultados!$A$1:$ZZ$1, 0))</f>
        <v/>
      </c>
      <c r="B548">
        <f>INDEX(resultados!$A$2:$ZZ$929, 542, MATCH($B$2, resultados!$A$1:$ZZ$1, 0))</f>
        <v/>
      </c>
      <c r="C548">
        <f>INDEX(resultados!$A$2:$ZZ$929, 542, MATCH($B$3, resultados!$A$1:$ZZ$1, 0))</f>
        <v/>
      </c>
    </row>
    <row r="549">
      <c r="A549">
        <f>INDEX(resultados!$A$2:$ZZ$929, 543, MATCH($B$1, resultados!$A$1:$ZZ$1, 0))</f>
        <v/>
      </c>
      <c r="B549">
        <f>INDEX(resultados!$A$2:$ZZ$929, 543, MATCH($B$2, resultados!$A$1:$ZZ$1, 0))</f>
        <v/>
      </c>
      <c r="C549">
        <f>INDEX(resultados!$A$2:$ZZ$929, 543, MATCH($B$3, resultados!$A$1:$ZZ$1, 0))</f>
        <v/>
      </c>
    </row>
    <row r="550">
      <c r="A550">
        <f>INDEX(resultados!$A$2:$ZZ$929, 544, MATCH($B$1, resultados!$A$1:$ZZ$1, 0))</f>
        <v/>
      </c>
      <c r="B550">
        <f>INDEX(resultados!$A$2:$ZZ$929, 544, MATCH($B$2, resultados!$A$1:$ZZ$1, 0))</f>
        <v/>
      </c>
      <c r="C550">
        <f>INDEX(resultados!$A$2:$ZZ$929, 544, MATCH($B$3, resultados!$A$1:$ZZ$1, 0))</f>
        <v/>
      </c>
    </row>
    <row r="551">
      <c r="A551">
        <f>INDEX(resultados!$A$2:$ZZ$929, 545, MATCH($B$1, resultados!$A$1:$ZZ$1, 0))</f>
        <v/>
      </c>
      <c r="B551">
        <f>INDEX(resultados!$A$2:$ZZ$929, 545, MATCH($B$2, resultados!$A$1:$ZZ$1, 0))</f>
        <v/>
      </c>
      <c r="C551">
        <f>INDEX(resultados!$A$2:$ZZ$929, 545, MATCH($B$3, resultados!$A$1:$ZZ$1, 0))</f>
        <v/>
      </c>
    </row>
    <row r="552">
      <c r="A552">
        <f>INDEX(resultados!$A$2:$ZZ$929, 546, MATCH($B$1, resultados!$A$1:$ZZ$1, 0))</f>
        <v/>
      </c>
      <c r="B552">
        <f>INDEX(resultados!$A$2:$ZZ$929, 546, MATCH($B$2, resultados!$A$1:$ZZ$1, 0))</f>
        <v/>
      </c>
      <c r="C552">
        <f>INDEX(resultados!$A$2:$ZZ$929, 546, MATCH($B$3, resultados!$A$1:$ZZ$1, 0))</f>
        <v/>
      </c>
    </row>
    <row r="553">
      <c r="A553">
        <f>INDEX(resultados!$A$2:$ZZ$929, 547, MATCH($B$1, resultados!$A$1:$ZZ$1, 0))</f>
        <v/>
      </c>
      <c r="B553">
        <f>INDEX(resultados!$A$2:$ZZ$929, 547, MATCH($B$2, resultados!$A$1:$ZZ$1, 0))</f>
        <v/>
      </c>
      <c r="C553">
        <f>INDEX(resultados!$A$2:$ZZ$929, 547, MATCH($B$3, resultados!$A$1:$ZZ$1, 0))</f>
        <v/>
      </c>
    </row>
    <row r="554">
      <c r="A554">
        <f>INDEX(resultados!$A$2:$ZZ$929, 548, MATCH($B$1, resultados!$A$1:$ZZ$1, 0))</f>
        <v/>
      </c>
      <c r="B554">
        <f>INDEX(resultados!$A$2:$ZZ$929, 548, MATCH($B$2, resultados!$A$1:$ZZ$1, 0))</f>
        <v/>
      </c>
      <c r="C554">
        <f>INDEX(resultados!$A$2:$ZZ$929, 548, MATCH($B$3, resultados!$A$1:$ZZ$1, 0))</f>
        <v/>
      </c>
    </row>
    <row r="555">
      <c r="A555">
        <f>INDEX(resultados!$A$2:$ZZ$929, 549, MATCH($B$1, resultados!$A$1:$ZZ$1, 0))</f>
        <v/>
      </c>
      <c r="B555">
        <f>INDEX(resultados!$A$2:$ZZ$929, 549, MATCH($B$2, resultados!$A$1:$ZZ$1, 0))</f>
        <v/>
      </c>
      <c r="C555">
        <f>INDEX(resultados!$A$2:$ZZ$929, 549, MATCH($B$3, resultados!$A$1:$ZZ$1, 0))</f>
        <v/>
      </c>
    </row>
    <row r="556">
      <c r="A556">
        <f>INDEX(resultados!$A$2:$ZZ$929, 550, MATCH($B$1, resultados!$A$1:$ZZ$1, 0))</f>
        <v/>
      </c>
      <c r="B556">
        <f>INDEX(resultados!$A$2:$ZZ$929, 550, MATCH($B$2, resultados!$A$1:$ZZ$1, 0))</f>
        <v/>
      </c>
      <c r="C556">
        <f>INDEX(resultados!$A$2:$ZZ$929, 550, MATCH($B$3, resultados!$A$1:$ZZ$1, 0))</f>
        <v/>
      </c>
    </row>
    <row r="557">
      <c r="A557">
        <f>INDEX(resultados!$A$2:$ZZ$929, 551, MATCH($B$1, resultados!$A$1:$ZZ$1, 0))</f>
        <v/>
      </c>
      <c r="B557">
        <f>INDEX(resultados!$A$2:$ZZ$929, 551, MATCH($B$2, resultados!$A$1:$ZZ$1, 0))</f>
        <v/>
      </c>
      <c r="C557">
        <f>INDEX(resultados!$A$2:$ZZ$929, 551, MATCH($B$3, resultados!$A$1:$ZZ$1, 0))</f>
        <v/>
      </c>
    </row>
    <row r="558">
      <c r="A558">
        <f>INDEX(resultados!$A$2:$ZZ$929, 552, MATCH($B$1, resultados!$A$1:$ZZ$1, 0))</f>
        <v/>
      </c>
      <c r="B558">
        <f>INDEX(resultados!$A$2:$ZZ$929, 552, MATCH($B$2, resultados!$A$1:$ZZ$1, 0))</f>
        <v/>
      </c>
      <c r="C558">
        <f>INDEX(resultados!$A$2:$ZZ$929, 552, MATCH($B$3, resultados!$A$1:$ZZ$1, 0))</f>
        <v/>
      </c>
    </row>
    <row r="559">
      <c r="A559">
        <f>INDEX(resultados!$A$2:$ZZ$929, 553, MATCH($B$1, resultados!$A$1:$ZZ$1, 0))</f>
        <v/>
      </c>
      <c r="B559">
        <f>INDEX(resultados!$A$2:$ZZ$929, 553, MATCH($B$2, resultados!$A$1:$ZZ$1, 0))</f>
        <v/>
      </c>
      <c r="C559">
        <f>INDEX(resultados!$A$2:$ZZ$929, 553, MATCH($B$3, resultados!$A$1:$ZZ$1, 0))</f>
        <v/>
      </c>
    </row>
    <row r="560">
      <c r="A560">
        <f>INDEX(resultados!$A$2:$ZZ$929, 554, MATCH($B$1, resultados!$A$1:$ZZ$1, 0))</f>
        <v/>
      </c>
      <c r="B560">
        <f>INDEX(resultados!$A$2:$ZZ$929, 554, MATCH($B$2, resultados!$A$1:$ZZ$1, 0))</f>
        <v/>
      </c>
      <c r="C560">
        <f>INDEX(resultados!$A$2:$ZZ$929, 554, MATCH($B$3, resultados!$A$1:$ZZ$1, 0))</f>
        <v/>
      </c>
    </row>
    <row r="561">
      <c r="A561">
        <f>INDEX(resultados!$A$2:$ZZ$929, 555, MATCH($B$1, resultados!$A$1:$ZZ$1, 0))</f>
        <v/>
      </c>
      <c r="B561">
        <f>INDEX(resultados!$A$2:$ZZ$929, 555, MATCH($B$2, resultados!$A$1:$ZZ$1, 0))</f>
        <v/>
      </c>
      <c r="C561">
        <f>INDEX(resultados!$A$2:$ZZ$929, 555, MATCH($B$3, resultados!$A$1:$ZZ$1, 0))</f>
        <v/>
      </c>
    </row>
    <row r="562">
      <c r="A562">
        <f>INDEX(resultados!$A$2:$ZZ$929, 556, MATCH($B$1, resultados!$A$1:$ZZ$1, 0))</f>
        <v/>
      </c>
      <c r="B562">
        <f>INDEX(resultados!$A$2:$ZZ$929, 556, MATCH($B$2, resultados!$A$1:$ZZ$1, 0))</f>
        <v/>
      </c>
      <c r="C562">
        <f>INDEX(resultados!$A$2:$ZZ$929, 556, MATCH($B$3, resultados!$A$1:$ZZ$1, 0))</f>
        <v/>
      </c>
    </row>
    <row r="563">
      <c r="A563">
        <f>INDEX(resultados!$A$2:$ZZ$929, 557, MATCH($B$1, resultados!$A$1:$ZZ$1, 0))</f>
        <v/>
      </c>
      <c r="B563">
        <f>INDEX(resultados!$A$2:$ZZ$929, 557, MATCH($B$2, resultados!$A$1:$ZZ$1, 0))</f>
        <v/>
      </c>
      <c r="C563">
        <f>INDEX(resultados!$A$2:$ZZ$929, 557, MATCH($B$3, resultados!$A$1:$ZZ$1, 0))</f>
        <v/>
      </c>
    </row>
    <row r="564">
      <c r="A564">
        <f>INDEX(resultados!$A$2:$ZZ$929, 558, MATCH($B$1, resultados!$A$1:$ZZ$1, 0))</f>
        <v/>
      </c>
      <c r="B564">
        <f>INDEX(resultados!$A$2:$ZZ$929, 558, MATCH($B$2, resultados!$A$1:$ZZ$1, 0))</f>
        <v/>
      </c>
      <c r="C564">
        <f>INDEX(resultados!$A$2:$ZZ$929, 558, MATCH($B$3, resultados!$A$1:$ZZ$1, 0))</f>
        <v/>
      </c>
    </row>
    <row r="565">
      <c r="A565">
        <f>INDEX(resultados!$A$2:$ZZ$929, 559, MATCH($B$1, resultados!$A$1:$ZZ$1, 0))</f>
        <v/>
      </c>
      <c r="B565">
        <f>INDEX(resultados!$A$2:$ZZ$929, 559, MATCH($B$2, resultados!$A$1:$ZZ$1, 0))</f>
        <v/>
      </c>
      <c r="C565">
        <f>INDEX(resultados!$A$2:$ZZ$929, 559, MATCH($B$3, resultados!$A$1:$ZZ$1, 0))</f>
        <v/>
      </c>
    </row>
    <row r="566">
      <c r="A566">
        <f>INDEX(resultados!$A$2:$ZZ$929, 560, MATCH($B$1, resultados!$A$1:$ZZ$1, 0))</f>
        <v/>
      </c>
      <c r="B566">
        <f>INDEX(resultados!$A$2:$ZZ$929, 560, MATCH($B$2, resultados!$A$1:$ZZ$1, 0))</f>
        <v/>
      </c>
      <c r="C566">
        <f>INDEX(resultados!$A$2:$ZZ$929, 560, MATCH($B$3, resultados!$A$1:$ZZ$1, 0))</f>
        <v/>
      </c>
    </row>
    <row r="567">
      <c r="A567">
        <f>INDEX(resultados!$A$2:$ZZ$929, 561, MATCH($B$1, resultados!$A$1:$ZZ$1, 0))</f>
        <v/>
      </c>
      <c r="B567">
        <f>INDEX(resultados!$A$2:$ZZ$929, 561, MATCH($B$2, resultados!$A$1:$ZZ$1, 0))</f>
        <v/>
      </c>
      <c r="C567">
        <f>INDEX(resultados!$A$2:$ZZ$929, 561, MATCH($B$3, resultados!$A$1:$ZZ$1, 0))</f>
        <v/>
      </c>
    </row>
    <row r="568">
      <c r="A568">
        <f>INDEX(resultados!$A$2:$ZZ$929, 562, MATCH($B$1, resultados!$A$1:$ZZ$1, 0))</f>
        <v/>
      </c>
      <c r="B568">
        <f>INDEX(resultados!$A$2:$ZZ$929, 562, MATCH($B$2, resultados!$A$1:$ZZ$1, 0))</f>
        <v/>
      </c>
      <c r="C568">
        <f>INDEX(resultados!$A$2:$ZZ$929, 562, MATCH($B$3, resultados!$A$1:$ZZ$1, 0))</f>
        <v/>
      </c>
    </row>
    <row r="569">
      <c r="A569">
        <f>INDEX(resultados!$A$2:$ZZ$929, 563, MATCH($B$1, resultados!$A$1:$ZZ$1, 0))</f>
        <v/>
      </c>
      <c r="B569">
        <f>INDEX(resultados!$A$2:$ZZ$929, 563, MATCH($B$2, resultados!$A$1:$ZZ$1, 0))</f>
        <v/>
      </c>
      <c r="C569">
        <f>INDEX(resultados!$A$2:$ZZ$929, 563, MATCH($B$3, resultados!$A$1:$ZZ$1, 0))</f>
        <v/>
      </c>
    </row>
    <row r="570">
      <c r="A570">
        <f>INDEX(resultados!$A$2:$ZZ$929, 564, MATCH($B$1, resultados!$A$1:$ZZ$1, 0))</f>
        <v/>
      </c>
      <c r="B570">
        <f>INDEX(resultados!$A$2:$ZZ$929, 564, MATCH($B$2, resultados!$A$1:$ZZ$1, 0))</f>
        <v/>
      </c>
      <c r="C570">
        <f>INDEX(resultados!$A$2:$ZZ$929, 564, MATCH($B$3, resultados!$A$1:$ZZ$1, 0))</f>
        <v/>
      </c>
    </row>
    <row r="571">
      <c r="A571">
        <f>INDEX(resultados!$A$2:$ZZ$929, 565, MATCH($B$1, resultados!$A$1:$ZZ$1, 0))</f>
        <v/>
      </c>
      <c r="B571">
        <f>INDEX(resultados!$A$2:$ZZ$929, 565, MATCH($B$2, resultados!$A$1:$ZZ$1, 0))</f>
        <v/>
      </c>
      <c r="C571">
        <f>INDEX(resultados!$A$2:$ZZ$929, 565, MATCH($B$3, resultados!$A$1:$ZZ$1, 0))</f>
        <v/>
      </c>
    </row>
    <row r="572">
      <c r="A572">
        <f>INDEX(resultados!$A$2:$ZZ$929, 566, MATCH($B$1, resultados!$A$1:$ZZ$1, 0))</f>
        <v/>
      </c>
      <c r="B572">
        <f>INDEX(resultados!$A$2:$ZZ$929, 566, MATCH($B$2, resultados!$A$1:$ZZ$1, 0))</f>
        <v/>
      </c>
      <c r="C572">
        <f>INDEX(resultados!$A$2:$ZZ$929, 566, MATCH($B$3, resultados!$A$1:$ZZ$1, 0))</f>
        <v/>
      </c>
    </row>
    <row r="573">
      <c r="A573">
        <f>INDEX(resultados!$A$2:$ZZ$929, 567, MATCH($B$1, resultados!$A$1:$ZZ$1, 0))</f>
        <v/>
      </c>
      <c r="B573">
        <f>INDEX(resultados!$A$2:$ZZ$929, 567, MATCH($B$2, resultados!$A$1:$ZZ$1, 0))</f>
        <v/>
      </c>
      <c r="C573">
        <f>INDEX(resultados!$A$2:$ZZ$929, 567, MATCH($B$3, resultados!$A$1:$ZZ$1, 0))</f>
        <v/>
      </c>
    </row>
    <row r="574">
      <c r="A574">
        <f>INDEX(resultados!$A$2:$ZZ$929, 568, MATCH($B$1, resultados!$A$1:$ZZ$1, 0))</f>
        <v/>
      </c>
      <c r="B574">
        <f>INDEX(resultados!$A$2:$ZZ$929, 568, MATCH($B$2, resultados!$A$1:$ZZ$1, 0))</f>
        <v/>
      </c>
      <c r="C574">
        <f>INDEX(resultados!$A$2:$ZZ$929, 568, MATCH($B$3, resultados!$A$1:$ZZ$1, 0))</f>
        <v/>
      </c>
    </row>
    <row r="575">
      <c r="A575">
        <f>INDEX(resultados!$A$2:$ZZ$929, 569, MATCH($B$1, resultados!$A$1:$ZZ$1, 0))</f>
        <v/>
      </c>
      <c r="B575">
        <f>INDEX(resultados!$A$2:$ZZ$929, 569, MATCH($B$2, resultados!$A$1:$ZZ$1, 0))</f>
        <v/>
      </c>
      <c r="C575">
        <f>INDEX(resultados!$A$2:$ZZ$929, 569, MATCH($B$3, resultados!$A$1:$ZZ$1, 0))</f>
        <v/>
      </c>
    </row>
    <row r="576">
      <c r="A576">
        <f>INDEX(resultados!$A$2:$ZZ$929, 570, MATCH($B$1, resultados!$A$1:$ZZ$1, 0))</f>
        <v/>
      </c>
      <c r="B576">
        <f>INDEX(resultados!$A$2:$ZZ$929, 570, MATCH($B$2, resultados!$A$1:$ZZ$1, 0))</f>
        <v/>
      </c>
      <c r="C576">
        <f>INDEX(resultados!$A$2:$ZZ$929, 570, MATCH($B$3, resultados!$A$1:$ZZ$1, 0))</f>
        <v/>
      </c>
    </row>
    <row r="577">
      <c r="A577">
        <f>INDEX(resultados!$A$2:$ZZ$929, 571, MATCH($B$1, resultados!$A$1:$ZZ$1, 0))</f>
        <v/>
      </c>
      <c r="B577">
        <f>INDEX(resultados!$A$2:$ZZ$929, 571, MATCH($B$2, resultados!$A$1:$ZZ$1, 0))</f>
        <v/>
      </c>
      <c r="C577">
        <f>INDEX(resultados!$A$2:$ZZ$929, 571, MATCH($B$3, resultados!$A$1:$ZZ$1, 0))</f>
        <v/>
      </c>
    </row>
    <row r="578">
      <c r="A578">
        <f>INDEX(resultados!$A$2:$ZZ$929, 572, MATCH($B$1, resultados!$A$1:$ZZ$1, 0))</f>
        <v/>
      </c>
      <c r="B578">
        <f>INDEX(resultados!$A$2:$ZZ$929, 572, MATCH($B$2, resultados!$A$1:$ZZ$1, 0))</f>
        <v/>
      </c>
      <c r="C578">
        <f>INDEX(resultados!$A$2:$ZZ$929, 572, MATCH($B$3, resultados!$A$1:$ZZ$1, 0))</f>
        <v/>
      </c>
    </row>
    <row r="579">
      <c r="A579">
        <f>INDEX(resultados!$A$2:$ZZ$929, 573, MATCH($B$1, resultados!$A$1:$ZZ$1, 0))</f>
        <v/>
      </c>
      <c r="B579">
        <f>INDEX(resultados!$A$2:$ZZ$929, 573, MATCH($B$2, resultados!$A$1:$ZZ$1, 0))</f>
        <v/>
      </c>
      <c r="C579">
        <f>INDEX(resultados!$A$2:$ZZ$929, 573, MATCH($B$3, resultados!$A$1:$ZZ$1, 0))</f>
        <v/>
      </c>
    </row>
    <row r="580">
      <c r="A580">
        <f>INDEX(resultados!$A$2:$ZZ$929, 574, MATCH($B$1, resultados!$A$1:$ZZ$1, 0))</f>
        <v/>
      </c>
      <c r="B580">
        <f>INDEX(resultados!$A$2:$ZZ$929, 574, MATCH($B$2, resultados!$A$1:$ZZ$1, 0))</f>
        <v/>
      </c>
      <c r="C580">
        <f>INDEX(resultados!$A$2:$ZZ$929, 574, MATCH($B$3, resultados!$A$1:$ZZ$1, 0))</f>
        <v/>
      </c>
    </row>
    <row r="581">
      <c r="A581">
        <f>INDEX(resultados!$A$2:$ZZ$929, 575, MATCH($B$1, resultados!$A$1:$ZZ$1, 0))</f>
        <v/>
      </c>
      <c r="B581">
        <f>INDEX(resultados!$A$2:$ZZ$929, 575, MATCH($B$2, resultados!$A$1:$ZZ$1, 0))</f>
        <v/>
      </c>
      <c r="C581">
        <f>INDEX(resultados!$A$2:$ZZ$929, 575, MATCH($B$3, resultados!$A$1:$ZZ$1, 0))</f>
        <v/>
      </c>
    </row>
    <row r="582">
      <c r="A582">
        <f>INDEX(resultados!$A$2:$ZZ$929, 576, MATCH($B$1, resultados!$A$1:$ZZ$1, 0))</f>
        <v/>
      </c>
      <c r="B582">
        <f>INDEX(resultados!$A$2:$ZZ$929, 576, MATCH($B$2, resultados!$A$1:$ZZ$1, 0))</f>
        <v/>
      </c>
      <c r="C582">
        <f>INDEX(resultados!$A$2:$ZZ$929, 576, MATCH($B$3, resultados!$A$1:$ZZ$1, 0))</f>
        <v/>
      </c>
    </row>
    <row r="583">
      <c r="A583">
        <f>INDEX(resultados!$A$2:$ZZ$929, 577, MATCH($B$1, resultados!$A$1:$ZZ$1, 0))</f>
        <v/>
      </c>
      <c r="B583">
        <f>INDEX(resultados!$A$2:$ZZ$929, 577, MATCH($B$2, resultados!$A$1:$ZZ$1, 0))</f>
        <v/>
      </c>
      <c r="C583">
        <f>INDEX(resultados!$A$2:$ZZ$929, 577, MATCH($B$3, resultados!$A$1:$ZZ$1, 0))</f>
        <v/>
      </c>
    </row>
    <row r="584">
      <c r="A584">
        <f>INDEX(resultados!$A$2:$ZZ$929, 578, MATCH($B$1, resultados!$A$1:$ZZ$1, 0))</f>
        <v/>
      </c>
      <c r="B584">
        <f>INDEX(resultados!$A$2:$ZZ$929, 578, MATCH($B$2, resultados!$A$1:$ZZ$1, 0))</f>
        <v/>
      </c>
      <c r="C584">
        <f>INDEX(resultados!$A$2:$ZZ$929, 578, MATCH($B$3, resultados!$A$1:$ZZ$1, 0))</f>
        <v/>
      </c>
    </row>
    <row r="585">
      <c r="A585">
        <f>INDEX(resultados!$A$2:$ZZ$929, 579, MATCH($B$1, resultados!$A$1:$ZZ$1, 0))</f>
        <v/>
      </c>
      <c r="B585">
        <f>INDEX(resultados!$A$2:$ZZ$929, 579, MATCH($B$2, resultados!$A$1:$ZZ$1, 0))</f>
        <v/>
      </c>
      <c r="C585">
        <f>INDEX(resultados!$A$2:$ZZ$929, 579, MATCH($B$3, resultados!$A$1:$ZZ$1, 0))</f>
        <v/>
      </c>
    </row>
    <row r="586">
      <c r="A586">
        <f>INDEX(resultados!$A$2:$ZZ$929, 580, MATCH($B$1, resultados!$A$1:$ZZ$1, 0))</f>
        <v/>
      </c>
      <c r="B586">
        <f>INDEX(resultados!$A$2:$ZZ$929, 580, MATCH($B$2, resultados!$A$1:$ZZ$1, 0))</f>
        <v/>
      </c>
      <c r="C586">
        <f>INDEX(resultados!$A$2:$ZZ$929, 580, MATCH($B$3, resultados!$A$1:$ZZ$1, 0))</f>
        <v/>
      </c>
    </row>
    <row r="587">
      <c r="A587">
        <f>INDEX(resultados!$A$2:$ZZ$929, 581, MATCH($B$1, resultados!$A$1:$ZZ$1, 0))</f>
        <v/>
      </c>
      <c r="B587">
        <f>INDEX(resultados!$A$2:$ZZ$929, 581, MATCH($B$2, resultados!$A$1:$ZZ$1, 0))</f>
        <v/>
      </c>
      <c r="C587">
        <f>INDEX(resultados!$A$2:$ZZ$929, 581, MATCH($B$3, resultados!$A$1:$ZZ$1, 0))</f>
        <v/>
      </c>
    </row>
    <row r="588">
      <c r="A588">
        <f>INDEX(resultados!$A$2:$ZZ$929, 582, MATCH($B$1, resultados!$A$1:$ZZ$1, 0))</f>
        <v/>
      </c>
      <c r="B588">
        <f>INDEX(resultados!$A$2:$ZZ$929, 582, MATCH($B$2, resultados!$A$1:$ZZ$1, 0))</f>
        <v/>
      </c>
      <c r="C588">
        <f>INDEX(resultados!$A$2:$ZZ$929, 582, MATCH($B$3, resultados!$A$1:$ZZ$1, 0))</f>
        <v/>
      </c>
    </row>
    <row r="589">
      <c r="A589">
        <f>INDEX(resultados!$A$2:$ZZ$929, 583, MATCH($B$1, resultados!$A$1:$ZZ$1, 0))</f>
        <v/>
      </c>
      <c r="B589">
        <f>INDEX(resultados!$A$2:$ZZ$929, 583, MATCH($B$2, resultados!$A$1:$ZZ$1, 0))</f>
        <v/>
      </c>
      <c r="C589">
        <f>INDEX(resultados!$A$2:$ZZ$929, 583, MATCH($B$3, resultados!$A$1:$ZZ$1, 0))</f>
        <v/>
      </c>
    </row>
    <row r="590">
      <c r="A590">
        <f>INDEX(resultados!$A$2:$ZZ$929, 584, MATCH($B$1, resultados!$A$1:$ZZ$1, 0))</f>
        <v/>
      </c>
      <c r="B590">
        <f>INDEX(resultados!$A$2:$ZZ$929, 584, MATCH($B$2, resultados!$A$1:$ZZ$1, 0))</f>
        <v/>
      </c>
      <c r="C590">
        <f>INDEX(resultados!$A$2:$ZZ$929, 584, MATCH($B$3, resultados!$A$1:$ZZ$1, 0))</f>
        <v/>
      </c>
    </row>
    <row r="591">
      <c r="A591">
        <f>INDEX(resultados!$A$2:$ZZ$929, 585, MATCH($B$1, resultados!$A$1:$ZZ$1, 0))</f>
        <v/>
      </c>
      <c r="B591">
        <f>INDEX(resultados!$A$2:$ZZ$929, 585, MATCH($B$2, resultados!$A$1:$ZZ$1, 0))</f>
        <v/>
      </c>
      <c r="C591">
        <f>INDEX(resultados!$A$2:$ZZ$929, 585, MATCH($B$3, resultados!$A$1:$ZZ$1, 0))</f>
        <v/>
      </c>
    </row>
    <row r="592">
      <c r="A592">
        <f>INDEX(resultados!$A$2:$ZZ$929, 586, MATCH($B$1, resultados!$A$1:$ZZ$1, 0))</f>
        <v/>
      </c>
      <c r="B592">
        <f>INDEX(resultados!$A$2:$ZZ$929, 586, MATCH($B$2, resultados!$A$1:$ZZ$1, 0))</f>
        <v/>
      </c>
      <c r="C592">
        <f>INDEX(resultados!$A$2:$ZZ$929, 586, MATCH($B$3, resultados!$A$1:$ZZ$1, 0))</f>
        <v/>
      </c>
    </row>
    <row r="593">
      <c r="A593">
        <f>INDEX(resultados!$A$2:$ZZ$929, 587, MATCH($B$1, resultados!$A$1:$ZZ$1, 0))</f>
        <v/>
      </c>
      <c r="B593">
        <f>INDEX(resultados!$A$2:$ZZ$929, 587, MATCH($B$2, resultados!$A$1:$ZZ$1, 0))</f>
        <v/>
      </c>
      <c r="C593">
        <f>INDEX(resultados!$A$2:$ZZ$929, 587, MATCH($B$3, resultados!$A$1:$ZZ$1, 0))</f>
        <v/>
      </c>
    </row>
    <row r="594">
      <c r="A594">
        <f>INDEX(resultados!$A$2:$ZZ$929, 588, MATCH($B$1, resultados!$A$1:$ZZ$1, 0))</f>
        <v/>
      </c>
      <c r="B594">
        <f>INDEX(resultados!$A$2:$ZZ$929, 588, MATCH($B$2, resultados!$A$1:$ZZ$1, 0))</f>
        <v/>
      </c>
      <c r="C594">
        <f>INDEX(resultados!$A$2:$ZZ$929, 588, MATCH($B$3, resultados!$A$1:$ZZ$1, 0))</f>
        <v/>
      </c>
    </row>
    <row r="595">
      <c r="A595">
        <f>INDEX(resultados!$A$2:$ZZ$929, 589, MATCH($B$1, resultados!$A$1:$ZZ$1, 0))</f>
        <v/>
      </c>
      <c r="B595">
        <f>INDEX(resultados!$A$2:$ZZ$929, 589, MATCH($B$2, resultados!$A$1:$ZZ$1, 0))</f>
        <v/>
      </c>
      <c r="C595">
        <f>INDEX(resultados!$A$2:$ZZ$929, 589, MATCH($B$3, resultados!$A$1:$ZZ$1, 0))</f>
        <v/>
      </c>
    </row>
    <row r="596">
      <c r="A596">
        <f>INDEX(resultados!$A$2:$ZZ$929, 590, MATCH($B$1, resultados!$A$1:$ZZ$1, 0))</f>
        <v/>
      </c>
      <c r="B596">
        <f>INDEX(resultados!$A$2:$ZZ$929, 590, MATCH($B$2, resultados!$A$1:$ZZ$1, 0))</f>
        <v/>
      </c>
      <c r="C596">
        <f>INDEX(resultados!$A$2:$ZZ$929, 590, MATCH($B$3, resultados!$A$1:$ZZ$1, 0))</f>
        <v/>
      </c>
    </row>
    <row r="597">
      <c r="A597">
        <f>INDEX(resultados!$A$2:$ZZ$929, 591, MATCH($B$1, resultados!$A$1:$ZZ$1, 0))</f>
        <v/>
      </c>
      <c r="B597">
        <f>INDEX(resultados!$A$2:$ZZ$929, 591, MATCH($B$2, resultados!$A$1:$ZZ$1, 0))</f>
        <v/>
      </c>
      <c r="C597">
        <f>INDEX(resultados!$A$2:$ZZ$929, 591, MATCH($B$3, resultados!$A$1:$ZZ$1, 0))</f>
        <v/>
      </c>
    </row>
    <row r="598">
      <c r="A598">
        <f>INDEX(resultados!$A$2:$ZZ$929, 592, MATCH($B$1, resultados!$A$1:$ZZ$1, 0))</f>
        <v/>
      </c>
      <c r="B598">
        <f>INDEX(resultados!$A$2:$ZZ$929, 592, MATCH($B$2, resultados!$A$1:$ZZ$1, 0))</f>
        <v/>
      </c>
      <c r="C598">
        <f>INDEX(resultados!$A$2:$ZZ$929, 592, MATCH($B$3, resultados!$A$1:$ZZ$1, 0))</f>
        <v/>
      </c>
    </row>
    <row r="599">
      <c r="A599">
        <f>INDEX(resultados!$A$2:$ZZ$929, 593, MATCH($B$1, resultados!$A$1:$ZZ$1, 0))</f>
        <v/>
      </c>
      <c r="B599">
        <f>INDEX(resultados!$A$2:$ZZ$929, 593, MATCH($B$2, resultados!$A$1:$ZZ$1, 0))</f>
        <v/>
      </c>
      <c r="C599">
        <f>INDEX(resultados!$A$2:$ZZ$929, 593, MATCH($B$3, resultados!$A$1:$ZZ$1, 0))</f>
        <v/>
      </c>
    </row>
    <row r="600">
      <c r="A600">
        <f>INDEX(resultados!$A$2:$ZZ$929, 594, MATCH($B$1, resultados!$A$1:$ZZ$1, 0))</f>
        <v/>
      </c>
      <c r="B600">
        <f>INDEX(resultados!$A$2:$ZZ$929, 594, MATCH($B$2, resultados!$A$1:$ZZ$1, 0))</f>
        <v/>
      </c>
      <c r="C600">
        <f>INDEX(resultados!$A$2:$ZZ$929, 594, MATCH($B$3, resultados!$A$1:$ZZ$1, 0))</f>
        <v/>
      </c>
    </row>
    <row r="601">
      <c r="A601">
        <f>INDEX(resultados!$A$2:$ZZ$929, 595, MATCH($B$1, resultados!$A$1:$ZZ$1, 0))</f>
        <v/>
      </c>
      <c r="B601">
        <f>INDEX(resultados!$A$2:$ZZ$929, 595, MATCH($B$2, resultados!$A$1:$ZZ$1, 0))</f>
        <v/>
      </c>
      <c r="C601">
        <f>INDEX(resultados!$A$2:$ZZ$929, 595, MATCH($B$3, resultados!$A$1:$ZZ$1, 0))</f>
        <v/>
      </c>
    </row>
    <row r="602">
      <c r="A602">
        <f>INDEX(resultados!$A$2:$ZZ$929, 596, MATCH($B$1, resultados!$A$1:$ZZ$1, 0))</f>
        <v/>
      </c>
      <c r="B602">
        <f>INDEX(resultados!$A$2:$ZZ$929, 596, MATCH($B$2, resultados!$A$1:$ZZ$1, 0))</f>
        <v/>
      </c>
      <c r="C602">
        <f>INDEX(resultados!$A$2:$ZZ$929, 596, MATCH($B$3, resultados!$A$1:$ZZ$1, 0))</f>
        <v/>
      </c>
    </row>
    <row r="603">
      <c r="A603">
        <f>INDEX(resultados!$A$2:$ZZ$929, 597, MATCH($B$1, resultados!$A$1:$ZZ$1, 0))</f>
        <v/>
      </c>
      <c r="B603">
        <f>INDEX(resultados!$A$2:$ZZ$929, 597, MATCH($B$2, resultados!$A$1:$ZZ$1, 0))</f>
        <v/>
      </c>
      <c r="C603">
        <f>INDEX(resultados!$A$2:$ZZ$929, 597, MATCH($B$3, resultados!$A$1:$ZZ$1, 0))</f>
        <v/>
      </c>
    </row>
    <row r="604">
      <c r="A604">
        <f>INDEX(resultados!$A$2:$ZZ$929, 598, MATCH($B$1, resultados!$A$1:$ZZ$1, 0))</f>
        <v/>
      </c>
      <c r="B604">
        <f>INDEX(resultados!$A$2:$ZZ$929, 598, MATCH($B$2, resultados!$A$1:$ZZ$1, 0))</f>
        <v/>
      </c>
      <c r="C604">
        <f>INDEX(resultados!$A$2:$ZZ$929, 598, MATCH($B$3, resultados!$A$1:$ZZ$1, 0))</f>
        <v/>
      </c>
    </row>
    <row r="605">
      <c r="A605">
        <f>INDEX(resultados!$A$2:$ZZ$929, 599, MATCH($B$1, resultados!$A$1:$ZZ$1, 0))</f>
        <v/>
      </c>
      <c r="B605">
        <f>INDEX(resultados!$A$2:$ZZ$929, 599, MATCH($B$2, resultados!$A$1:$ZZ$1, 0))</f>
        <v/>
      </c>
      <c r="C605">
        <f>INDEX(resultados!$A$2:$ZZ$929, 599, MATCH($B$3, resultados!$A$1:$ZZ$1, 0))</f>
        <v/>
      </c>
    </row>
    <row r="606">
      <c r="A606">
        <f>INDEX(resultados!$A$2:$ZZ$929, 600, MATCH($B$1, resultados!$A$1:$ZZ$1, 0))</f>
        <v/>
      </c>
      <c r="B606">
        <f>INDEX(resultados!$A$2:$ZZ$929, 600, MATCH($B$2, resultados!$A$1:$ZZ$1, 0))</f>
        <v/>
      </c>
      <c r="C606">
        <f>INDEX(resultados!$A$2:$ZZ$929, 600, MATCH($B$3, resultados!$A$1:$ZZ$1, 0))</f>
        <v/>
      </c>
    </row>
    <row r="607">
      <c r="A607">
        <f>INDEX(resultados!$A$2:$ZZ$929, 601, MATCH($B$1, resultados!$A$1:$ZZ$1, 0))</f>
        <v/>
      </c>
      <c r="B607">
        <f>INDEX(resultados!$A$2:$ZZ$929, 601, MATCH($B$2, resultados!$A$1:$ZZ$1, 0))</f>
        <v/>
      </c>
      <c r="C607">
        <f>INDEX(resultados!$A$2:$ZZ$929, 601, MATCH($B$3, resultados!$A$1:$ZZ$1, 0))</f>
        <v/>
      </c>
    </row>
    <row r="608">
      <c r="A608">
        <f>INDEX(resultados!$A$2:$ZZ$929, 602, MATCH($B$1, resultados!$A$1:$ZZ$1, 0))</f>
        <v/>
      </c>
      <c r="B608">
        <f>INDEX(resultados!$A$2:$ZZ$929, 602, MATCH($B$2, resultados!$A$1:$ZZ$1, 0))</f>
        <v/>
      </c>
      <c r="C608">
        <f>INDEX(resultados!$A$2:$ZZ$929, 602, MATCH($B$3, resultados!$A$1:$ZZ$1, 0))</f>
        <v/>
      </c>
    </row>
    <row r="609">
      <c r="A609">
        <f>INDEX(resultados!$A$2:$ZZ$929, 603, MATCH($B$1, resultados!$A$1:$ZZ$1, 0))</f>
        <v/>
      </c>
      <c r="B609">
        <f>INDEX(resultados!$A$2:$ZZ$929, 603, MATCH($B$2, resultados!$A$1:$ZZ$1, 0))</f>
        <v/>
      </c>
      <c r="C609">
        <f>INDEX(resultados!$A$2:$ZZ$929, 603, MATCH($B$3, resultados!$A$1:$ZZ$1, 0))</f>
        <v/>
      </c>
    </row>
    <row r="610">
      <c r="A610">
        <f>INDEX(resultados!$A$2:$ZZ$929, 604, MATCH($B$1, resultados!$A$1:$ZZ$1, 0))</f>
        <v/>
      </c>
      <c r="B610">
        <f>INDEX(resultados!$A$2:$ZZ$929, 604, MATCH($B$2, resultados!$A$1:$ZZ$1, 0))</f>
        <v/>
      </c>
      <c r="C610">
        <f>INDEX(resultados!$A$2:$ZZ$929, 604, MATCH($B$3, resultados!$A$1:$ZZ$1, 0))</f>
        <v/>
      </c>
    </row>
    <row r="611">
      <c r="A611">
        <f>INDEX(resultados!$A$2:$ZZ$929, 605, MATCH($B$1, resultados!$A$1:$ZZ$1, 0))</f>
        <v/>
      </c>
      <c r="B611">
        <f>INDEX(resultados!$A$2:$ZZ$929, 605, MATCH($B$2, resultados!$A$1:$ZZ$1, 0))</f>
        <v/>
      </c>
      <c r="C611">
        <f>INDEX(resultados!$A$2:$ZZ$929, 605, MATCH($B$3, resultados!$A$1:$ZZ$1, 0))</f>
        <v/>
      </c>
    </row>
    <row r="612">
      <c r="A612">
        <f>INDEX(resultados!$A$2:$ZZ$929, 606, MATCH($B$1, resultados!$A$1:$ZZ$1, 0))</f>
        <v/>
      </c>
      <c r="B612">
        <f>INDEX(resultados!$A$2:$ZZ$929, 606, MATCH($B$2, resultados!$A$1:$ZZ$1, 0))</f>
        <v/>
      </c>
      <c r="C612">
        <f>INDEX(resultados!$A$2:$ZZ$929, 606, MATCH($B$3, resultados!$A$1:$ZZ$1, 0))</f>
        <v/>
      </c>
    </row>
    <row r="613">
      <c r="A613">
        <f>INDEX(resultados!$A$2:$ZZ$929, 607, MATCH($B$1, resultados!$A$1:$ZZ$1, 0))</f>
        <v/>
      </c>
      <c r="B613">
        <f>INDEX(resultados!$A$2:$ZZ$929, 607, MATCH($B$2, resultados!$A$1:$ZZ$1, 0))</f>
        <v/>
      </c>
      <c r="C613">
        <f>INDEX(resultados!$A$2:$ZZ$929, 607, MATCH($B$3, resultados!$A$1:$ZZ$1, 0))</f>
        <v/>
      </c>
    </row>
    <row r="614">
      <c r="A614">
        <f>INDEX(resultados!$A$2:$ZZ$929, 608, MATCH($B$1, resultados!$A$1:$ZZ$1, 0))</f>
        <v/>
      </c>
      <c r="B614">
        <f>INDEX(resultados!$A$2:$ZZ$929, 608, MATCH($B$2, resultados!$A$1:$ZZ$1, 0))</f>
        <v/>
      </c>
      <c r="C614">
        <f>INDEX(resultados!$A$2:$ZZ$929, 608, MATCH($B$3, resultados!$A$1:$ZZ$1, 0))</f>
        <v/>
      </c>
    </row>
    <row r="615">
      <c r="A615">
        <f>INDEX(resultados!$A$2:$ZZ$929, 609, MATCH($B$1, resultados!$A$1:$ZZ$1, 0))</f>
        <v/>
      </c>
      <c r="B615">
        <f>INDEX(resultados!$A$2:$ZZ$929, 609, MATCH($B$2, resultados!$A$1:$ZZ$1, 0))</f>
        <v/>
      </c>
      <c r="C615">
        <f>INDEX(resultados!$A$2:$ZZ$929, 609, MATCH($B$3, resultados!$A$1:$ZZ$1, 0))</f>
        <v/>
      </c>
    </row>
    <row r="616">
      <c r="A616">
        <f>INDEX(resultados!$A$2:$ZZ$929, 610, MATCH($B$1, resultados!$A$1:$ZZ$1, 0))</f>
        <v/>
      </c>
      <c r="B616">
        <f>INDEX(resultados!$A$2:$ZZ$929, 610, MATCH($B$2, resultados!$A$1:$ZZ$1, 0))</f>
        <v/>
      </c>
      <c r="C616">
        <f>INDEX(resultados!$A$2:$ZZ$929, 610, MATCH($B$3, resultados!$A$1:$ZZ$1, 0))</f>
        <v/>
      </c>
    </row>
    <row r="617">
      <c r="A617">
        <f>INDEX(resultados!$A$2:$ZZ$929, 611, MATCH($B$1, resultados!$A$1:$ZZ$1, 0))</f>
        <v/>
      </c>
      <c r="B617">
        <f>INDEX(resultados!$A$2:$ZZ$929, 611, MATCH($B$2, resultados!$A$1:$ZZ$1, 0))</f>
        <v/>
      </c>
      <c r="C617">
        <f>INDEX(resultados!$A$2:$ZZ$929, 611, MATCH($B$3, resultados!$A$1:$ZZ$1, 0))</f>
        <v/>
      </c>
    </row>
    <row r="618">
      <c r="A618">
        <f>INDEX(resultados!$A$2:$ZZ$929, 612, MATCH($B$1, resultados!$A$1:$ZZ$1, 0))</f>
        <v/>
      </c>
      <c r="B618">
        <f>INDEX(resultados!$A$2:$ZZ$929, 612, MATCH($B$2, resultados!$A$1:$ZZ$1, 0))</f>
        <v/>
      </c>
      <c r="C618">
        <f>INDEX(resultados!$A$2:$ZZ$929, 612, MATCH($B$3, resultados!$A$1:$ZZ$1, 0))</f>
        <v/>
      </c>
    </row>
    <row r="619">
      <c r="A619">
        <f>INDEX(resultados!$A$2:$ZZ$929, 613, MATCH($B$1, resultados!$A$1:$ZZ$1, 0))</f>
        <v/>
      </c>
      <c r="B619">
        <f>INDEX(resultados!$A$2:$ZZ$929, 613, MATCH($B$2, resultados!$A$1:$ZZ$1, 0))</f>
        <v/>
      </c>
      <c r="C619">
        <f>INDEX(resultados!$A$2:$ZZ$929, 613, MATCH($B$3, resultados!$A$1:$ZZ$1, 0))</f>
        <v/>
      </c>
    </row>
    <row r="620">
      <c r="A620">
        <f>INDEX(resultados!$A$2:$ZZ$929, 614, MATCH($B$1, resultados!$A$1:$ZZ$1, 0))</f>
        <v/>
      </c>
      <c r="B620">
        <f>INDEX(resultados!$A$2:$ZZ$929, 614, MATCH($B$2, resultados!$A$1:$ZZ$1, 0))</f>
        <v/>
      </c>
      <c r="C620">
        <f>INDEX(resultados!$A$2:$ZZ$929, 614, MATCH($B$3, resultados!$A$1:$ZZ$1, 0))</f>
        <v/>
      </c>
    </row>
    <row r="621">
      <c r="A621">
        <f>INDEX(resultados!$A$2:$ZZ$929, 615, MATCH($B$1, resultados!$A$1:$ZZ$1, 0))</f>
        <v/>
      </c>
      <c r="B621">
        <f>INDEX(resultados!$A$2:$ZZ$929, 615, MATCH($B$2, resultados!$A$1:$ZZ$1, 0))</f>
        <v/>
      </c>
      <c r="C621">
        <f>INDEX(resultados!$A$2:$ZZ$929, 615, MATCH($B$3, resultados!$A$1:$ZZ$1, 0))</f>
        <v/>
      </c>
    </row>
    <row r="622">
      <c r="A622">
        <f>INDEX(resultados!$A$2:$ZZ$929, 616, MATCH($B$1, resultados!$A$1:$ZZ$1, 0))</f>
        <v/>
      </c>
      <c r="B622">
        <f>INDEX(resultados!$A$2:$ZZ$929, 616, MATCH($B$2, resultados!$A$1:$ZZ$1, 0))</f>
        <v/>
      </c>
      <c r="C622">
        <f>INDEX(resultados!$A$2:$ZZ$929, 616, MATCH($B$3, resultados!$A$1:$ZZ$1, 0))</f>
        <v/>
      </c>
    </row>
    <row r="623">
      <c r="A623">
        <f>INDEX(resultados!$A$2:$ZZ$929, 617, MATCH($B$1, resultados!$A$1:$ZZ$1, 0))</f>
        <v/>
      </c>
      <c r="B623">
        <f>INDEX(resultados!$A$2:$ZZ$929, 617, MATCH($B$2, resultados!$A$1:$ZZ$1, 0))</f>
        <v/>
      </c>
      <c r="C623">
        <f>INDEX(resultados!$A$2:$ZZ$929, 617, MATCH($B$3, resultados!$A$1:$ZZ$1, 0))</f>
        <v/>
      </c>
    </row>
    <row r="624">
      <c r="A624">
        <f>INDEX(resultados!$A$2:$ZZ$929, 618, MATCH($B$1, resultados!$A$1:$ZZ$1, 0))</f>
        <v/>
      </c>
      <c r="B624">
        <f>INDEX(resultados!$A$2:$ZZ$929, 618, MATCH($B$2, resultados!$A$1:$ZZ$1, 0))</f>
        <v/>
      </c>
      <c r="C624">
        <f>INDEX(resultados!$A$2:$ZZ$929, 618, MATCH($B$3, resultados!$A$1:$ZZ$1, 0))</f>
        <v/>
      </c>
    </row>
    <row r="625">
      <c r="A625">
        <f>INDEX(resultados!$A$2:$ZZ$929, 619, MATCH($B$1, resultados!$A$1:$ZZ$1, 0))</f>
        <v/>
      </c>
      <c r="B625">
        <f>INDEX(resultados!$A$2:$ZZ$929, 619, MATCH($B$2, resultados!$A$1:$ZZ$1, 0))</f>
        <v/>
      </c>
      <c r="C625">
        <f>INDEX(resultados!$A$2:$ZZ$929, 619, MATCH($B$3, resultados!$A$1:$ZZ$1, 0))</f>
        <v/>
      </c>
    </row>
    <row r="626">
      <c r="A626">
        <f>INDEX(resultados!$A$2:$ZZ$929, 620, MATCH($B$1, resultados!$A$1:$ZZ$1, 0))</f>
        <v/>
      </c>
      <c r="B626">
        <f>INDEX(resultados!$A$2:$ZZ$929, 620, MATCH($B$2, resultados!$A$1:$ZZ$1, 0))</f>
        <v/>
      </c>
      <c r="C626">
        <f>INDEX(resultados!$A$2:$ZZ$929, 620, MATCH($B$3, resultados!$A$1:$ZZ$1, 0))</f>
        <v/>
      </c>
    </row>
    <row r="627">
      <c r="A627">
        <f>INDEX(resultados!$A$2:$ZZ$929, 621, MATCH($B$1, resultados!$A$1:$ZZ$1, 0))</f>
        <v/>
      </c>
      <c r="B627">
        <f>INDEX(resultados!$A$2:$ZZ$929, 621, MATCH($B$2, resultados!$A$1:$ZZ$1, 0))</f>
        <v/>
      </c>
      <c r="C627">
        <f>INDEX(resultados!$A$2:$ZZ$929, 621, MATCH($B$3, resultados!$A$1:$ZZ$1, 0))</f>
        <v/>
      </c>
    </row>
    <row r="628">
      <c r="A628">
        <f>INDEX(resultados!$A$2:$ZZ$929, 622, MATCH($B$1, resultados!$A$1:$ZZ$1, 0))</f>
        <v/>
      </c>
      <c r="B628">
        <f>INDEX(resultados!$A$2:$ZZ$929, 622, MATCH($B$2, resultados!$A$1:$ZZ$1, 0))</f>
        <v/>
      </c>
      <c r="C628">
        <f>INDEX(resultados!$A$2:$ZZ$929, 622, MATCH($B$3, resultados!$A$1:$ZZ$1, 0))</f>
        <v/>
      </c>
    </row>
    <row r="629">
      <c r="A629">
        <f>INDEX(resultados!$A$2:$ZZ$929, 623, MATCH($B$1, resultados!$A$1:$ZZ$1, 0))</f>
        <v/>
      </c>
      <c r="B629">
        <f>INDEX(resultados!$A$2:$ZZ$929, 623, MATCH($B$2, resultados!$A$1:$ZZ$1, 0))</f>
        <v/>
      </c>
      <c r="C629">
        <f>INDEX(resultados!$A$2:$ZZ$929, 623, MATCH($B$3, resultados!$A$1:$ZZ$1, 0))</f>
        <v/>
      </c>
    </row>
    <row r="630">
      <c r="A630">
        <f>INDEX(resultados!$A$2:$ZZ$929, 624, MATCH($B$1, resultados!$A$1:$ZZ$1, 0))</f>
        <v/>
      </c>
      <c r="B630">
        <f>INDEX(resultados!$A$2:$ZZ$929, 624, MATCH($B$2, resultados!$A$1:$ZZ$1, 0))</f>
        <v/>
      </c>
      <c r="C630">
        <f>INDEX(resultados!$A$2:$ZZ$929, 624, MATCH($B$3, resultados!$A$1:$ZZ$1, 0))</f>
        <v/>
      </c>
    </row>
    <row r="631">
      <c r="A631">
        <f>INDEX(resultados!$A$2:$ZZ$929, 625, MATCH($B$1, resultados!$A$1:$ZZ$1, 0))</f>
        <v/>
      </c>
      <c r="B631">
        <f>INDEX(resultados!$A$2:$ZZ$929, 625, MATCH($B$2, resultados!$A$1:$ZZ$1, 0))</f>
        <v/>
      </c>
      <c r="C631">
        <f>INDEX(resultados!$A$2:$ZZ$929, 625, MATCH($B$3, resultados!$A$1:$ZZ$1, 0))</f>
        <v/>
      </c>
    </row>
    <row r="632">
      <c r="A632">
        <f>INDEX(resultados!$A$2:$ZZ$929, 626, MATCH($B$1, resultados!$A$1:$ZZ$1, 0))</f>
        <v/>
      </c>
      <c r="B632">
        <f>INDEX(resultados!$A$2:$ZZ$929, 626, MATCH($B$2, resultados!$A$1:$ZZ$1, 0))</f>
        <v/>
      </c>
      <c r="C632">
        <f>INDEX(resultados!$A$2:$ZZ$929, 626, MATCH($B$3, resultados!$A$1:$ZZ$1, 0))</f>
        <v/>
      </c>
    </row>
    <row r="633">
      <c r="A633">
        <f>INDEX(resultados!$A$2:$ZZ$929, 627, MATCH($B$1, resultados!$A$1:$ZZ$1, 0))</f>
        <v/>
      </c>
      <c r="B633">
        <f>INDEX(resultados!$A$2:$ZZ$929, 627, MATCH($B$2, resultados!$A$1:$ZZ$1, 0))</f>
        <v/>
      </c>
      <c r="C633">
        <f>INDEX(resultados!$A$2:$ZZ$929, 627, MATCH($B$3, resultados!$A$1:$ZZ$1, 0))</f>
        <v/>
      </c>
    </row>
    <row r="634">
      <c r="A634">
        <f>INDEX(resultados!$A$2:$ZZ$929, 628, MATCH($B$1, resultados!$A$1:$ZZ$1, 0))</f>
        <v/>
      </c>
      <c r="B634">
        <f>INDEX(resultados!$A$2:$ZZ$929, 628, MATCH($B$2, resultados!$A$1:$ZZ$1, 0))</f>
        <v/>
      </c>
      <c r="C634">
        <f>INDEX(resultados!$A$2:$ZZ$929, 628, MATCH($B$3, resultados!$A$1:$ZZ$1, 0))</f>
        <v/>
      </c>
    </row>
    <row r="635">
      <c r="A635">
        <f>INDEX(resultados!$A$2:$ZZ$929, 629, MATCH($B$1, resultados!$A$1:$ZZ$1, 0))</f>
        <v/>
      </c>
      <c r="B635">
        <f>INDEX(resultados!$A$2:$ZZ$929, 629, MATCH($B$2, resultados!$A$1:$ZZ$1, 0))</f>
        <v/>
      </c>
      <c r="C635">
        <f>INDEX(resultados!$A$2:$ZZ$929, 629, MATCH($B$3, resultados!$A$1:$ZZ$1, 0))</f>
        <v/>
      </c>
    </row>
    <row r="636">
      <c r="A636">
        <f>INDEX(resultados!$A$2:$ZZ$929, 630, MATCH($B$1, resultados!$A$1:$ZZ$1, 0))</f>
        <v/>
      </c>
      <c r="B636">
        <f>INDEX(resultados!$A$2:$ZZ$929, 630, MATCH($B$2, resultados!$A$1:$ZZ$1, 0))</f>
        <v/>
      </c>
      <c r="C636">
        <f>INDEX(resultados!$A$2:$ZZ$929, 630, MATCH($B$3, resultados!$A$1:$ZZ$1, 0))</f>
        <v/>
      </c>
    </row>
    <row r="637">
      <c r="A637">
        <f>INDEX(resultados!$A$2:$ZZ$929, 631, MATCH($B$1, resultados!$A$1:$ZZ$1, 0))</f>
        <v/>
      </c>
      <c r="B637">
        <f>INDEX(resultados!$A$2:$ZZ$929, 631, MATCH($B$2, resultados!$A$1:$ZZ$1, 0))</f>
        <v/>
      </c>
      <c r="C637">
        <f>INDEX(resultados!$A$2:$ZZ$929, 631, MATCH($B$3, resultados!$A$1:$ZZ$1, 0))</f>
        <v/>
      </c>
    </row>
    <row r="638">
      <c r="A638">
        <f>INDEX(resultados!$A$2:$ZZ$929, 632, MATCH($B$1, resultados!$A$1:$ZZ$1, 0))</f>
        <v/>
      </c>
      <c r="B638">
        <f>INDEX(resultados!$A$2:$ZZ$929, 632, MATCH($B$2, resultados!$A$1:$ZZ$1, 0))</f>
        <v/>
      </c>
      <c r="C638">
        <f>INDEX(resultados!$A$2:$ZZ$929, 632, MATCH($B$3, resultados!$A$1:$ZZ$1, 0))</f>
        <v/>
      </c>
    </row>
    <row r="639">
      <c r="A639">
        <f>INDEX(resultados!$A$2:$ZZ$929, 633, MATCH($B$1, resultados!$A$1:$ZZ$1, 0))</f>
        <v/>
      </c>
      <c r="B639">
        <f>INDEX(resultados!$A$2:$ZZ$929, 633, MATCH($B$2, resultados!$A$1:$ZZ$1, 0))</f>
        <v/>
      </c>
      <c r="C639">
        <f>INDEX(resultados!$A$2:$ZZ$929, 633, MATCH($B$3, resultados!$A$1:$ZZ$1, 0))</f>
        <v/>
      </c>
    </row>
    <row r="640">
      <c r="A640">
        <f>INDEX(resultados!$A$2:$ZZ$929, 634, MATCH($B$1, resultados!$A$1:$ZZ$1, 0))</f>
        <v/>
      </c>
      <c r="B640">
        <f>INDEX(resultados!$A$2:$ZZ$929, 634, MATCH($B$2, resultados!$A$1:$ZZ$1, 0))</f>
        <v/>
      </c>
      <c r="C640">
        <f>INDEX(resultados!$A$2:$ZZ$929, 634, MATCH($B$3, resultados!$A$1:$ZZ$1, 0))</f>
        <v/>
      </c>
    </row>
    <row r="641">
      <c r="A641">
        <f>INDEX(resultados!$A$2:$ZZ$929, 635, MATCH($B$1, resultados!$A$1:$ZZ$1, 0))</f>
        <v/>
      </c>
      <c r="B641">
        <f>INDEX(resultados!$A$2:$ZZ$929, 635, MATCH($B$2, resultados!$A$1:$ZZ$1, 0))</f>
        <v/>
      </c>
      <c r="C641">
        <f>INDEX(resultados!$A$2:$ZZ$929, 635, MATCH($B$3, resultados!$A$1:$ZZ$1, 0))</f>
        <v/>
      </c>
    </row>
    <row r="642">
      <c r="A642">
        <f>INDEX(resultados!$A$2:$ZZ$929, 636, MATCH($B$1, resultados!$A$1:$ZZ$1, 0))</f>
        <v/>
      </c>
      <c r="B642">
        <f>INDEX(resultados!$A$2:$ZZ$929, 636, MATCH($B$2, resultados!$A$1:$ZZ$1, 0))</f>
        <v/>
      </c>
      <c r="C642">
        <f>INDEX(resultados!$A$2:$ZZ$929, 636, MATCH($B$3, resultados!$A$1:$ZZ$1, 0))</f>
        <v/>
      </c>
    </row>
    <row r="643">
      <c r="A643">
        <f>INDEX(resultados!$A$2:$ZZ$929, 637, MATCH($B$1, resultados!$A$1:$ZZ$1, 0))</f>
        <v/>
      </c>
      <c r="B643">
        <f>INDEX(resultados!$A$2:$ZZ$929, 637, MATCH($B$2, resultados!$A$1:$ZZ$1, 0))</f>
        <v/>
      </c>
      <c r="C643">
        <f>INDEX(resultados!$A$2:$ZZ$929, 637, MATCH($B$3, resultados!$A$1:$ZZ$1, 0))</f>
        <v/>
      </c>
    </row>
    <row r="644">
      <c r="A644">
        <f>INDEX(resultados!$A$2:$ZZ$929, 638, MATCH($B$1, resultados!$A$1:$ZZ$1, 0))</f>
        <v/>
      </c>
      <c r="B644">
        <f>INDEX(resultados!$A$2:$ZZ$929, 638, MATCH($B$2, resultados!$A$1:$ZZ$1, 0))</f>
        <v/>
      </c>
      <c r="C644">
        <f>INDEX(resultados!$A$2:$ZZ$929, 638, MATCH($B$3, resultados!$A$1:$ZZ$1, 0))</f>
        <v/>
      </c>
    </row>
    <row r="645">
      <c r="A645">
        <f>INDEX(resultados!$A$2:$ZZ$929, 639, MATCH($B$1, resultados!$A$1:$ZZ$1, 0))</f>
        <v/>
      </c>
      <c r="B645">
        <f>INDEX(resultados!$A$2:$ZZ$929, 639, MATCH($B$2, resultados!$A$1:$ZZ$1, 0))</f>
        <v/>
      </c>
      <c r="C645">
        <f>INDEX(resultados!$A$2:$ZZ$929, 639, MATCH($B$3, resultados!$A$1:$ZZ$1, 0))</f>
        <v/>
      </c>
    </row>
    <row r="646">
      <c r="A646">
        <f>INDEX(resultados!$A$2:$ZZ$929, 640, MATCH($B$1, resultados!$A$1:$ZZ$1, 0))</f>
        <v/>
      </c>
      <c r="B646">
        <f>INDEX(resultados!$A$2:$ZZ$929, 640, MATCH($B$2, resultados!$A$1:$ZZ$1, 0))</f>
        <v/>
      </c>
      <c r="C646">
        <f>INDEX(resultados!$A$2:$ZZ$929, 640, MATCH($B$3, resultados!$A$1:$ZZ$1, 0))</f>
        <v/>
      </c>
    </row>
    <row r="647">
      <c r="A647">
        <f>INDEX(resultados!$A$2:$ZZ$929, 641, MATCH($B$1, resultados!$A$1:$ZZ$1, 0))</f>
        <v/>
      </c>
      <c r="B647">
        <f>INDEX(resultados!$A$2:$ZZ$929, 641, MATCH($B$2, resultados!$A$1:$ZZ$1, 0))</f>
        <v/>
      </c>
      <c r="C647">
        <f>INDEX(resultados!$A$2:$ZZ$929, 641, MATCH($B$3, resultados!$A$1:$ZZ$1, 0))</f>
        <v/>
      </c>
    </row>
    <row r="648">
      <c r="A648">
        <f>INDEX(resultados!$A$2:$ZZ$929, 642, MATCH($B$1, resultados!$A$1:$ZZ$1, 0))</f>
        <v/>
      </c>
      <c r="B648">
        <f>INDEX(resultados!$A$2:$ZZ$929, 642, MATCH($B$2, resultados!$A$1:$ZZ$1, 0))</f>
        <v/>
      </c>
      <c r="C648">
        <f>INDEX(resultados!$A$2:$ZZ$929, 642, MATCH($B$3, resultados!$A$1:$ZZ$1, 0))</f>
        <v/>
      </c>
    </row>
    <row r="649">
      <c r="A649">
        <f>INDEX(resultados!$A$2:$ZZ$929, 643, MATCH($B$1, resultados!$A$1:$ZZ$1, 0))</f>
        <v/>
      </c>
      <c r="B649">
        <f>INDEX(resultados!$A$2:$ZZ$929, 643, MATCH($B$2, resultados!$A$1:$ZZ$1, 0))</f>
        <v/>
      </c>
      <c r="C649">
        <f>INDEX(resultados!$A$2:$ZZ$929, 643, MATCH($B$3, resultados!$A$1:$ZZ$1, 0))</f>
        <v/>
      </c>
    </row>
    <row r="650">
      <c r="A650">
        <f>INDEX(resultados!$A$2:$ZZ$929, 644, MATCH($B$1, resultados!$A$1:$ZZ$1, 0))</f>
        <v/>
      </c>
      <c r="B650">
        <f>INDEX(resultados!$A$2:$ZZ$929, 644, MATCH($B$2, resultados!$A$1:$ZZ$1, 0))</f>
        <v/>
      </c>
      <c r="C650">
        <f>INDEX(resultados!$A$2:$ZZ$929, 644, MATCH($B$3, resultados!$A$1:$ZZ$1, 0))</f>
        <v/>
      </c>
    </row>
    <row r="651">
      <c r="A651">
        <f>INDEX(resultados!$A$2:$ZZ$929, 645, MATCH($B$1, resultados!$A$1:$ZZ$1, 0))</f>
        <v/>
      </c>
      <c r="B651">
        <f>INDEX(resultados!$A$2:$ZZ$929, 645, MATCH($B$2, resultados!$A$1:$ZZ$1, 0))</f>
        <v/>
      </c>
      <c r="C651">
        <f>INDEX(resultados!$A$2:$ZZ$929, 645, MATCH($B$3, resultados!$A$1:$ZZ$1, 0))</f>
        <v/>
      </c>
    </row>
    <row r="652">
      <c r="A652">
        <f>INDEX(resultados!$A$2:$ZZ$929, 646, MATCH($B$1, resultados!$A$1:$ZZ$1, 0))</f>
        <v/>
      </c>
      <c r="B652">
        <f>INDEX(resultados!$A$2:$ZZ$929, 646, MATCH($B$2, resultados!$A$1:$ZZ$1, 0))</f>
        <v/>
      </c>
      <c r="C652">
        <f>INDEX(resultados!$A$2:$ZZ$929, 646, MATCH($B$3, resultados!$A$1:$ZZ$1, 0))</f>
        <v/>
      </c>
    </row>
    <row r="653">
      <c r="A653">
        <f>INDEX(resultados!$A$2:$ZZ$929, 647, MATCH($B$1, resultados!$A$1:$ZZ$1, 0))</f>
        <v/>
      </c>
      <c r="B653">
        <f>INDEX(resultados!$A$2:$ZZ$929, 647, MATCH($B$2, resultados!$A$1:$ZZ$1, 0))</f>
        <v/>
      </c>
      <c r="C653">
        <f>INDEX(resultados!$A$2:$ZZ$929, 647, MATCH($B$3, resultados!$A$1:$ZZ$1, 0))</f>
        <v/>
      </c>
    </row>
    <row r="654">
      <c r="A654">
        <f>INDEX(resultados!$A$2:$ZZ$929, 648, MATCH($B$1, resultados!$A$1:$ZZ$1, 0))</f>
        <v/>
      </c>
      <c r="B654">
        <f>INDEX(resultados!$A$2:$ZZ$929, 648, MATCH($B$2, resultados!$A$1:$ZZ$1, 0))</f>
        <v/>
      </c>
      <c r="C654">
        <f>INDEX(resultados!$A$2:$ZZ$929, 648, MATCH($B$3, resultados!$A$1:$ZZ$1, 0))</f>
        <v/>
      </c>
    </row>
    <row r="655">
      <c r="A655">
        <f>INDEX(resultados!$A$2:$ZZ$929, 649, MATCH($B$1, resultados!$A$1:$ZZ$1, 0))</f>
        <v/>
      </c>
      <c r="B655">
        <f>INDEX(resultados!$A$2:$ZZ$929, 649, MATCH($B$2, resultados!$A$1:$ZZ$1, 0))</f>
        <v/>
      </c>
      <c r="C655">
        <f>INDEX(resultados!$A$2:$ZZ$929, 649, MATCH($B$3, resultados!$A$1:$ZZ$1, 0))</f>
        <v/>
      </c>
    </row>
    <row r="656">
      <c r="A656">
        <f>INDEX(resultados!$A$2:$ZZ$929, 650, MATCH($B$1, resultados!$A$1:$ZZ$1, 0))</f>
        <v/>
      </c>
      <c r="B656">
        <f>INDEX(resultados!$A$2:$ZZ$929, 650, MATCH($B$2, resultados!$A$1:$ZZ$1, 0))</f>
        <v/>
      </c>
      <c r="C656">
        <f>INDEX(resultados!$A$2:$ZZ$929, 650, MATCH($B$3, resultados!$A$1:$ZZ$1, 0))</f>
        <v/>
      </c>
    </row>
    <row r="657">
      <c r="A657">
        <f>INDEX(resultados!$A$2:$ZZ$929, 651, MATCH($B$1, resultados!$A$1:$ZZ$1, 0))</f>
        <v/>
      </c>
      <c r="B657">
        <f>INDEX(resultados!$A$2:$ZZ$929, 651, MATCH($B$2, resultados!$A$1:$ZZ$1, 0))</f>
        <v/>
      </c>
      <c r="C657">
        <f>INDEX(resultados!$A$2:$ZZ$929, 651, MATCH($B$3, resultados!$A$1:$ZZ$1, 0))</f>
        <v/>
      </c>
    </row>
    <row r="658">
      <c r="A658">
        <f>INDEX(resultados!$A$2:$ZZ$929, 652, MATCH($B$1, resultados!$A$1:$ZZ$1, 0))</f>
        <v/>
      </c>
      <c r="B658">
        <f>INDEX(resultados!$A$2:$ZZ$929, 652, MATCH($B$2, resultados!$A$1:$ZZ$1, 0))</f>
        <v/>
      </c>
      <c r="C658">
        <f>INDEX(resultados!$A$2:$ZZ$929, 652, MATCH($B$3, resultados!$A$1:$ZZ$1, 0))</f>
        <v/>
      </c>
    </row>
    <row r="659">
      <c r="A659">
        <f>INDEX(resultados!$A$2:$ZZ$929, 653, MATCH($B$1, resultados!$A$1:$ZZ$1, 0))</f>
        <v/>
      </c>
      <c r="B659">
        <f>INDEX(resultados!$A$2:$ZZ$929, 653, MATCH($B$2, resultados!$A$1:$ZZ$1, 0))</f>
        <v/>
      </c>
      <c r="C659">
        <f>INDEX(resultados!$A$2:$ZZ$929, 653, MATCH($B$3, resultados!$A$1:$ZZ$1, 0))</f>
        <v/>
      </c>
    </row>
    <row r="660">
      <c r="A660">
        <f>INDEX(resultados!$A$2:$ZZ$929, 654, MATCH($B$1, resultados!$A$1:$ZZ$1, 0))</f>
        <v/>
      </c>
      <c r="B660">
        <f>INDEX(resultados!$A$2:$ZZ$929, 654, MATCH($B$2, resultados!$A$1:$ZZ$1, 0))</f>
        <v/>
      </c>
      <c r="C660">
        <f>INDEX(resultados!$A$2:$ZZ$929, 654, MATCH($B$3, resultados!$A$1:$ZZ$1, 0))</f>
        <v/>
      </c>
    </row>
    <row r="661">
      <c r="A661">
        <f>INDEX(resultados!$A$2:$ZZ$929, 655, MATCH($B$1, resultados!$A$1:$ZZ$1, 0))</f>
        <v/>
      </c>
      <c r="B661">
        <f>INDEX(resultados!$A$2:$ZZ$929, 655, MATCH($B$2, resultados!$A$1:$ZZ$1, 0))</f>
        <v/>
      </c>
      <c r="C661">
        <f>INDEX(resultados!$A$2:$ZZ$929, 655, MATCH($B$3, resultados!$A$1:$ZZ$1, 0))</f>
        <v/>
      </c>
    </row>
    <row r="662">
      <c r="A662">
        <f>INDEX(resultados!$A$2:$ZZ$929, 656, MATCH($B$1, resultados!$A$1:$ZZ$1, 0))</f>
        <v/>
      </c>
      <c r="B662">
        <f>INDEX(resultados!$A$2:$ZZ$929, 656, MATCH($B$2, resultados!$A$1:$ZZ$1, 0))</f>
        <v/>
      </c>
      <c r="C662">
        <f>INDEX(resultados!$A$2:$ZZ$929, 656, MATCH($B$3, resultados!$A$1:$ZZ$1, 0))</f>
        <v/>
      </c>
    </row>
    <row r="663">
      <c r="A663">
        <f>INDEX(resultados!$A$2:$ZZ$929, 657, MATCH($B$1, resultados!$A$1:$ZZ$1, 0))</f>
        <v/>
      </c>
      <c r="B663">
        <f>INDEX(resultados!$A$2:$ZZ$929, 657, MATCH($B$2, resultados!$A$1:$ZZ$1, 0))</f>
        <v/>
      </c>
      <c r="C663">
        <f>INDEX(resultados!$A$2:$ZZ$929, 657, MATCH($B$3, resultados!$A$1:$ZZ$1, 0))</f>
        <v/>
      </c>
    </row>
    <row r="664">
      <c r="A664">
        <f>INDEX(resultados!$A$2:$ZZ$929, 658, MATCH($B$1, resultados!$A$1:$ZZ$1, 0))</f>
        <v/>
      </c>
      <c r="B664">
        <f>INDEX(resultados!$A$2:$ZZ$929, 658, MATCH($B$2, resultados!$A$1:$ZZ$1, 0))</f>
        <v/>
      </c>
      <c r="C664">
        <f>INDEX(resultados!$A$2:$ZZ$929, 658, MATCH($B$3, resultados!$A$1:$ZZ$1, 0))</f>
        <v/>
      </c>
    </row>
    <row r="665">
      <c r="A665">
        <f>INDEX(resultados!$A$2:$ZZ$929, 659, MATCH($B$1, resultados!$A$1:$ZZ$1, 0))</f>
        <v/>
      </c>
      <c r="B665">
        <f>INDEX(resultados!$A$2:$ZZ$929, 659, MATCH($B$2, resultados!$A$1:$ZZ$1, 0))</f>
        <v/>
      </c>
      <c r="C665">
        <f>INDEX(resultados!$A$2:$ZZ$929, 659, MATCH($B$3, resultados!$A$1:$ZZ$1, 0))</f>
        <v/>
      </c>
    </row>
    <row r="666">
      <c r="A666">
        <f>INDEX(resultados!$A$2:$ZZ$929, 660, MATCH($B$1, resultados!$A$1:$ZZ$1, 0))</f>
        <v/>
      </c>
      <c r="B666">
        <f>INDEX(resultados!$A$2:$ZZ$929, 660, MATCH($B$2, resultados!$A$1:$ZZ$1, 0))</f>
        <v/>
      </c>
      <c r="C666">
        <f>INDEX(resultados!$A$2:$ZZ$929, 660, MATCH($B$3, resultados!$A$1:$ZZ$1, 0))</f>
        <v/>
      </c>
    </row>
    <row r="667">
      <c r="A667">
        <f>INDEX(resultados!$A$2:$ZZ$929, 661, MATCH($B$1, resultados!$A$1:$ZZ$1, 0))</f>
        <v/>
      </c>
      <c r="B667">
        <f>INDEX(resultados!$A$2:$ZZ$929, 661, MATCH($B$2, resultados!$A$1:$ZZ$1, 0))</f>
        <v/>
      </c>
      <c r="C667">
        <f>INDEX(resultados!$A$2:$ZZ$929, 661, MATCH($B$3, resultados!$A$1:$ZZ$1, 0))</f>
        <v/>
      </c>
    </row>
    <row r="668">
      <c r="A668">
        <f>INDEX(resultados!$A$2:$ZZ$929, 662, MATCH($B$1, resultados!$A$1:$ZZ$1, 0))</f>
        <v/>
      </c>
      <c r="B668">
        <f>INDEX(resultados!$A$2:$ZZ$929, 662, MATCH($B$2, resultados!$A$1:$ZZ$1, 0))</f>
        <v/>
      </c>
      <c r="C668">
        <f>INDEX(resultados!$A$2:$ZZ$929, 662, MATCH($B$3, resultados!$A$1:$ZZ$1, 0))</f>
        <v/>
      </c>
    </row>
    <row r="669">
      <c r="A669">
        <f>INDEX(resultados!$A$2:$ZZ$929, 663, MATCH($B$1, resultados!$A$1:$ZZ$1, 0))</f>
        <v/>
      </c>
      <c r="B669">
        <f>INDEX(resultados!$A$2:$ZZ$929, 663, MATCH($B$2, resultados!$A$1:$ZZ$1, 0))</f>
        <v/>
      </c>
      <c r="C669">
        <f>INDEX(resultados!$A$2:$ZZ$929, 663, MATCH($B$3, resultados!$A$1:$ZZ$1, 0))</f>
        <v/>
      </c>
    </row>
    <row r="670">
      <c r="A670">
        <f>INDEX(resultados!$A$2:$ZZ$929, 664, MATCH($B$1, resultados!$A$1:$ZZ$1, 0))</f>
        <v/>
      </c>
      <c r="B670">
        <f>INDEX(resultados!$A$2:$ZZ$929, 664, MATCH($B$2, resultados!$A$1:$ZZ$1, 0))</f>
        <v/>
      </c>
      <c r="C670">
        <f>INDEX(resultados!$A$2:$ZZ$929, 664, MATCH($B$3, resultados!$A$1:$ZZ$1, 0))</f>
        <v/>
      </c>
    </row>
    <row r="671">
      <c r="A671">
        <f>INDEX(resultados!$A$2:$ZZ$929, 665, MATCH($B$1, resultados!$A$1:$ZZ$1, 0))</f>
        <v/>
      </c>
      <c r="B671">
        <f>INDEX(resultados!$A$2:$ZZ$929, 665, MATCH($B$2, resultados!$A$1:$ZZ$1, 0))</f>
        <v/>
      </c>
      <c r="C671">
        <f>INDEX(resultados!$A$2:$ZZ$929, 665, MATCH($B$3, resultados!$A$1:$ZZ$1, 0))</f>
        <v/>
      </c>
    </row>
    <row r="672">
      <c r="A672">
        <f>INDEX(resultados!$A$2:$ZZ$929, 666, MATCH($B$1, resultados!$A$1:$ZZ$1, 0))</f>
        <v/>
      </c>
      <c r="B672">
        <f>INDEX(resultados!$A$2:$ZZ$929, 666, MATCH($B$2, resultados!$A$1:$ZZ$1, 0))</f>
        <v/>
      </c>
      <c r="C672">
        <f>INDEX(resultados!$A$2:$ZZ$929, 666, MATCH($B$3, resultados!$A$1:$ZZ$1, 0))</f>
        <v/>
      </c>
    </row>
    <row r="673">
      <c r="A673">
        <f>INDEX(resultados!$A$2:$ZZ$929, 667, MATCH($B$1, resultados!$A$1:$ZZ$1, 0))</f>
        <v/>
      </c>
      <c r="B673">
        <f>INDEX(resultados!$A$2:$ZZ$929, 667, MATCH($B$2, resultados!$A$1:$ZZ$1, 0))</f>
        <v/>
      </c>
      <c r="C673">
        <f>INDEX(resultados!$A$2:$ZZ$929, 667, MATCH($B$3, resultados!$A$1:$ZZ$1, 0))</f>
        <v/>
      </c>
    </row>
    <row r="674">
      <c r="A674">
        <f>INDEX(resultados!$A$2:$ZZ$929, 668, MATCH($B$1, resultados!$A$1:$ZZ$1, 0))</f>
        <v/>
      </c>
      <c r="B674">
        <f>INDEX(resultados!$A$2:$ZZ$929, 668, MATCH($B$2, resultados!$A$1:$ZZ$1, 0))</f>
        <v/>
      </c>
      <c r="C674">
        <f>INDEX(resultados!$A$2:$ZZ$929, 668, MATCH($B$3, resultados!$A$1:$ZZ$1, 0))</f>
        <v/>
      </c>
    </row>
    <row r="675">
      <c r="A675">
        <f>INDEX(resultados!$A$2:$ZZ$929, 669, MATCH($B$1, resultados!$A$1:$ZZ$1, 0))</f>
        <v/>
      </c>
      <c r="B675">
        <f>INDEX(resultados!$A$2:$ZZ$929, 669, MATCH($B$2, resultados!$A$1:$ZZ$1, 0))</f>
        <v/>
      </c>
      <c r="C675">
        <f>INDEX(resultados!$A$2:$ZZ$929, 669, MATCH($B$3, resultados!$A$1:$ZZ$1, 0))</f>
        <v/>
      </c>
    </row>
    <row r="676">
      <c r="A676">
        <f>INDEX(resultados!$A$2:$ZZ$929, 670, MATCH($B$1, resultados!$A$1:$ZZ$1, 0))</f>
        <v/>
      </c>
      <c r="B676">
        <f>INDEX(resultados!$A$2:$ZZ$929, 670, MATCH($B$2, resultados!$A$1:$ZZ$1, 0))</f>
        <v/>
      </c>
      <c r="C676">
        <f>INDEX(resultados!$A$2:$ZZ$929, 670, MATCH($B$3, resultados!$A$1:$ZZ$1, 0))</f>
        <v/>
      </c>
    </row>
    <row r="677">
      <c r="A677">
        <f>INDEX(resultados!$A$2:$ZZ$929, 671, MATCH($B$1, resultados!$A$1:$ZZ$1, 0))</f>
        <v/>
      </c>
      <c r="B677">
        <f>INDEX(resultados!$A$2:$ZZ$929, 671, MATCH($B$2, resultados!$A$1:$ZZ$1, 0))</f>
        <v/>
      </c>
      <c r="C677">
        <f>INDEX(resultados!$A$2:$ZZ$929, 671, MATCH($B$3, resultados!$A$1:$ZZ$1, 0))</f>
        <v/>
      </c>
    </row>
    <row r="678">
      <c r="A678">
        <f>INDEX(resultados!$A$2:$ZZ$929, 672, MATCH($B$1, resultados!$A$1:$ZZ$1, 0))</f>
        <v/>
      </c>
      <c r="B678">
        <f>INDEX(resultados!$A$2:$ZZ$929, 672, MATCH($B$2, resultados!$A$1:$ZZ$1, 0))</f>
        <v/>
      </c>
      <c r="C678">
        <f>INDEX(resultados!$A$2:$ZZ$929, 672, MATCH($B$3, resultados!$A$1:$ZZ$1, 0))</f>
        <v/>
      </c>
    </row>
    <row r="679">
      <c r="A679">
        <f>INDEX(resultados!$A$2:$ZZ$929, 673, MATCH($B$1, resultados!$A$1:$ZZ$1, 0))</f>
        <v/>
      </c>
      <c r="B679">
        <f>INDEX(resultados!$A$2:$ZZ$929, 673, MATCH($B$2, resultados!$A$1:$ZZ$1, 0))</f>
        <v/>
      </c>
      <c r="C679">
        <f>INDEX(resultados!$A$2:$ZZ$929, 673, MATCH($B$3, resultados!$A$1:$ZZ$1, 0))</f>
        <v/>
      </c>
    </row>
    <row r="680">
      <c r="A680">
        <f>INDEX(resultados!$A$2:$ZZ$929, 674, MATCH($B$1, resultados!$A$1:$ZZ$1, 0))</f>
        <v/>
      </c>
      <c r="B680">
        <f>INDEX(resultados!$A$2:$ZZ$929, 674, MATCH($B$2, resultados!$A$1:$ZZ$1, 0))</f>
        <v/>
      </c>
      <c r="C680">
        <f>INDEX(resultados!$A$2:$ZZ$929, 674, MATCH($B$3, resultados!$A$1:$ZZ$1, 0))</f>
        <v/>
      </c>
    </row>
    <row r="681">
      <c r="A681">
        <f>INDEX(resultados!$A$2:$ZZ$929, 675, MATCH($B$1, resultados!$A$1:$ZZ$1, 0))</f>
        <v/>
      </c>
      <c r="B681">
        <f>INDEX(resultados!$A$2:$ZZ$929, 675, MATCH($B$2, resultados!$A$1:$ZZ$1, 0))</f>
        <v/>
      </c>
      <c r="C681">
        <f>INDEX(resultados!$A$2:$ZZ$929, 675, MATCH($B$3, resultados!$A$1:$ZZ$1, 0))</f>
        <v/>
      </c>
    </row>
    <row r="682">
      <c r="A682">
        <f>INDEX(resultados!$A$2:$ZZ$929, 676, MATCH($B$1, resultados!$A$1:$ZZ$1, 0))</f>
        <v/>
      </c>
      <c r="B682">
        <f>INDEX(resultados!$A$2:$ZZ$929, 676, MATCH($B$2, resultados!$A$1:$ZZ$1, 0))</f>
        <v/>
      </c>
      <c r="C682">
        <f>INDEX(resultados!$A$2:$ZZ$929, 676, MATCH($B$3, resultados!$A$1:$ZZ$1, 0))</f>
        <v/>
      </c>
    </row>
    <row r="683">
      <c r="A683">
        <f>INDEX(resultados!$A$2:$ZZ$929, 677, MATCH($B$1, resultados!$A$1:$ZZ$1, 0))</f>
        <v/>
      </c>
      <c r="B683">
        <f>INDEX(resultados!$A$2:$ZZ$929, 677, MATCH($B$2, resultados!$A$1:$ZZ$1, 0))</f>
        <v/>
      </c>
      <c r="C683">
        <f>INDEX(resultados!$A$2:$ZZ$929, 677, MATCH($B$3, resultados!$A$1:$ZZ$1, 0))</f>
        <v/>
      </c>
    </row>
    <row r="684">
      <c r="A684">
        <f>INDEX(resultados!$A$2:$ZZ$929, 678, MATCH($B$1, resultados!$A$1:$ZZ$1, 0))</f>
        <v/>
      </c>
      <c r="B684">
        <f>INDEX(resultados!$A$2:$ZZ$929, 678, MATCH($B$2, resultados!$A$1:$ZZ$1, 0))</f>
        <v/>
      </c>
      <c r="C684">
        <f>INDEX(resultados!$A$2:$ZZ$929, 678, MATCH($B$3, resultados!$A$1:$ZZ$1, 0))</f>
        <v/>
      </c>
    </row>
    <row r="685">
      <c r="A685">
        <f>INDEX(resultados!$A$2:$ZZ$929, 679, MATCH($B$1, resultados!$A$1:$ZZ$1, 0))</f>
        <v/>
      </c>
      <c r="B685">
        <f>INDEX(resultados!$A$2:$ZZ$929, 679, MATCH($B$2, resultados!$A$1:$ZZ$1, 0))</f>
        <v/>
      </c>
      <c r="C685">
        <f>INDEX(resultados!$A$2:$ZZ$929, 679, MATCH($B$3, resultados!$A$1:$ZZ$1, 0))</f>
        <v/>
      </c>
    </row>
    <row r="686">
      <c r="A686">
        <f>INDEX(resultados!$A$2:$ZZ$929, 680, MATCH($B$1, resultados!$A$1:$ZZ$1, 0))</f>
        <v/>
      </c>
      <c r="B686">
        <f>INDEX(resultados!$A$2:$ZZ$929, 680, MATCH($B$2, resultados!$A$1:$ZZ$1, 0))</f>
        <v/>
      </c>
      <c r="C686">
        <f>INDEX(resultados!$A$2:$ZZ$929, 680, MATCH($B$3, resultados!$A$1:$ZZ$1, 0))</f>
        <v/>
      </c>
    </row>
    <row r="687">
      <c r="A687">
        <f>INDEX(resultados!$A$2:$ZZ$929, 681, MATCH($B$1, resultados!$A$1:$ZZ$1, 0))</f>
        <v/>
      </c>
      <c r="B687">
        <f>INDEX(resultados!$A$2:$ZZ$929, 681, MATCH($B$2, resultados!$A$1:$ZZ$1, 0))</f>
        <v/>
      </c>
      <c r="C687">
        <f>INDEX(resultados!$A$2:$ZZ$929, 681, MATCH($B$3, resultados!$A$1:$ZZ$1, 0))</f>
        <v/>
      </c>
    </row>
    <row r="688">
      <c r="A688">
        <f>INDEX(resultados!$A$2:$ZZ$929, 682, MATCH($B$1, resultados!$A$1:$ZZ$1, 0))</f>
        <v/>
      </c>
      <c r="B688">
        <f>INDEX(resultados!$A$2:$ZZ$929, 682, MATCH($B$2, resultados!$A$1:$ZZ$1, 0))</f>
        <v/>
      </c>
      <c r="C688">
        <f>INDEX(resultados!$A$2:$ZZ$929, 682, MATCH($B$3, resultados!$A$1:$ZZ$1, 0))</f>
        <v/>
      </c>
    </row>
    <row r="689">
      <c r="A689">
        <f>INDEX(resultados!$A$2:$ZZ$929, 683, MATCH($B$1, resultados!$A$1:$ZZ$1, 0))</f>
        <v/>
      </c>
      <c r="B689">
        <f>INDEX(resultados!$A$2:$ZZ$929, 683, MATCH($B$2, resultados!$A$1:$ZZ$1, 0))</f>
        <v/>
      </c>
      <c r="C689">
        <f>INDEX(resultados!$A$2:$ZZ$929, 683, MATCH($B$3, resultados!$A$1:$ZZ$1, 0))</f>
        <v/>
      </c>
    </row>
    <row r="690">
      <c r="A690">
        <f>INDEX(resultados!$A$2:$ZZ$929, 684, MATCH($B$1, resultados!$A$1:$ZZ$1, 0))</f>
        <v/>
      </c>
      <c r="B690">
        <f>INDEX(resultados!$A$2:$ZZ$929, 684, MATCH($B$2, resultados!$A$1:$ZZ$1, 0))</f>
        <v/>
      </c>
      <c r="C690">
        <f>INDEX(resultados!$A$2:$ZZ$929, 684, MATCH($B$3, resultados!$A$1:$ZZ$1, 0))</f>
        <v/>
      </c>
    </row>
    <row r="691">
      <c r="A691">
        <f>INDEX(resultados!$A$2:$ZZ$929, 685, MATCH($B$1, resultados!$A$1:$ZZ$1, 0))</f>
        <v/>
      </c>
      <c r="B691">
        <f>INDEX(resultados!$A$2:$ZZ$929, 685, MATCH($B$2, resultados!$A$1:$ZZ$1, 0))</f>
        <v/>
      </c>
      <c r="C691">
        <f>INDEX(resultados!$A$2:$ZZ$929, 685, MATCH($B$3, resultados!$A$1:$ZZ$1, 0))</f>
        <v/>
      </c>
    </row>
    <row r="692">
      <c r="A692">
        <f>INDEX(resultados!$A$2:$ZZ$929, 686, MATCH($B$1, resultados!$A$1:$ZZ$1, 0))</f>
        <v/>
      </c>
      <c r="B692">
        <f>INDEX(resultados!$A$2:$ZZ$929, 686, MATCH($B$2, resultados!$A$1:$ZZ$1, 0))</f>
        <v/>
      </c>
      <c r="C692">
        <f>INDEX(resultados!$A$2:$ZZ$929, 686, MATCH($B$3, resultados!$A$1:$ZZ$1, 0))</f>
        <v/>
      </c>
    </row>
    <row r="693">
      <c r="A693">
        <f>INDEX(resultados!$A$2:$ZZ$929, 687, MATCH($B$1, resultados!$A$1:$ZZ$1, 0))</f>
        <v/>
      </c>
      <c r="B693">
        <f>INDEX(resultados!$A$2:$ZZ$929, 687, MATCH($B$2, resultados!$A$1:$ZZ$1, 0))</f>
        <v/>
      </c>
      <c r="C693">
        <f>INDEX(resultados!$A$2:$ZZ$929, 687, MATCH($B$3, resultados!$A$1:$ZZ$1, 0))</f>
        <v/>
      </c>
    </row>
    <row r="694">
      <c r="A694">
        <f>INDEX(resultados!$A$2:$ZZ$929, 688, MATCH($B$1, resultados!$A$1:$ZZ$1, 0))</f>
        <v/>
      </c>
      <c r="B694">
        <f>INDEX(resultados!$A$2:$ZZ$929, 688, MATCH($B$2, resultados!$A$1:$ZZ$1, 0))</f>
        <v/>
      </c>
      <c r="C694">
        <f>INDEX(resultados!$A$2:$ZZ$929, 688, MATCH($B$3, resultados!$A$1:$ZZ$1, 0))</f>
        <v/>
      </c>
    </row>
    <row r="695">
      <c r="A695">
        <f>INDEX(resultados!$A$2:$ZZ$929, 689, MATCH($B$1, resultados!$A$1:$ZZ$1, 0))</f>
        <v/>
      </c>
      <c r="B695">
        <f>INDEX(resultados!$A$2:$ZZ$929, 689, MATCH($B$2, resultados!$A$1:$ZZ$1, 0))</f>
        <v/>
      </c>
      <c r="C695">
        <f>INDEX(resultados!$A$2:$ZZ$929, 689, MATCH($B$3, resultados!$A$1:$ZZ$1, 0))</f>
        <v/>
      </c>
    </row>
    <row r="696">
      <c r="A696">
        <f>INDEX(resultados!$A$2:$ZZ$929, 690, MATCH($B$1, resultados!$A$1:$ZZ$1, 0))</f>
        <v/>
      </c>
      <c r="B696">
        <f>INDEX(resultados!$A$2:$ZZ$929, 690, MATCH($B$2, resultados!$A$1:$ZZ$1, 0))</f>
        <v/>
      </c>
      <c r="C696">
        <f>INDEX(resultados!$A$2:$ZZ$929, 690, MATCH($B$3, resultados!$A$1:$ZZ$1, 0))</f>
        <v/>
      </c>
    </row>
    <row r="697">
      <c r="A697">
        <f>INDEX(resultados!$A$2:$ZZ$929, 691, MATCH($B$1, resultados!$A$1:$ZZ$1, 0))</f>
        <v/>
      </c>
      <c r="B697">
        <f>INDEX(resultados!$A$2:$ZZ$929, 691, MATCH($B$2, resultados!$A$1:$ZZ$1, 0))</f>
        <v/>
      </c>
      <c r="C697">
        <f>INDEX(resultados!$A$2:$ZZ$929, 691, MATCH($B$3, resultados!$A$1:$ZZ$1, 0))</f>
        <v/>
      </c>
    </row>
    <row r="698">
      <c r="A698">
        <f>INDEX(resultados!$A$2:$ZZ$929, 692, MATCH($B$1, resultados!$A$1:$ZZ$1, 0))</f>
        <v/>
      </c>
      <c r="B698">
        <f>INDEX(resultados!$A$2:$ZZ$929, 692, MATCH($B$2, resultados!$A$1:$ZZ$1, 0))</f>
        <v/>
      </c>
      <c r="C698">
        <f>INDEX(resultados!$A$2:$ZZ$929, 692, MATCH($B$3, resultados!$A$1:$ZZ$1, 0))</f>
        <v/>
      </c>
    </row>
    <row r="699">
      <c r="A699">
        <f>INDEX(resultados!$A$2:$ZZ$929, 693, MATCH($B$1, resultados!$A$1:$ZZ$1, 0))</f>
        <v/>
      </c>
      <c r="B699">
        <f>INDEX(resultados!$A$2:$ZZ$929, 693, MATCH($B$2, resultados!$A$1:$ZZ$1, 0))</f>
        <v/>
      </c>
      <c r="C699">
        <f>INDEX(resultados!$A$2:$ZZ$929, 693, MATCH($B$3, resultados!$A$1:$ZZ$1, 0))</f>
        <v/>
      </c>
    </row>
    <row r="700">
      <c r="A700">
        <f>INDEX(resultados!$A$2:$ZZ$929, 694, MATCH($B$1, resultados!$A$1:$ZZ$1, 0))</f>
        <v/>
      </c>
      <c r="B700">
        <f>INDEX(resultados!$A$2:$ZZ$929, 694, MATCH($B$2, resultados!$A$1:$ZZ$1, 0))</f>
        <v/>
      </c>
      <c r="C700">
        <f>INDEX(resultados!$A$2:$ZZ$929, 694, MATCH($B$3, resultados!$A$1:$ZZ$1, 0))</f>
        <v/>
      </c>
    </row>
    <row r="701">
      <c r="A701">
        <f>INDEX(resultados!$A$2:$ZZ$929, 695, MATCH($B$1, resultados!$A$1:$ZZ$1, 0))</f>
        <v/>
      </c>
      <c r="B701">
        <f>INDEX(resultados!$A$2:$ZZ$929, 695, MATCH($B$2, resultados!$A$1:$ZZ$1, 0))</f>
        <v/>
      </c>
      <c r="C701">
        <f>INDEX(resultados!$A$2:$ZZ$929, 695, MATCH($B$3, resultados!$A$1:$ZZ$1, 0))</f>
        <v/>
      </c>
    </row>
    <row r="702">
      <c r="A702">
        <f>INDEX(resultados!$A$2:$ZZ$929, 696, MATCH($B$1, resultados!$A$1:$ZZ$1, 0))</f>
        <v/>
      </c>
      <c r="B702">
        <f>INDEX(resultados!$A$2:$ZZ$929, 696, MATCH($B$2, resultados!$A$1:$ZZ$1, 0))</f>
        <v/>
      </c>
      <c r="C702">
        <f>INDEX(resultados!$A$2:$ZZ$929, 696, MATCH($B$3, resultados!$A$1:$ZZ$1, 0))</f>
        <v/>
      </c>
    </row>
    <row r="703">
      <c r="A703">
        <f>INDEX(resultados!$A$2:$ZZ$929, 697, MATCH($B$1, resultados!$A$1:$ZZ$1, 0))</f>
        <v/>
      </c>
      <c r="B703">
        <f>INDEX(resultados!$A$2:$ZZ$929, 697, MATCH($B$2, resultados!$A$1:$ZZ$1, 0))</f>
        <v/>
      </c>
      <c r="C703">
        <f>INDEX(resultados!$A$2:$ZZ$929, 697, MATCH($B$3, resultados!$A$1:$ZZ$1, 0))</f>
        <v/>
      </c>
    </row>
    <row r="704">
      <c r="A704">
        <f>INDEX(resultados!$A$2:$ZZ$929, 698, MATCH($B$1, resultados!$A$1:$ZZ$1, 0))</f>
        <v/>
      </c>
      <c r="B704">
        <f>INDEX(resultados!$A$2:$ZZ$929, 698, MATCH($B$2, resultados!$A$1:$ZZ$1, 0))</f>
        <v/>
      </c>
      <c r="C704">
        <f>INDEX(resultados!$A$2:$ZZ$929, 698, MATCH($B$3, resultados!$A$1:$ZZ$1, 0))</f>
        <v/>
      </c>
    </row>
    <row r="705">
      <c r="A705">
        <f>INDEX(resultados!$A$2:$ZZ$929, 699, MATCH($B$1, resultados!$A$1:$ZZ$1, 0))</f>
        <v/>
      </c>
      <c r="B705">
        <f>INDEX(resultados!$A$2:$ZZ$929, 699, MATCH($B$2, resultados!$A$1:$ZZ$1, 0))</f>
        <v/>
      </c>
      <c r="C705">
        <f>INDEX(resultados!$A$2:$ZZ$929, 699, MATCH($B$3, resultados!$A$1:$ZZ$1, 0))</f>
        <v/>
      </c>
    </row>
    <row r="706">
      <c r="A706">
        <f>INDEX(resultados!$A$2:$ZZ$929, 700, MATCH($B$1, resultados!$A$1:$ZZ$1, 0))</f>
        <v/>
      </c>
      <c r="B706">
        <f>INDEX(resultados!$A$2:$ZZ$929, 700, MATCH($B$2, resultados!$A$1:$ZZ$1, 0))</f>
        <v/>
      </c>
      <c r="C706">
        <f>INDEX(resultados!$A$2:$ZZ$929, 700, MATCH($B$3, resultados!$A$1:$ZZ$1, 0))</f>
        <v/>
      </c>
    </row>
    <row r="707">
      <c r="A707">
        <f>INDEX(resultados!$A$2:$ZZ$929, 701, MATCH($B$1, resultados!$A$1:$ZZ$1, 0))</f>
        <v/>
      </c>
      <c r="B707">
        <f>INDEX(resultados!$A$2:$ZZ$929, 701, MATCH($B$2, resultados!$A$1:$ZZ$1, 0))</f>
        <v/>
      </c>
      <c r="C707">
        <f>INDEX(resultados!$A$2:$ZZ$929, 701, MATCH($B$3, resultados!$A$1:$ZZ$1, 0))</f>
        <v/>
      </c>
    </row>
    <row r="708">
      <c r="A708">
        <f>INDEX(resultados!$A$2:$ZZ$929, 702, MATCH($B$1, resultados!$A$1:$ZZ$1, 0))</f>
        <v/>
      </c>
      <c r="B708">
        <f>INDEX(resultados!$A$2:$ZZ$929, 702, MATCH($B$2, resultados!$A$1:$ZZ$1, 0))</f>
        <v/>
      </c>
      <c r="C708">
        <f>INDEX(resultados!$A$2:$ZZ$929, 702, MATCH($B$3, resultados!$A$1:$ZZ$1, 0))</f>
        <v/>
      </c>
    </row>
    <row r="709">
      <c r="A709">
        <f>INDEX(resultados!$A$2:$ZZ$929, 703, MATCH($B$1, resultados!$A$1:$ZZ$1, 0))</f>
        <v/>
      </c>
      <c r="B709">
        <f>INDEX(resultados!$A$2:$ZZ$929, 703, MATCH($B$2, resultados!$A$1:$ZZ$1, 0))</f>
        <v/>
      </c>
      <c r="C709">
        <f>INDEX(resultados!$A$2:$ZZ$929, 703, MATCH($B$3, resultados!$A$1:$ZZ$1, 0))</f>
        <v/>
      </c>
    </row>
    <row r="710">
      <c r="A710">
        <f>INDEX(resultados!$A$2:$ZZ$929, 704, MATCH($B$1, resultados!$A$1:$ZZ$1, 0))</f>
        <v/>
      </c>
      <c r="B710">
        <f>INDEX(resultados!$A$2:$ZZ$929, 704, MATCH($B$2, resultados!$A$1:$ZZ$1, 0))</f>
        <v/>
      </c>
      <c r="C710">
        <f>INDEX(resultados!$A$2:$ZZ$929, 704, MATCH($B$3, resultados!$A$1:$ZZ$1, 0))</f>
        <v/>
      </c>
    </row>
    <row r="711">
      <c r="A711">
        <f>INDEX(resultados!$A$2:$ZZ$929, 705, MATCH($B$1, resultados!$A$1:$ZZ$1, 0))</f>
        <v/>
      </c>
      <c r="B711">
        <f>INDEX(resultados!$A$2:$ZZ$929, 705, MATCH($B$2, resultados!$A$1:$ZZ$1, 0))</f>
        <v/>
      </c>
      <c r="C711">
        <f>INDEX(resultados!$A$2:$ZZ$929, 705, MATCH($B$3, resultados!$A$1:$ZZ$1, 0))</f>
        <v/>
      </c>
    </row>
    <row r="712">
      <c r="A712">
        <f>INDEX(resultados!$A$2:$ZZ$929, 706, MATCH($B$1, resultados!$A$1:$ZZ$1, 0))</f>
        <v/>
      </c>
      <c r="B712">
        <f>INDEX(resultados!$A$2:$ZZ$929, 706, MATCH($B$2, resultados!$A$1:$ZZ$1, 0))</f>
        <v/>
      </c>
      <c r="C712">
        <f>INDEX(resultados!$A$2:$ZZ$929, 706, MATCH($B$3, resultados!$A$1:$ZZ$1, 0))</f>
        <v/>
      </c>
    </row>
    <row r="713">
      <c r="A713">
        <f>INDEX(resultados!$A$2:$ZZ$929, 707, MATCH($B$1, resultados!$A$1:$ZZ$1, 0))</f>
        <v/>
      </c>
      <c r="B713">
        <f>INDEX(resultados!$A$2:$ZZ$929, 707, MATCH($B$2, resultados!$A$1:$ZZ$1, 0))</f>
        <v/>
      </c>
      <c r="C713">
        <f>INDEX(resultados!$A$2:$ZZ$929, 707, MATCH($B$3, resultados!$A$1:$ZZ$1, 0))</f>
        <v/>
      </c>
    </row>
    <row r="714">
      <c r="A714">
        <f>INDEX(resultados!$A$2:$ZZ$929, 708, MATCH($B$1, resultados!$A$1:$ZZ$1, 0))</f>
        <v/>
      </c>
      <c r="B714">
        <f>INDEX(resultados!$A$2:$ZZ$929, 708, MATCH($B$2, resultados!$A$1:$ZZ$1, 0))</f>
        <v/>
      </c>
      <c r="C714">
        <f>INDEX(resultados!$A$2:$ZZ$929, 708, MATCH($B$3, resultados!$A$1:$ZZ$1, 0))</f>
        <v/>
      </c>
    </row>
    <row r="715">
      <c r="A715">
        <f>INDEX(resultados!$A$2:$ZZ$929, 709, MATCH($B$1, resultados!$A$1:$ZZ$1, 0))</f>
        <v/>
      </c>
      <c r="B715">
        <f>INDEX(resultados!$A$2:$ZZ$929, 709, MATCH($B$2, resultados!$A$1:$ZZ$1, 0))</f>
        <v/>
      </c>
      <c r="C715">
        <f>INDEX(resultados!$A$2:$ZZ$929, 709, MATCH($B$3, resultados!$A$1:$ZZ$1, 0))</f>
        <v/>
      </c>
    </row>
    <row r="716">
      <c r="A716">
        <f>INDEX(resultados!$A$2:$ZZ$929, 710, MATCH($B$1, resultados!$A$1:$ZZ$1, 0))</f>
        <v/>
      </c>
      <c r="B716">
        <f>INDEX(resultados!$A$2:$ZZ$929, 710, MATCH($B$2, resultados!$A$1:$ZZ$1, 0))</f>
        <v/>
      </c>
      <c r="C716">
        <f>INDEX(resultados!$A$2:$ZZ$929, 710, MATCH($B$3, resultados!$A$1:$ZZ$1, 0))</f>
        <v/>
      </c>
    </row>
    <row r="717">
      <c r="A717">
        <f>INDEX(resultados!$A$2:$ZZ$929, 711, MATCH($B$1, resultados!$A$1:$ZZ$1, 0))</f>
        <v/>
      </c>
      <c r="B717">
        <f>INDEX(resultados!$A$2:$ZZ$929, 711, MATCH($B$2, resultados!$A$1:$ZZ$1, 0))</f>
        <v/>
      </c>
      <c r="C717">
        <f>INDEX(resultados!$A$2:$ZZ$929, 711, MATCH($B$3, resultados!$A$1:$ZZ$1, 0))</f>
        <v/>
      </c>
    </row>
    <row r="718">
      <c r="A718">
        <f>INDEX(resultados!$A$2:$ZZ$929, 712, MATCH($B$1, resultados!$A$1:$ZZ$1, 0))</f>
        <v/>
      </c>
      <c r="B718">
        <f>INDEX(resultados!$A$2:$ZZ$929, 712, MATCH($B$2, resultados!$A$1:$ZZ$1, 0))</f>
        <v/>
      </c>
      <c r="C718">
        <f>INDEX(resultados!$A$2:$ZZ$929, 712, MATCH($B$3, resultados!$A$1:$ZZ$1, 0))</f>
        <v/>
      </c>
    </row>
    <row r="719">
      <c r="A719">
        <f>INDEX(resultados!$A$2:$ZZ$929, 713, MATCH($B$1, resultados!$A$1:$ZZ$1, 0))</f>
        <v/>
      </c>
      <c r="B719">
        <f>INDEX(resultados!$A$2:$ZZ$929, 713, MATCH($B$2, resultados!$A$1:$ZZ$1, 0))</f>
        <v/>
      </c>
      <c r="C719">
        <f>INDEX(resultados!$A$2:$ZZ$929, 713, MATCH($B$3, resultados!$A$1:$ZZ$1, 0))</f>
        <v/>
      </c>
    </row>
    <row r="720">
      <c r="A720">
        <f>INDEX(resultados!$A$2:$ZZ$929, 714, MATCH($B$1, resultados!$A$1:$ZZ$1, 0))</f>
        <v/>
      </c>
      <c r="B720">
        <f>INDEX(resultados!$A$2:$ZZ$929, 714, MATCH($B$2, resultados!$A$1:$ZZ$1, 0))</f>
        <v/>
      </c>
      <c r="C720">
        <f>INDEX(resultados!$A$2:$ZZ$929, 714, MATCH($B$3, resultados!$A$1:$ZZ$1, 0))</f>
        <v/>
      </c>
    </row>
    <row r="721">
      <c r="A721">
        <f>INDEX(resultados!$A$2:$ZZ$929, 715, MATCH($B$1, resultados!$A$1:$ZZ$1, 0))</f>
        <v/>
      </c>
      <c r="B721">
        <f>INDEX(resultados!$A$2:$ZZ$929, 715, MATCH($B$2, resultados!$A$1:$ZZ$1, 0))</f>
        <v/>
      </c>
      <c r="C721">
        <f>INDEX(resultados!$A$2:$ZZ$929, 715, MATCH($B$3, resultados!$A$1:$ZZ$1, 0))</f>
        <v/>
      </c>
    </row>
    <row r="722">
      <c r="A722">
        <f>INDEX(resultados!$A$2:$ZZ$929, 716, MATCH($B$1, resultados!$A$1:$ZZ$1, 0))</f>
        <v/>
      </c>
      <c r="B722">
        <f>INDEX(resultados!$A$2:$ZZ$929, 716, MATCH($B$2, resultados!$A$1:$ZZ$1, 0))</f>
        <v/>
      </c>
      <c r="C722">
        <f>INDEX(resultados!$A$2:$ZZ$929, 716, MATCH($B$3, resultados!$A$1:$ZZ$1, 0))</f>
        <v/>
      </c>
    </row>
    <row r="723">
      <c r="A723">
        <f>INDEX(resultados!$A$2:$ZZ$929, 717, MATCH($B$1, resultados!$A$1:$ZZ$1, 0))</f>
        <v/>
      </c>
      <c r="B723">
        <f>INDEX(resultados!$A$2:$ZZ$929, 717, MATCH($B$2, resultados!$A$1:$ZZ$1, 0))</f>
        <v/>
      </c>
      <c r="C723">
        <f>INDEX(resultados!$A$2:$ZZ$929, 717, MATCH($B$3, resultados!$A$1:$ZZ$1, 0))</f>
        <v/>
      </c>
    </row>
    <row r="724">
      <c r="A724">
        <f>INDEX(resultados!$A$2:$ZZ$929, 718, MATCH($B$1, resultados!$A$1:$ZZ$1, 0))</f>
        <v/>
      </c>
      <c r="B724">
        <f>INDEX(resultados!$A$2:$ZZ$929, 718, MATCH($B$2, resultados!$A$1:$ZZ$1, 0))</f>
        <v/>
      </c>
      <c r="C724">
        <f>INDEX(resultados!$A$2:$ZZ$929, 718, MATCH($B$3, resultados!$A$1:$ZZ$1, 0))</f>
        <v/>
      </c>
    </row>
    <row r="725">
      <c r="A725">
        <f>INDEX(resultados!$A$2:$ZZ$929, 719, MATCH($B$1, resultados!$A$1:$ZZ$1, 0))</f>
        <v/>
      </c>
      <c r="B725">
        <f>INDEX(resultados!$A$2:$ZZ$929, 719, MATCH($B$2, resultados!$A$1:$ZZ$1, 0))</f>
        <v/>
      </c>
      <c r="C725">
        <f>INDEX(resultados!$A$2:$ZZ$929, 719, MATCH($B$3, resultados!$A$1:$ZZ$1, 0))</f>
        <v/>
      </c>
    </row>
    <row r="726">
      <c r="A726">
        <f>INDEX(resultados!$A$2:$ZZ$929, 720, MATCH($B$1, resultados!$A$1:$ZZ$1, 0))</f>
        <v/>
      </c>
      <c r="B726">
        <f>INDEX(resultados!$A$2:$ZZ$929, 720, MATCH($B$2, resultados!$A$1:$ZZ$1, 0))</f>
        <v/>
      </c>
      <c r="C726">
        <f>INDEX(resultados!$A$2:$ZZ$929, 720, MATCH($B$3, resultados!$A$1:$ZZ$1, 0))</f>
        <v/>
      </c>
    </row>
    <row r="727">
      <c r="A727">
        <f>INDEX(resultados!$A$2:$ZZ$929, 721, MATCH($B$1, resultados!$A$1:$ZZ$1, 0))</f>
        <v/>
      </c>
      <c r="B727">
        <f>INDEX(resultados!$A$2:$ZZ$929, 721, MATCH($B$2, resultados!$A$1:$ZZ$1, 0))</f>
        <v/>
      </c>
      <c r="C727">
        <f>INDEX(resultados!$A$2:$ZZ$929, 721, MATCH($B$3, resultados!$A$1:$ZZ$1, 0))</f>
        <v/>
      </c>
    </row>
    <row r="728">
      <c r="A728">
        <f>INDEX(resultados!$A$2:$ZZ$929, 722, MATCH($B$1, resultados!$A$1:$ZZ$1, 0))</f>
        <v/>
      </c>
      <c r="B728">
        <f>INDEX(resultados!$A$2:$ZZ$929, 722, MATCH($B$2, resultados!$A$1:$ZZ$1, 0))</f>
        <v/>
      </c>
      <c r="C728">
        <f>INDEX(resultados!$A$2:$ZZ$929, 722, MATCH($B$3, resultados!$A$1:$ZZ$1, 0))</f>
        <v/>
      </c>
    </row>
    <row r="729">
      <c r="A729">
        <f>INDEX(resultados!$A$2:$ZZ$929, 723, MATCH($B$1, resultados!$A$1:$ZZ$1, 0))</f>
        <v/>
      </c>
      <c r="B729">
        <f>INDEX(resultados!$A$2:$ZZ$929, 723, MATCH($B$2, resultados!$A$1:$ZZ$1, 0))</f>
        <v/>
      </c>
      <c r="C729">
        <f>INDEX(resultados!$A$2:$ZZ$929, 723, MATCH($B$3, resultados!$A$1:$ZZ$1, 0))</f>
        <v/>
      </c>
    </row>
    <row r="730">
      <c r="A730">
        <f>INDEX(resultados!$A$2:$ZZ$929, 724, MATCH($B$1, resultados!$A$1:$ZZ$1, 0))</f>
        <v/>
      </c>
      <c r="B730">
        <f>INDEX(resultados!$A$2:$ZZ$929, 724, MATCH($B$2, resultados!$A$1:$ZZ$1, 0))</f>
        <v/>
      </c>
      <c r="C730">
        <f>INDEX(resultados!$A$2:$ZZ$929, 724, MATCH($B$3, resultados!$A$1:$ZZ$1, 0))</f>
        <v/>
      </c>
    </row>
    <row r="731">
      <c r="A731">
        <f>INDEX(resultados!$A$2:$ZZ$929, 725, MATCH($B$1, resultados!$A$1:$ZZ$1, 0))</f>
        <v/>
      </c>
      <c r="B731">
        <f>INDEX(resultados!$A$2:$ZZ$929, 725, MATCH($B$2, resultados!$A$1:$ZZ$1, 0))</f>
        <v/>
      </c>
      <c r="C731">
        <f>INDEX(resultados!$A$2:$ZZ$929, 725, MATCH($B$3, resultados!$A$1:$ZZ$1, 0))</f>
        <v/>
      </c>
    </row>
    <row r="732">
      <c r="A732">
        <f>INDEX(resultados!$A$2:$ZZ$929, 726, MATCH($B$1, resultados!$A$1:$ZZ$1, 0))</f>
        <v/>
      </c>
      <c r="B732">
        <f>INDEX(resultados!$A$2:$ZZ$929, 726, MATCH($B$2, resultados!$A$1:$ZZ$1, 0))</f>
        <v/>
      </c>
      <c r="C732">
        <f>INDEX(resultados!$A$2:$ZZ$929, 726, MATCH($B$3, resultados!$A$1:$ZZ$1, 0))</f>
        <v/>
      </c>
    </row>
    <row r="733">
      <c r="A733">
        <f>INDEX(resultados!$A$2:$ZZ$929, 727, MATCH($B$1, resultados!$A$1:$ZZ$1, 0))</f>
        <v/>
      </c>
      <c r="B733">
        <f>INDEX(resultados!$A$2:$ZZ$929, 727, MATCH($B$2, resultados!$A$1:$ZZ$1, 0))</f>
        <v/>
      </c>
      <c r="C733">
        <f>INDEX(resultados!$A$2:$ZZ$929, 727, MATCH($B$3, resultados!$A$1:$ZZ$1, 0))</f>
        <v/>
      </c>
    </row>
    <row r="734">
      <c r="A734">
        <f>INDEX(resultados!$A$2:$ZZ$929, 728, MATCH($B$1, resultados!$A$1:$ZZ$1, 0))</f>
        <v/>
      </c>
      <c r="B734">
        <f>INDEX(resultados!$A$2:$ZZ$929, 728, MATCH($B$2, resultados!$A$1:$ZZ$1, 0))</f>
        <v/>
      </c>
      <c r="C734">
        <f>INDEX(resultados!$A$2:$ZZ$929, 728, MATCH($B$3, resultados!$A$1:$ZZ$1, 0))</f>
        <v/>
      </c>
    </row>
    <row r="735">
      <c r="A735">
        <f>INDEX(resultados!$A$2:$ZZ$929, 729, MATCH($B$1, resultados!$A$1:$ZZ$1, 0))</f>
        <v/>
      </c>
      <c r="B735">
        <f>INDEX(resultados!$A$2:$ZZ$929, 729, MATCH($B$2, resultados!$A$1:$ZZ$1, 0))</f>
        <v/>
      </c>
      <c r="C735">
        <f>INDEX(resultados!$A$2:$ZZ$929, 729, MATCH($B$3, resultados!$A$1:$ZZ$1, 0))</f>
        <v/>
      </c>
    </row>
    <row r="736">
      <c r="A736">
        <f>INDEX(resultados!$A$2:$ZZ$929, 730, MATCH($B$1, resultados!$A$1:$ZZ$1, 0))</f>
        <v/>
      </c>
      <c r="B736">
        <f>INDEX(resultados!$A$2:$ZZ$929, 730, MATCH($B$2, resultados!$A$1:$ZZ$1, 0))</f>
        <v/>
      </c>
      <c r="C736">
        <f>INDEX(resultados!$A$2:$ZZ$929, 730, MATCH($B$3, resultados!$A$1:$ZZ$1, 0))</f>
        <v/>
      </c>
    </row>
    <row r="737">
      <c r="A737">
        <f>INDEX(resultados!$A$2:$ZZ$929, 731, MATCH($B$1, resultados!$A$1:$ZZ$1, 0))</f>
        <v/>
      </c>
      <c r="B737">
        <f>INDEX(resultados!$A$2:$ZZ$929, 731, MATCH($B$2, resultados!$A$1:$ZZ$1, 0))</f>
        <v/>
      </c>
      <c r="C737">
        <f>INDEX(resultados!$A$2:$ZZ$929, 731, MATCH($B$3, resultados!$A$1:$ZZ$1, 0))</f>
        <v/>
      </c>
    </row>
    <row r="738">
      <c r="A738">
        <f>INDEX(resultados!$A$2:$ZZ$929, 732, MATCH($B$1, resultados!$A$1:$ZZ$1, 0))</f>
        <v/>
      </c>
      <c r="B738">
        <f>INDEX(resultados!$A$2:$ZZ$929, 732, MATCH($B$2, resultados!$A$1:$ZZ$1, 0))</f>
        <v/>
      </c>
      <c r="C738">
        <f>INDEX(resultados!$A$2:$ZZ$929, 732, MATCH($B$3, resultados!$A$1:$ZZ$1, 0))</f>
        <v/>
      </c>
    </row>
    <row r="739">
      <c r="A739">
        <f>INDEX(resultados!$A$2:$ZZ$929, 733, MATCH($B$1, resultados!$A$1:$ZZ$1, 0))</f>
        <v/>
      </c>
      <c r="B739">
        <f>INDEX(resultados!$A$2:$ZZ$929, 733, MATCH($B$2, resultados!$A$1:$ZZ$1, 0))</f>
        <v/>
      </c>
      <c r="C739">
        <f>INDEX(resultados!$A$2:$ZZ$929, 733, MATCH($B$3, resultados!$A$1:$ZZ$1, 0))</f>
        <v/>
      </c>
    </row>
    <row r="740">
      <c r="A740">
        <f>INDEX(resultados!$A$2:$ZZ$929, 734, MATCH($B$1, resultados!$A$1:$ZZ$1, 0))</f>
        <v/>
      </c>
      <c r="B740">
        <f>INDEX(resultados!$A$2:$ZZ$929, 734, MATCH($B$2, resultados!$A$1:$ZZ$1, 0))</f>
        <v/>
      </c>
      <c r="C740">
        <f>INDEX(resultados!$A$2:$ZZ$929, 734, MATCH($B$3, resultados!$A$1:$ZZ$1, 0))</f>
        <v/>
      </c>
    </row>
    <row r="741">
      <c r="A741">
        <f>INDEX(resultados!$A$2:$ZZ$929, 735, MATCH($B$1, resultados!$A$1:$ZZ$1, 0))</f>
        <v/>
      </c>
      <c r="B741">
        <f>INDEX(resultados!$A$2:$ZZ$929, 735, MATCH($B$2, resultados!$A$1:$ZZ$1, 0))</f>
        <v/>
      </c>
      <c r="C741">
        <f>INDEX(resultados!$A$2:$ZZ$929, 735, MATCH($B$3, resultados!$A$1:$ZZ$1, 0))</f>
        <v/>
      </c>
    </row>
    <row r="742">
      <c r="A742">
        <f>INDEX(resultados!$A$2:$ZZ$929, 736, MATCH($B$1, resultados!$A$1:$ZZ$1, 0))</f>
        <v/>
      </c>
      <c r="B742">
        <f>INDEX(resultados!$A$2:$ZZ$929, 736, MATCH($B$2, resultados!$A$1:$ZZ$1, 0))</f>
        <v/>
      </c>
      <c r="C742">
        <f>INDEX(resultados!$A$2:$ZZ$929, 736, MATCH($B$3, resultados!$A$1:$ZZ$1, 0))</f>
        <v/>
      </c>
    </row>
    <row r="743">
      <c r="A743">
        <f>INDEX(resultados!$A$2:$ZZ$929, 737, MATCH($B$1, resultados!$A$1:$ZZ$1, 0))</f>
        <v/>
      </c>
      <c r="B743">
        <f>INDEX(resultados!$A$2:$ZZ$929, 737, MATCH($B$2, resultados!$A$1:$ZZ$1, 0))</f>
        <v/>
      </c>
      <c r="C743">
        <f>INDEX(resultados!$A$2:$ZZ$929, 737, MATCH($B$3, resultados!$A$1:$ZZ$1, 0))</f>
        <v/>
      </c>
    </row>
    <row r="744">
      <c r="A744">
        <f>INDEX(resultados!$A$2:$ZZ$929, 738, MATCH($B$1, resultados!$A$1:$ZZ$1, 0))</f>
        <v/>
      </c>
      <c r="B744">
        <f>INDEX(resultados!$A$2:$ZZ$929, 738, MATCH($B$2, resultados!$A$1:$ZZ$1, 0))</f>
        <v/>
      </c>
      <c r="C744">
        <f>INDEX(resultados!$A$2:$ZZ$929, 738, MATCH($B$3, resultados!$A$1:$ZZ$1, 0))</f>
        <v/>
      </c>
    </row>
    <row r="745">
      <c r="A745">
        <f>INDEX(resultados!$A$2:$ZZ$929, 739, MATCH($B$1, resultados!$A$1:$ZZ$1, 0))</f>
        <v/>
      </c>
      <c r="B745">
        <f>INDEX(resultados!$A$2:$ZZ$929, 739, MATCH($B$2, resultados!$A$1:$ZZ$1, 0))</f>
        <v/>
      </c>
      <c r="C745">
        <f>INDEX(resultados!$A$2:$ZZ$929, 739, MATCH($B$3, resultados!$A$1:$ZZ$1, 0))</f>
        <v/>
      </c>
    </row>
    <row r="746">
      <c r="A746">
        <f>INDEX(resultados!$A$2:$ZZ$929, 740, MATCH($B$1, resultados!$A$1:$ZZ$1, 0))</f>
        <v/>
      </c>
      <c r="B746">
        <f>INDEX(resultados!$A$2:$ZZ$929, 740, MATCH($B$2, resultados!$A$1:$ZZ$1, 0))</f>
        <v/>
      </c>
      <c r="C746">
        <f>INDEX(resultados!$A$2:$ZZ$929, 740, MATCH($B$3, resultados!$A$1:$ZZ$1, 0))</f>
        <v/>
      </c>
    </row>
    <row r="747">
      <c r="A747">
        <f>INDEX(resultados!$A$2:$ZZ$929, 741, MATCH($B$1, resultados!$A$1:$ZZ$1, 0))</f>
        <v/>
      </c>
      <c r="B747">
        <f>INDEX(resultados!$A$2:$ZZ$929, 741, MATCH($B$2, resultados!$A$1:$ZZ$1, 0))</f>
        <v/>
      </c>
      <c r="C747">
        <f>INDEX(resultados!$A$2:$ZZ$929, 741, MATCH($B$3, resultados!$A$1:$ZZ$1, 0))</f>
        <v/>
      </c>
    </row>
    <row r="748">
      <c r="A748">
        <f>INDEX(resultados!$A$2:$ZZ$929, 742, MATCH($B$1, resultados!$A$1:$ZZ$1, 0))</f>
        <v/>
      </c>
      <c r="B748">
        <f>INDEX(resultados!$A$2:$ZZ$929, 742, MATCH($B$2, resultados!$A$1:$ZZ$1, 0))</f>
        <v/>
      </c>
      <c r="C748">
        <f>INDEX(resultados!$A$2:$ZZ$929, 742, MATCH($B$3, resultados!$A$1:$ZZ$1, 0))</f>
        <v/>
      </c>
    </row>
    <row r="749">
      <c r="A749">
        <f>INDEX(resultados!$A$2:$ZZ$929, 743, MATCH($B$1, resultados!$A$1:$ZZ$1, 0))</f>
        <v/>
      </c>
      <c r="B749">
        <f>INDEX(resultados!$A$2:$ZZ$929, 743, MATCH($B$2, resultados!$A$1:$ZZ$1, 0))</f>
        <v/>
      </c>
      <c r="C749">
        <f>INDEX(resultados!$A$2:$ZZ$929, 743, MATCH($B$3, resultados!$A$1:$ZZ$1, 0))</f>
        <v/>
      </c>
    </row>
    <row r="750">
      <c r="A750">
        <f>INDEX(resultados!$A$2:$ZZ$929, 744, MATCH($B$1, resultados!$A$1:$ZZ$1, 0))</f>
        <v/>
      </c>
      <c r="B750">
        <f>INDEX(resultados!$A$2:$ZZ$929, 744, MATCH($B$2, resultados!$A$1:$ZZ$1, 0))</f>
        <v/>
      </c>
      <c r="C750">
        <f>INDEX(resultados!$A$2:$ZZ$929, 744, MATCH($B$3, resultados!$A$1:$ZZ$1, 0))</f>
        <v/>
      </c>
    </row>
    <row r="751">
      <c r="A751">
        <f>INDEX(resultados!$A$2:$ZZ$929, 745, MATCH($B$1, resultados!$A$1:$ZZ$1, 0))</f>
        <v/>
      </c>
      <c r="B751">
        <f>INDEX(resultados!$A$2:$ZZ$929, 745, MATCH($B$2, resultados!$A$1:$ZZ$1, 0))</f>
        <v/>
      </c>
      <c r="C751">
        <f>INDEX(resultados!$A$2:$ZZ$929, 745, MATCH($B$3, resultados!$A$1:$ZZ$1, 0))</f>
        <v/>
      </c>
    </row>
    <row r="752">
      <c r="A752">
        <f>INDEX(resultados!$A$2:$ZZ$929, 746, MATCH($B$1, resultados!$A$1:$ZZ$1, 0))</f>
        <v/>
      </c>
      <c r="B752">
        <f>INDEX(resultados!$A$2:$ZZ$929, 746, MATCH($B$2, resultados!$A$1:$ZZ$1, 0))</f>
        <v/>
      </c>
      <c r="C752">
        <f>INDEX(resultados!$A$2:$ZZ$929, 746, MATCH($B$3, resultados!$A$1:$ZZ$1, 0))</f>
        <v/>
      </c>
    </row>
    <row r="753">
      <c r="A753">
        <f>INDEX(resultados!$A$2:$ZZ$929, 747, MATCH($B$1, resultados!$A$1:$ZZ$1, 0))</f>
        <v/>
      </c>
      <c r="B753">
        <f>INDEX(resultados!$A$2:$ZZ$929, 747, MATCH($B$2, resultados!$A$1:$ZZ$1, 0))</f>
        <v/>
      </c>
      <c r="C753">
        <f>INDEX(resultados!$A$2:$ZZ$929, 747, MATCH($B$3, resultados!$A$1:$ZZ$1, 0))</f>
        <v/>
      </c>
    </row>
    <row r="754">
      <c r="A754">
        <f>INDEX(resultados!$A$2:$ZZ$929, 748, MATCH($B$1, resultados!$A$1:$ZZ$1, 0))</f>
        <v/>
      </c>
      <c r="B754">
        <f>INDEX(resultados!$A$2:$ZZ$929, 748, MATCH($B$2, resultados!$A$1:$ZZ$1, 0))</f>
        <v/>
      </c>
      <c r="C754">
        <f>INDEX(resultados!$A$2:$ZZ$929, 748, MATCH($B$3, resultados!$A$1:$ZZ$1, 0))</f>
        <v/>
      </c>
    </row>
    <row r="755">
      <c r="A755">
        <f>INDEX(resultados!$A$2:$ZZ$929, 749, MATCH($B$1, resultados!$A$1:$ZZ$1, 0))</f>
        <v/>
      </c>
      <c r="B755">
        <f>INDEX(resultados!$A$2:$ZZ$929, 749, MATCH($B$2, resultados!$A$1:$ZZ$1, 0))</f>
        <v/>
      </c>
      <c r="C755">
        <f>INDEX(resultados!$A$2:$ZZ$929, 749, MATCH($B$3, resultados!$A$1:$ZZ$1, 0))</f>
        <v/>
      </c>
    </row>
    <row r="756">
      <c r="A756">
        <f>INDEX(resultados!$A$2:$ZZ$929, 750, MATCH($B$1, resultados!$A$1:$ZZ$1, 0))</f>
        <v/>
      </c>
      <c r="B756">
        <f>INDEX(resultados!$A$2:$ZZ$929, 750, MATCH($B$2, resultados!$A$1:$ZZ$1, 0))</f>
        <v/>
      </c>
      <c r="C756">
        <f>INDEX(resultados!$A$2:$ZZ$929, 750, MATCH($B$3, resultados!$A$1:$ZZ$1, 0))</f>
        <v/>
      </c>
    </row>
    <row r="757">
      <c r="A757">
        <f>INDEX(resultados!$A$2:$ZZ$929, 751, MATCH($B$1, resultados!$A$1:$ZZ$1, 0))</f>
        <v/>
      </c>
      <c r="B757">
        <f>INDEX(resultados!$A$2:$ZZ$929, 751, MATCH($B$2, resultados!$A$1:$ZZ$1, 0))</f>
        <v/>
      </c>
      <c r="C757">
        <f>INDEX(resultados!$A$2:$ZZ$929, 751, MATCH($B$3, resultados!$A$1:$ZZ$1, 0))</f>
        <v/>
      </c>
    </row>
    <row r="758">
      <c r="A758">
        <f>INDEX(resultados!$A$2:$ZZ$929, 752, MATCH($B$1, resultados!$A$1:$ZZ$1, 0))</f>
        <v/>
      </c>
      <c r="B758">
        <f>INDEX(resultados!$A$2:$ZZ$929, 752, MATCH($B$2, resultados!$A$1:$ZZ$1, 0))</f>
        <v/>
      </c>
      <c r="C758">
        <f>INDEX(resultados!$A$2:$ZZ$929, 752, MATCH($B$3, resultados!$A$1:$ZZ$1, 0))</f>
        <v/>
      </c>
    </row>
    <row r="759">
      <c r="A759">
        <f>INDEX(resultados!$A$2:$ZZ$929, 753, MATCH($B$1, resultados!$A$1:$ZZ$1, 0))</f>
        <v/>
      </c>
      <c r="B759">
        <f>INDEX(resultados!$A$2:$ZZ$929, 753, MATCH($B$2, resultados!$A$1:$ZZ$1, 0))</f>
        <v/>
      </c>
      <c r="C759">
        <f>INDEX(resultados!$A$2:$ZZ$929, 753, MATCH($B$3, resultados!$A$1:$ZZ$1, 0))</f>
        <v/>
      </c>
    </row>
    <row r="760">
      <c r="A760">
        <f>INDEX(resultados!$A$2:$ZZ$929, 754, MATCH($B$1, resultados!$A$1:$ZZ$1, 0))</f>
        <v/>
      </c>
      <c r="B760">
        <f>INDEX(resultados!$A$2:$ZZ$929, 754, MATCH($B$2, resultados!$A$1:$ZZ$1, 0))</f>
        <v/>
      </c>
      <c r="C760">
        <f>INDEX(resultados!$A$2:$ZZ$929, 754, MATCH($B$3, resultados!$A$1:$ZZ$1, 0))</f>
        <v/>
      </c>
    </row>
    <row r="761">
      <c r="A761">
        <f>INDEX(resultados!$A$2:$ZZ$929, 755, MATCH($B$1, resultados!$A$1:$ZZ$1, 0))</f>
        <v/>
      </c>
      <c r="B761">
        <f>INDEX(resultados!$A$2:$ZZ$929, 755, MATCH($B$2, resultados!$A$1:$ZZ$1, 0))</f>
        <v/>
      </c>
      <c r="C761">
        <f>INDEX(resultados!$A$2:$ZZ$929, 755, MATCH($B$3, resultados!$A$1:$ZZ$1, 0))</f>
        <v/>
      </c>
    </row>
    <row r="762">
      <c r="A762">
        <f>INDEX(resultados!$A$2:$ZZ$929, 756, MATCH($B$1, resultados!$A$1:$ZZ$1, 0))</f>
        <v/>
      </c>
      <c r="B762">
        <f>INDEX(resultados!$A$2:$ZZ$929, 756, MATCH($B$2, resultados!$A$1:$ZZ$1, 0))</f>
        <v/>
      </c>
      <c r="C762">
        <f>INDEX(resultados!$A$2:$ZZ$929, 756, MATCH($B$3, resultados!$A$1:$ZZ$1, 0))</f>
        <v/>
      </c>
    </row>
    <row r="763">
      <c r="A763">
        <f>INDEX(resultados!$A$2:$ZZ$929, 757, MATCH($B$1, resultados!$A$1:$ZZ$1, 0))</f>
        <v/>
      </c>
      <c r="B763">
        <f>INDEX(resultados!$A$2:$ZZ$929, 757, MATCH($B$2, resultados!$A$1:$ZZ$1, 0))</f>
        <v/>
      </c>
      <c r="C763">
        <f>INDEX(resultados!$A$2:$ZZ$929, 757, MATCH($B$3, resultados!$A$1:$ZZ$1, 0))</f>
        <v/>
      </c>
    </row>
    <row r="764">
      <c r="A764">
        <f>INDEX(resultados!$A$2:$ZZ$929, 758, MATCH($B$1, resultados!$A$1:$ZZ$1, 0))</f>
        <v/>
      </c>
      <c r="B764">
        <f>INDEX(resultados!$A$2:$ZZ$929, 758, MATCH($B$2, resultados!$A$1:$ZZ$1, 0))</f>
        <v/>
      </c>
      <c r="C764">
        <f>INDEX(resultados!$A$2:$ZZ$929, 758, MATCH($B$3, resultados!$A$1:$ZZ$1, 0))</f>
        <v/>
      </c>
    </row>
    <row r="765">
      <c r="A765">
        <f>INDEX(resultados!$A$2:$ZZ$929, 759, MATCH($B$1, resultados!$A$1:$ZZ$1, 0))</f>
        <v/>
      </c>
      <c r="B765">
        <f>INDEX(resultados!$A$2:$ZZ$929, 759, MATCH($B$2, resultados!$A$1:$ZZ$1, 0))</f>
        <v/>
      </c>
      <c r="C765">
        <f>INDEX(resultados!$A$2:$ZZ$929, 759, MATCH($B$3, resultados!$A$1:$ZZ$1, 0))</f>
        <v/>
      </c>
    </row>
    <row r="766">
      <c r="A766">
        <f>INDEX(resultados!$A$2:$ZZ$929, 760, MATCH($B$1, resultados!$A$1:$ZZ$1, 0))</f>
        <v/>
      </c>
      <c r="B766">
        <f>INDEX(resultados!$A$2:$ZZ$929, 760, MATCH($B$2, resultados!$A$1:$ZZ$1, 0))</f>
        <v/>
      </c>
      <c r="C766">
        <f>INDEX(resultados!$A$2:$ZZ$929, 760, MATCH($B$3, resultados!$A$1:$ZZ$1, 0))</f>
        <v/>
      </c>
    </row>
    <row r="767">
      <c r="A767">
        <f>INDEX(resultados!$A$2:$ZZ$929, 761, MATCH($B$1, resultados!$A$1:$ZZ$1, 0))</f>
        <v/>
      </c>
      <c r="B767">
        <f>INDEX(resultados!$A$2:$ZZ$929, 761, MATCH($B$2, resultados!$A$1:$ZZ$1, 0))</f>
        <v/>
      </c>
      <c r="C767">
        <f>INDEX(resultados!$A$2:$ZZ$929, 761, MATCH($B$3, resultados!$A$1:$ZZ$1, 0))</f>
        <v/>
      </c>
    </row>
    <row r="768">
      <c r="A768">
        <f>INDEX(resultados!$A$2:$ZZ$929, 762, MATCH($B$1, resultados!$A$1:$ZZ$1, 0))</f>
        <v/>
      </c>
      <c r="B768">
        <f>INDEX(resultados!$A$2:$ZZ$929, 762, MATCH($B$2, resultados!$A$1:$ZZ$1, 0))</f>
        <v/>
      </c>
      <c r="C768">
        <f>INDEX(resultados!$A$2:$ZZ$929, 762, MATCH($B$3, resultados!$A$1:$ZZ$1, 0))</f>
        <v/>
      </c>
    </row>
    <row r="769">
      <c r="A769">
        <f>INDEX(resultados!$A$2:$ZZ$929, 763, MATCH($B$1, resultados!$A$1:$ZZ$1, 0))</f>
        <v/>
      </c>
      <c r="B769">
        <f>INDEX(resultados!$A$2:$ZZ$929, 763, MATCH($B$2, resultados!$A$1:$ZZ$1, 0))</f>
        <v/>
      </c>
      <c r="C769">
        <f>INDEX(resultados!$A$2:$ZZ$929, 763, MATCH($B$3, resultados!$A$1:$ZZ$1, 0))</f>
        <v/>
      </c>
    </row>
    <row r="770">
      <c r="A770">
        <f>INDEX(resultados!$A$2:$ZZ$929, 764, MATCH($B$1, resultados!$A$1:$ZZ$1, 0))</f>
        <v/>
      </c>
      <c r="B770">
        <f>INDEX(resultados!$A$2:$ZZ$929, 764, MATCH($B$2, resultados!$A$1:$ZZ$1, 0))</f>
        <v/>
      </c>
      <c r="C770">
        <f>INDEX(resultados!$A$2:$ZZ$929, 764, MATCH($B$3, resultados!$A$1:$ZZ$1, 0))</f>
        <v/>
      </c>
    </row>
    <row r="771">
      <c r="A771">
        <f>INDEX(resultados!$A$2:$ZZ$929, 765, MATCH($B$1, resultados!$A$1:$ZZ$1, 0))</f>
        <v/>
      </c>
      <c r="B771">
        <f>INDEX(resultados!$A$2:$ZZ$929, 765, MATCH($B$2, resultados!$A$1:$ZZ$1, 0))</f>
        <v/>
      </c>
      <c r="C771">
        <f>INDEX(resultados!$A$2:$ZZ$929, 765, MATCH($B$3, resultados!$A$1:$ZZ$1, 0))</f>
        <v/>
      </c>
    </row>
    <row r="772">
      <c r="A772">
        <f>INDEX(resultados!$A$2:$ZZ$929, 766, MATCH($B$1, resultados!$A$1:$ZZ$1, 0))</f>
        <v/>
      </c>
      <c r="B772">
        <f>INDEX(resultados!$A$2:$ZZ$929, 766, MATCH($B$2, resultados!$A$1:$ZZ$1, 0))</f>
        <v/>
      </c>
      <c r="C772">
        <f>INDEX(resultados!$A$2:$ZZ$929, 766, MATCH($B$3, resultados!$A$1:$ZZ$1, 0))</f>
        <v/>
      </c>
    </row>
    <row r="773">
      <c r="A773">
        <f>INDEX(resultados!$A$2:$ZZ$929, 767, MATCH($B$1, resultados!$A$1:$ZZ$1, 0))</f>
        <v/>
      </c>
      <c r="B773">
        <f>INDEX(resultados!$A$2:$ZZ$929, 767, MATCH($B$2, resultados!$A$1:$ZZ$1, 0))</f>
        <v/>
      </c>
      <c r="C773">
        <f>INDEX(resultados!$A$2:$ZZ$929, 767, MATCH($B$3, resultados!$A$1:$ZZ$1, 0))</f>
        <v/>
      </c>
    </row>
    <row r="774">
      <c r="A774">
        <f>INDEX(resultados!$A$2:$ZZ$929, 768, MATCH($B$1, resultados!$A$1:$ZZ$1, 0))</f>
        <v/>
      </c>
      <c r="B774">
        <f>INDEX(resultados!$A$2:$ZZ$929, 768, MATCH($B$2, resultados!$A$1:$ZZ$1, 0))</f>
        <v/>
      </c>
      <c r="C774">
        <f>INDEX(resultados!$A$2:$ZZ$929, 768, MATCH($B$3, resultados!$A$1:$ZZ$1, 0))</f>
        <v/>
      </c>
    </row>
    <row r="775">
      <c r="A775">
        <f>INDEX(resultados!$A$2:$ZZ$929, 769, MATCH($B$1, resultados!$A$1:$ZZ$1, 0))</f>
        <v/>
      </c>
      <c r="B775">
        <f>INDEX(resultados!$A$2:$ZZ$929, 769, MATCH($B$2, resultados!$A$1:$ZZ$1, 0))</f>
        <v/>
      </c>
      <c r="C775">
        <f>INDEX(resultados!$A$2:$ZZ$929, 769, MATCH($B$3, resultados!$A$1:$ZZ$1, 0))</f>
        <v/>
      </c>
    </row>
    <row r="776">
      <c r="A776">
        <f>INDEX(resultados!$A$2:$ZZ$929, 770, MATCH($B$1, resultados!$A$1:$ZZ$1, 0))</f>
        <v/>
      </c>
      <c r="B776">
        <f>INDEX(resultados!$A$2:$ZZ$929, 770, MATCH($B$2, resultados!$A$1:$ZZ$1, 0))</f>
        <v/>
      </c>
      <c r="C776">
        <f>INDEX(resultados!$A$2:$ZZ$929, 770, MATCH($B$3, resultados!$A$1:$ZZ$1, 0))</f>
        <v/>
      </c>
    </row>
    <row r="777">
      <c r="A777">
        <f>INDEX(resultados!$A$2:$ZZ$929, 771, MATCH($B$1, resultados!$A$1:$ZZ$1, 0))</f>
        <v/>
      </c>
      <c r="B777">
        <f>INDEX(resultados!$A$2:$ZZ$929, 771, MATCH($B$2, resultados!$A$1:$ZZ$1, 0))</f>
        <v/>
      </c>
      <c r="C777">
        <f>INDEX(resultados!$A$2:$ZZ$929, 771, MATCH($B$3, resultados!$A$1:$ZZ$1, 0))</f>
        <v/>
      </c>
    </row>
    <row r="778">
      <c r="A778">
        <f>INDEX(resultados!$A$2:$ZZ$929, 772, MATCH($B$1, resultados!$A$1:$ZZ$1, 0))</f>
        <v/>
      </c>
      <c r="B778">
        <f>INDEX(resultados!$A$2:$ZZ$929, 772, MATCH($B$2, resultados!$A$1:$ZZ$1, 0))</f>
        <v/>
      </c>
      <c r="C778">
        <f>INDEX(resultados!$A$2:$ZZ$929, 772, MATCH($B$3, resultados!$A$1:$ZZ$1, 0))</f>
        <v/>
      </c>
    </row>
    <row r="779">
      <c r="A779">
        <f>INDEX(resultados!$A$2:$ZZ$929, 773, MATCH($B$1, resultados!$A$1:$ZZ$1, 0))</f>
        <v/>
      </c>
      <c r="B779">
        <f>INDEX(resultados!$A$2:$ZZ$929, 773, MATCH($B$2, resultados!$A$1:$ZZ$1, 0))</f>
        <v/>
      </c>
      <c r="C779">
        <f>INDEX(resultados!$A$2:$ZZ$929, 773, MATCH($B$3, resultados!$A$1:$ZZ$1, 0))</f>
        <v/>
      </c>
    </row>
    <row r="780">
      <c r="A780">
        <f>INDEX(resultados!$A$2:$ZZ$929, 774, MATCH($B$1, resultados!$A$1:$ZZ$1, 0))</f>
        <v/>
      </c>
      <c r="B780">
        <f>INDEX(resultados!$A$2:$ZZ$929, 774, MATCH($B$2, resultados!$A$1:$ZZ$1, 0))</f>
        <v/>
      </c>
      <c r="C780">
        <f>INDEX(resultados!$A$2:$ZZ$929, 774, MATCH($B$3, resultados!$A$1:$ZZ$1, 0))</f>
        <v/>
      </c>
    </row>
    <row r="781">
      <c r="A781">
        <f>INDEX(resultados!$A$2:$ZZ$929, 775, MATCH($B$1, resultados!$A$1:$ZZ$1, 0))</f>
        <v/>
      </c>
      <c r="B781">
        <f>INDEX(resultados!$A$2:$ZZ$929, 775, MATCH($B$2, resultados!$A$1:$ZZ$1, 0))</f>
        <v/>
      </c>
      <c r="C781">
        <f>INDEX(resultados!$A$2:$ZZ$929, 775, MATCH($B$3, resultados!$A$1:$ZZ$1, 0))</f>
        <v/>
      </c>
    </row>
    <row r="782">
      <c r="A782">
        <f>INDEX(resultados!$A$2:$ZZ$929, 776, MATCH($B$1, resultados!$A$1:$ZZ$1, 0))</f>
        <v/>
      </c>
      <c r="B782">
        <f>INDEX(resultados!$A$2:$ZZ$929, 776, MATCH($B$2, resultados!$A$1:$ZZ$1, 0))</f>
        <v/>
      </c>
      <c r="C782">
        <f>INDEX(resultados!$A$2:$ZZ$929, 776, MATCH($B$3, resultados!$A$1:$ZZ$1, 0))</f>
        <v/>
      </c>
    </row>
    <row r="783">
      <c r="A783">
        <f>INDEX(resultados!$A$2:$ZZ$929, 777, MATCH($B$1, resultados!$A$1:$ZZ$1, 0))</f>
        <v/>
      </c>
      <c r="B783">
        <f>INDEX(resultados!$A$2:$ZZ$929, 777, MATCH($B$2, resultados!$A$1:$ZZ$1, 0))</f>
        <v/>
      </c>
      <c r="C783">
        <f>INDEX(resultados!$A$2:$ZZ$929, 777, MATCH($B$3, resultados!$A$1:$ZZ$1, 0))</f>
        <v/>
      </c>
    </row>
    <row r="784">
      <c r="A784">
        <f>INDEX(resultados!$A$2:$ZZ$929, 778, MATCH($B$1, resultados!$A$1:$ZZ$1, 0))</f>
        <v/>
      </c>
      <c r="B784">
        <f>INDEX(resultados!$A$2:$ZZ$929, 778, MATCH($B$2, resultados!$A$1:$ZZ$1, 0))</f>
        <v/>
      </c>
      <c r="C784">
        <f>INDEX(resultados!$A$2:$ZZ$929, 778, MATCH($B$3, resultados!$A$1:$ZZ$1, 0))</f>
        <v/>
      </c>
    </row>
    <row r="785">
      <c r="A785">
        <f>INDEX(resultados!$A$2:$ZZ$929, 779, MATCH($B$1, resultados!$A$1:$ZZ$1, 0))</f>
        <v/>
      </c>
      <c r="B785">
        <f>INDEX(resultados!$A$2:$ZZ$929, 779, MATCH($B$2, resultados!$A$1:$ZZ$1, 0))</f>
        <v/>
      </c>
      <c r="C785">
        <f>INDEX(resultados!$A$2:$ZZ$929, 779, MATCH($B$3, resultados!$A$1:$ZZ$1, 0))</f>
        <v/>
      </c>
    </row>
    <row r="786">
      <c r="A786">
        <f>INDEX(resultados!$A$2:$ZZ$929, 780, MATCH($B$1, resultados!$A$1:$ZZ$1, 0))</f>
        <v/>
      </c>
      <c r="B786">
        <f>INDEX(resultados!$A$2:$ZZ$929, 780, MATCH($B$2, resultados!$A$1:$ZZ$1, 0))</f>
        <v/>
      </c>
      <c r="C786">
        <f>INDEX(resultados!$A$2:$ZZ$929, 780, MATCH($B$3, resultados!$A$1:$ZZ$1, 0))</f>
        <v/>
      </c>
    </row>
    <row r="787">
      <c r="A787">
        <f>INDEX(resultados!$A$2:$ZZ$929, 781, MATCH($B$1, resultados!$A$1:$ZZ$1, 0))</f>
        <v/>
      </c>
      <c r="B787">
        <f>INDEX(resultados!$A$2:$ZZ$929, 781, MATCH($B$2, resultados!$A$1:$ZZ$1, 0))</f>
        <v/>
      </c>
      <c r="C787">
        <f>INDEX(resultados!$A$2:$ZZ$929, 781, MATCH($B$3, resultados!$A$1:$ZZ$1, 0))</f>
        <v/>
      </c>
    </row>
    <row r="788">
      <c r="A788">
        <f>INDEX(resultados!$A$2:$ZZ$929, 782, MATCH($B$1, resultados!$A$1:$ZZ$1, 0))</f>
        <v/>
      </c>
      <c r="B788">
        <f>INDEX(resultados!$A$2:$ZZ$929, 782, MATCH($B$2, resultados!$A$1:$ZZ$1, 0))</f>
        <v/>
      </c>
      <c r="C788">
        <f>INDEX(resultados!$A$2:$ZZ$929, 782, MATCH($B$3, resultados!$A$1:$ZZ$1, 0))</f>
        <v/>
      </c>
    </row>
    <row r="789">
      <c r="A789">
        <f>INDEX(resultados!$A$2:$ZZ$929, 783, MATCH($B$1, resultados!$A$1:$ZZ$1, 0))</f>
        <v/>
      </c>
      <c r="B789">
        <f>INDEX(resultados!$A$2:$ZZ$929, 783, MATCH($B$2, resultados!$A$1:$ZZ$1, 0))</f>
        <v/>
      </c>
      <c r="C789">
        <f>INDEX(resultados!$A$2:$ZZ$929, 783, MATCH($B$3, resultados!$A$1:$ZZ$1, 0))</f>
        <v/>
      </c>
    </row>
    <row r="790">
      <c r="A790">
        <f>INDEX(resultados!$A$2:$ZZ$929, 784, MATCH($B$1, resultados!$A$1:$ZZ$1, 0))</f>
        <v/>
      </c>
      <c r="B790">
        <f>INDEX(resultados!$A$2:$ZZ$929, 784, MATCH($B$2, resultados!$A$1:$ZZ$1, 0))</f>
        <v/>
      </c>
      <c r="C790">
        <f>INDEX(resultados!$A$2:$ZZ$929, 784, MATCH($B$3, resultados!$A$1:$ZZ$1, 0))</f>
        <v/>
      </c>
    </row>
    <row r="791">
      <c r="A791">
        <f>INDEX(resultados!$A$2:$ZZ$929, 785, MATCH($B$1, resultados!$A$1:$ZZ$1, 0))</f>
        <v/>
      </c>
      <c r="B791">
        <f>INDEX(resultados!$A$2:$ZZ$929, 785, MATCH($B$2, resultados!$A$1:$ZZ$1, 0))</f>
        <v/>
      </c>
      <c r="C791">
        <f>INDEX(resultados!$A$2:$ZZ$929, 785, MATCH($B$3, resultados!$A$1:$ZZ$1, 0))</f>
        <v/>
      </c>
    </row>
    <row r="792">
      <c r="A792">
        <f>INDEX(resultados!$A$2:$ZZ$929, 786, MATCH($B$1, resultados!$A$1:$ZZ$1, 0))</f>
        <v/>
      </c>
      <c r="B792">
        <f>INDEX(resultados!$A$2:$ZZ$929, 786, MATCH($B$2, resultados!$A$1:$ZZ$1, 0))</f>
        <v/>
      </c>
      <c r="C792">
        <f>INDEX(resultados!$A$2:$ZZ$929, 786, MATCH($B$3, resultados!$A$1:$ZZ$1, 0))</f>
        <v/>
      </c>
    </row>
    <row r="793">
      <c r="A793">
        <f>INDEX(resultados!$A$2:$ZZ$929, 787, MATCH($B$1, resultados!$A$1:$ZZ$1, 0))</f>
        <v/>
      </c>
      <c r="B793">
        <f>INDEX(resultados!$A$2:$ZZ$929, 787, MATCH($B$2, resultados!$A$1:$ZZ$1, 0))</f>
        <v/>
      </c>
      <c r="C793">
        <f>INDEX(resultados!$A$2:$ZZ$929, 787, MATCH($B$3, resultados!$A$1:$ZZ$1, 0))</f>
        <v/>
      </c>
    </row>
    <row r="794">
      <c r="A794">
        <f>INDEX(resultados!$A$2:$ZZ$929, 788, MATCH($B$1, resultados!$A$1:$ZZ$1, 0))</f>
        <v/>
      </c>
      <c r="B794">
        <f>INDEX(resultados!$A$2:$ZZ$929, 788, MATCH($B$2, resultados!$A$1:$ZZ$1, 0))</f>
        <v/>
      </c>
      <c r="C794">
        <f>INDEX(resultados!$A$2:$ZZ$929, 788, MATCH($B$3, resultados!$A$1:$ZZ$1, 0))</f>
        <v/>
      </c>
    </row>
    <row r="795">
      <c r="A795">
        <f>INDEX(resultados!$A$2:$ZZ$929, 789, MATCH($B$1, resultados!$A$1:$ZZ$1, 0))</f>
        <v/>
      </c>
      <c r="B795">
        <f>INDEX(resultados!$A$2:$ZZ$929, 789, MATCH($B$2, resultados!$A$1:$ZZ$1, 0))</f>
        <v/>
      </c>
      <c r="C795">
        <f>INDEX(resultados!$A$2:$ZZ$929, 789, MATCH($B$3, resultados!$A$1:$ZZ$1, 0))</f>
        <v/>
      </c>
    </row>
    <row r="796">
      <c r="A796">
        <f>INDEX(resultados!$A$2:$ZZ$929, 790, MATCH($B$1, resultados!$A$1:$ZZ$1, 0))</f>
        <v/>
      </c>
      <c r="B796">
        <f>INDEX(resultados!$A$2:$ZZ$929, 790, MATCH($B$2, resultados!$A$1:$ZZ$1, 0))</f>
        <v/>
      </c>
      <c r="C796">
        <f>INDEX(resultados!$A$2:$ZZ$929, 790, MATCH($B$3, resultados!$A$1:$ZZ$1, 0))</f>
        <v/>
      </c>
    </row>
    <row r="797">
      <c r="A797">
        <f>INDEX(resultados!$A$2:$ZZ$929, 791, MATCH($B$1, resultados!$A$1:$ZZ$1, 0))</f>
        <v/>
      </c>
      <c r="B797">
        <f>INDEX(resultados!$A$2:$ZZ$929, 791, MATCH($B$2, resultados!$A$1:$ZZ$1, 0))</f>
        <v/>
      </c>
      <c r="C797">
        <f>INDEX(resultados!$A$2:$ZZ$929, 791, MATCH($B$3, resultados!$A$1:$ZZ$1, 0))</f>
        <v/>
      </c>
    </row>
    <row r="798">
      <c r="A798">
        <f>INDEX(resultados!$A$2:$ZZ$929, 792, MATCH($B$1, resultados!$A$1:$ZZ$1, 0))</f>
        <v/>
      </c>
      <c r="B798">
        <f>INDEX(resultados!$A$2:$ZZ$929, 792, MATCH($B$2, resultados!$A$1:$ZZ$1, 0))</f>
        <v/>
      </c>
      <c r="C798">
        <f>INDEX(resultados!$A$2:$ZZ$929, 792, MATCH($B$3, resultados!$A$1:$ZZ$1, 0))</f>
        <v/>
      </c>
    </row>
    <row r="799">
      <c r="A799">
        <f>INDEX(resultados!$A$2:$ZZ$929, 793, MATCH($B$1, resultados!$A$1:$ZZ$1, 0))</f>
        <v/>
      </c>
      <c r="B799">
        <f>INDEX(resultados!$A$2:$ZZ$929, 793, MATCH($B$2, resultados!$A$1:$ZZ$1, 0))</f>
        <v/>
      </c>
      <c r="C799">
        <f>INDEX(resultados!$A$2:$ZZ$929, 793, MATCH($B$3, resultados!$A$1:$ZZ$1, 0))</f>
        <v/>
      </c>
    </row>
    <row r="800">
      <c r="A800">
        <f>INDEX(resultados!$A$2:$ZZ$929, 794, MATCH($B$1, resultados!$A$1:$ZZ$1, 0))</f>
        <v/>
      </c>
      <c r="B800">
        <f>INDEX(resultados!$A$2:$ZZ$929, 794, MATCH($B$2, resultados!$A$1:$ZZ$1, 0))</f>
        <v/>
      </c>
      <c r="C800">
        <f>INDEX(resultados!$A$2:$ZZ$929, 794, MATCH($B$3, resultados!$A$1:$ZZ$1, 0))</f>
        <v/>
      </c>
    </row>
    <row r="801">
      <c r="A801">
        <f>INDEX(resultados!$A$2:$ZZ$929, 795, MATCH($B$1, resultados!$A$1:$ZZ$1, 0))</f>
        <v/>
      </c>
      <c r="B801">
        <f>INDEX(resultados!$A$2:$ZZ$929, 795, MATCH($B$2, resultados!$A$1:$ZZ$1, 0))</f>
        <v/>
      </c>
      <c r="C801">
        <f>INDEX(resultados!$A$2:$ZZ$929, 795, MATCH($B$3, resultados!$A$1:$ZZ$1, 0))</f>
        <v/>
      </c>
    </row>
    <row r="802">
      <c r="A802">
        <f>INDEX(resultados!$A$2:$ZZ$929, 796, MATCH($B$1, resultados!$A$1:$ZZ$1, 0))</f>
        <v/>
      </c>
      <c r="B802">
        <f>INDEX(resultados!$A$2:$ZZ$929, 796, MATCH($B$2, resultados!$A$1:$ZZ$1, 0))</f>
        <v/>
      </c>
      <c r="C802">
        <f>INDEX(resultados!$A$2:$ZZ$929, 796, MATCH($B$3, resultados!$A$1:$ZZ$1, 0))</f>
        <v/>
      </c>
    </row>
    <row r="803">
      <c r="A803">
        <f>INDEX(resultados!$A$2:$ZZ$929, 797, MATCH($B$1, resultados!$A$1:$ZZ$1, 0))</f>
        <v/>
      </c>
      <c r="B803">
        <f>INDEX(resultados!$A$2:$ZZ$929, 797, MATCH($B$2, resultados!$A$1:$ZZ$1, 0))</f>
        <v/>
      </c>
      <c r="C803">
        <f>INDEX(resultados!$A$2:$ZZ$929, 797, MATCH($B$3, resultados!$A$1:$ZZ$1, 0))</f>
        <v/>
      </c>
    </row>
    <row r="804">
      <c r="A804">
        <f>INDEX(resultados!$A$2:$ZZ$929, 798, MATCH($B$1, resultados!$A$1:$ZZ$1, 0))</f>
        <v/>
      </c>
      <c r="B804">
        <f>INDEX(resultados!$A$2:$ZZ$929, 798, MATCH($B$2, resultados!$A$1:$ZZ$1, 0))</f>
        <v/>
      </c>
      <c r="C804">
        <f>INDEX(resultados!$A$2:$ZZ$929, 798, MATCH($B$3, resultados!$A$1:$ZZ$1, 0))</f>
        <v/>
      </c>
    </row>
    <row r="805">
      <c r="A805">
        <f>INDEX(resultados!$A$2:$ZZ$929, 799, MATCH($B$1, resultados!$A$1:$ZZ$1, 0))</f>
        <v/>
      </c>
      <c r="B805">
        <f>INDEX(resultados!$A$2:$ZZ$929, 799, MATCH($B$2, resultados!$A$1:$ZZ$1, 0))</f>
        <v/>
      </c>
      <c r="C805">
        <f>INDEX(resultados!$A$2:$ZZ$929, 799, MATCH($B$3, resultados!$A$1:$ZZ$1, 0))</f>
        <v/>
      </c>
    </row>
    <row r="806">
      <c r="A806">
        <f>INDEX(resultados!$A$2:$ZZ$929, 800, MATCH($B$1, resultados!$A$1:$ZZ$1, 0))</f>
        <v/>
      </c>
      <c r="B806">
        <f>INDEX(resultados!$A$2:$ZZ$929, 800, MATCH($B$2, resultados!$A$1:$ZZ$1, 0))</f>
        <v/>
      </c>
      <c r="C806">
        <f>INDEX(resultados!$A$2:$ZZ$929, 800, MATCH($B$3, resultados!$A$1:$ZZ$1, 0))</f>
        <v/>
      </c>
    </row>
    <row r="807">
      <c r="A807">
        <f>INDEX(resultados!$A$2:$ZZ$929, 801, MATCH($B$1, resultados!$A$1:$ZZ$1, 0))</f>
        <v/>
      </c>
      <c r="B807">
        <f>INDEX(resultados!$A$2:$ZZ$929, 801, MATCH($B$2, resultados!$A$1:$ZZ$1, 0))</f>
        <v/>
      </c>
      <c r="C807">
        <f>INDEX(resultados!$A$2:$ZZ$929, 801, MATCH($B$3, resultados!$A$1:$ZZ$1, 0))</f>
        <v/>
      </c>
    </row>
    <row r="808">
      <c r="A808">
        <f>INDEX(resultados!$A$2:$ZZ$929, 802, MATCH($B$1, resultados!$A$1:$ZZ$1, 0))</f>
        <v/>
      </c>
      <c r="B808">
        <f>INDEX(resultados!$A$2:$ZZ$929, 802, MATCH($B$2, resultados!$A$1:$ZZ$1, 0))</f>
        <v/>
      </c>
      <c r="C808">
        <f>INDEX(resultados!$A$2:$ZZ$929, 802, MATCH($B$3, resultados!$A$1:$ZZ$1, 0))</f>
        <v/>
      </c>
    </row>
    <row r="809">
      <c r="A809">
        <f>INDEX(resultados!$A$2:$ZZ$929, 803, MATCH($B$1, resultados!$A$1:$ZZ$1, 0))</f>
        <v/>
      </c>
      <c r="B809">
        <f>INDEX(resultados!$A$2:$ZZ$929, 803, MATCH($B$2, resultados!$A$1:$ZZ$1, 0))</f>
        <v/>
      </c>
      <c r="C809">
        <f>INDEX(resultados!$A$2:$ZZ$929, 803, MATCH($B$3, resultados!$A$1:$ZZ$1, 0))</f>
        <v/>
      </c>
    </row>
    <row r="810">
      <c r="A810">
        <f>INDEX(resultados!$A$2:$ZZ$929, 804, MATCH($B$1, resultados!$A$1:$ZZ$1, 0))</f>
        <v/>
      </c>
      <c r="B810">
        <f>INDEX(resultados!$A$2:$ZZ$929, 804, MATCH($B$2, resultados!$A$1:$ZZ$1, 0))</f>
        <v/>
      </c>
      <c r="C810">
        <f>INDEX(resultados!$A$2:$ZZ$929, 804, MATCH($B$3, resultados!$A$1:$ZZ$1, 0))</f>
        <v/>
      </c>
    </row>
    <row r="811">
      <c r="A811">
        <f>INDEX(resultados!$A$2:$ZZ$929, 805, MATCH($B$1, resultados!$A$1:$ZZ$1, 0))</f>
        <v/>
      </c>
      <c r="B811">
        <f>INDEX(resultados!$A$2:$ZZ$929, 805, MATCH($B$2, resultados!$A$1:$ZZ$1, 0))</f>
        <v/>
      </c>
      <c r="C811">
        <f>INDEX(resultados!$A$2:$ZZ$929, 805, MATCH($B$3, resultados!$A$1:$ZZ$1, 0))</f>
        <v/>
      </c>
    </row>
    <row r="812">
      <c r="A812">
        <f>INDEX(resultados!$A$2:$ZZ$929, 806, MATCH($B$1, resultados!$A$1:$ZZ$1, 0))</f>
        <v/>
      </c>
      <c r="B812">
        <f>INDEX(resultados!$A$2:$ZZ$929, 806, MATCH($B$2, resultados!$A$1:$ZZ$1, 0))</f>
        <v/>
      </c>
      <c r="C812">
        <f>INDEX(resultados!$A$2:$ZZ$929, 806, MATCH($B$3, resultados!$A$1:$ZZ$1, 0))</f>
        <v/>
      </c>
    </row>
    <row r="813">
      <c r="A813">
        <f>INDEX(resultados!$A$2:$ZZ$929, 807, MATCH($B$1, resultados!$A$1:$ZZ$1, 0))</f>
        <v/>
      </c>
      <c r="B813">
        <f>INDEX(resultados!$A$2:$ZZ$929, 807, MATCH($B$2, resultados!$A$1:$ZZ$1, 0))</f>
        <v/>
      </c>
      <c r="C813">
        <f>INDEX(resultados!$A$2:$ZZ$929, 807, MATCH($B$3, resultados!$A$1:$ZZ$1, 0))</f>
        <v/>
      </c>
    </row>
    <row r="814">
      <c r="A814">
        <f>INDEX(resultados!$A$2:$ZZ$929, 808, MATCH($B$1, resultados!$A$1:$ZZ$1, 0))</f>
        <v/>
      </c>
      <c r="B814">
        <f>INDEX(resultados!$A$2:$ZZ$929, 808, MATCH($B$2, resultados!$A$1:$ZZ$1, 0))</f>
        <v/>
      </c>
      <c r="C814">
        <f>INDEX(resultados!$A$2:$ZZ$929, 808, MATCH($B$3, resultados!$A$1:$ZZ$1, 0))</f>
        <v/>
      </c>
    </row>
    <row r="815">
      <c r="A815">
        <f>INDEX(resultados!$A$2:$ZZ$929, 809, MATCH($B$1, resultados!$A$1:$ZZ$1, 0))</f>
        <v/>
      </c>
      <c r="B815">
        <f>INDEX(resultados!$A$2:$ZZ$929, 809, MATCH($B$2, resultados!$A$1:$ZZ$1, 0))</f>
        <v/>
      </c>
      <c r="C815">
        <f>INDEX(resultados!$A$2:$ZZ$929, 809, MATCH($B$3, resultados!$A$1:$ZZ$1, 0))</f>
        <v/>
      </c>
    </row>
    <row r="816">
      <c r="A816">
        <f>INDEX(resultados!$A$2:$ZZ$929, 810, MATCH($B$1, resultados!$A$1:$ZZ$1, 0))</f>
        <v/>
      </c>
      <c r="B816">
        <f>INDEX(resultados!$A$2:$ZZ$929, 810, MATCH($B$2, resultados!$A$1:$ZZ$1, 0))</f>
        <v/>
      </c>
      <c r="C816">
        <f>INDEX(resultados!$A$2:$ZZ$929, 810, MATCH($B$3, resultados!$A$1:$ZZ$1, 0))</f>
        <v/>
      </c>
    </row>
    <row r="817">
      <c r="A817">
        <f>INDEX(resultados!$A$2:$ZZ$929, 811, MATCH($B$1, resultados!$A$1:$ZZ$1, 0))</f>
        <v/>
      </c>
      <c r="B817">
        <f>INDEX(resultados!$A$2:$ZZ$929, 811, MATCH($B$2, resultados!$A$1:$ZZ$1, 0))</f>
        <v/>
      </c>
      <c r="C817">
        <f>INDEX(resultados!$A$2:$ZZ$929, 811, MATCH($B$3, resultados!$A$1:$ZZ$1, 0))</f>
        <v/>
      </c>
    </row>
    <row r="818">
      <c r="A818">
        <f>INDEX(resultados!$A$2:$ZZ$929, 812, MATCH($B$1, resultados!$A$1:$ZZ$1, 0))</f>
        <v/>
      </c>
      <c r="B818">
        <f>INDEX(resultados!$A$2:$ZZ$929, 812, MATCH($B$2, resultados!$A$1:$ZZ$1, 0))</f>
        <v/>
      </c>
      <c r="C818">
        <f>INDEX(resultados!$A$2:$ZZ$929, 812, MATCH($B$3, resultados!$A$1:$ZZ$1, 0))</f>
        <v/>
      </c>
    </row>
    <row r="819">
      <c r="A819">
        <f>INDEX(resultados!$A$2:$ZZ$929, 813, MATCH($B$1, resultados!$A$1:$ZZ$1, 0))</f>
        <v/>
      </c>
      <c r="B819">
        <f>INDEX(resultados!$A$2:$ZZ$929, 813, MATCH($B$2, resultados!$A$1:$ZZ$1, 0))</f>
        <v/>
      </c>
      <c r="C819">
        <f>INDEX(resultados!$A$2:$ZZ$929, 813, MATCH($B$3, resultados!$A$1:$ZZ$1, 0))</f>
        <v/>
      </c>
    </row>
    <row r="820">
      <c r="A820">
        <f>INDEX(resultados!$A$2:$ZZ$929, 814, MATCH($B$1, resultados!$A$1:$ZZ$1, 0))</f>
        <v/>
      </c>
      <c r="B820">
        <f>INDEX(resultados!$A$2:$ZZ$929, 814, MATCH($B$2, resultados!$A$1:$ZZ$1, 0))</f>
        <v/>
      </c>
      <c r="C820">
        <f>INDEX(resultados!$A$2:$ZZ$929, 814, MATCH($B$3, resultados!$A$1:$ZZ$1, 0))</f>
        <v/>
      </c>
    </row>
    <row r="821">
      <c r="A821">
        <f>INDEX(resultados!$A$2:$ZZ$929, 815, MATCH($B$1, resultados!$A$1:$ZZ$1, 0))</f>
        <v/>
      </c>
      <c r="B821">
        <f>INDEX(resultados!$A$2:$ZZ$929, 815, MATCH($B$2, resultados!$A$1:$ZZ$1, 0))</f>
        <v/>
      </c>
      <c r="C821">
        <f>INDEX(resultados!$A$2:$ZZ$929, 815, MATCH($B$3, resultados!$A$1:$ZZ$1, 0))</f>
        <v/>
      </c>
    </row>
    <row r="822">
      <c r="A822">
        <f>INDEX(resultados!$A$2:$ZZ$929, 816, MATCH($B$1, resultados!$A$1:$ZZ$1, 0))</f>
        <v/>
      </c>
      <c r="B822">
        <f>INDEX(resultados!$A$2:$ZZ$929, 816, MATCH($B$2, resultados!$A$1:$ZZ$1, 0))</f>
        <v/>
      </c>
      <c r="C822">
        <f>INDEX(resultados!$A$2:$ZZ$929, 816, MATCH($B$3, resultados!$A$1:$ZZ$1, 0))</f>
        <v/>
      </c>
    </row>
    <row r="823">
      <c r="A823">
        <f>INDEX(resultados!$A$2:$ZZ$929, 817, MATCH($B$1, resultados!$A$1:$ZZ$1, 0))</f>
        <v/>
      </c>
      <c r="B823">
        <f>INDEX(resultados!$A$2:$ZZ$929, 817, MATCH($B$2, resultados!$A$1:$ZZ$1, 0))</f>
        <v/>
      </c>
      <c r="C823">
        <f>INDEX(resultados!$A$2:$ZZ$929, 817, MATCH($B$3, resultados!$A$1:$ZZ$1, 0))</f>
        <v/>
      </c>
    </row>
    <row r="824">
      <c r="A824">
        <f>INDEX(resultados!$A$2:$ZZ$929, 818, MATCH($B$1, resultados!$A$1:$ZZ$1, 0))</f>
        <v/>
      </c>
      <c r="B824">
        <f>INDEX(resultados!$A$2:$ZZ$929, 818, MATCH($B$2, resultados!$A$1:$ZZ$1, 0))</f>
        <v/>
      </c>
      <c r="C824">
        <f>INDEX(resultados!$A$2:$ZZ$929, 818, MATCH($B$3, resultados!$A$1:$ZZ$1, 0))</f>
        <v/>
      </c>
    </row>
    <row r="825">
      <c r="A825">
        <f>INDEX(resultados!$A$2:$ZZ$929, 819, MATCH($B$1, resultados!$A$1:$ZZ$1, 0))</f>
        <v/>
      </c>
      <c r="B825">
        <f>INDEX(resultados!$A$2:$ZZ$929, 819, MATCH($B$2, resultados!$A$1:$ZZ$1, 0))</f>
        <v/>
      </c>
      <c r="C825">
        <f>INDEX(resultados!$A$2:$ZZ$929, 819, MATCH($B$3, resultados!$A$1:$ZZ$1, 0))</f>
        <v/>
      </c>
    </row>
    <row r="826">
      <c r="A826">
        <f>INDEX(resultados!$A$2:$ZZ$929, 820, MATCH($B$1, resultados!$A$1:$ZZ$1, 0))</f>
        <v/>
      </c>
      <c r="B826">
        <f>INDEX(resultados!$A$2:$ZZ$929, 820, MATCH($B$2, resultados!$A$1:$ZZ$1, 0))</f>
        <v/>
      </c>
      <c r="C826">
        <f>INDEX(resultados!$A$2:$ZZ$929, 820, MATCH($B$3, resultados!$A$1:$ZZ$1, 0))</f>
        <v/>
      </c>
    </row>
    <row r="827">
      <c r="A827">
        <f>INDEX(resultados!$A$2:$ZZ$929, 821, MATCH($B$1, resultados!$A$1:$ZZ$1, 0))</f>
        <v/>
      </c>
      <c r="B827">
        <f>INDEX(resultados!$A$2:$ZZ$929, 821, MATCH($B$2, resultados!$A$1:$ZZ$1, 0))</f>
        <v/>
      </c>
      <c r="C827">
        <f>INDEX(resultados!$A$2:$ZZ$929, 821, MATCH($B$3, resultados!$A$1:$ZZ$1, 0))</f>
        <v/>
      </c>
    </row>
    <row r="828">
      <c r="A828">
        <f>INDEX(resultados!$A$2:$ZZ$929, 822, MATCH($B$1, resultados!$A$1:$ZZ$1, 0))</f>
        <v/>
      </c>
      <c r="B828">
        <f>INDEX(resultados!$A$2:$ZZ$929, 822, MATCH($B$2, resultados!$A$1:$ZZ$1, 0))</f>
        <v/>
      </c>
      <c r="C828">
        <f>INDEX(resultados!$A$2:$ZZ$929, 822, MATCH($B$3, resultados!$A$1:$ZZ$1, 0))</f>
        <v/>
      </c>
    </row>
    <row r="829">
      <c r="A829">
        <f>INDEX(resultados!$A$2:$ZZ$929, 823, MATCH($B$1, resultados!$A$1:$ZZ$1, 0))</f>
        <v/>
      </c>
      <c r="B829">
        <f>INDEX(resultados!$A$2:$ZZ$929, 823, MATCH($B$2, resultados!$A$1:$ZZ$1, 0))</f>
        <v/>
      </c>
      <c r="C829">
        <f>INDEX(resultados!$A$2:$ZZ$929, 823, MATCH($B$3, resultados!$A$1:$ZZ$1, 0))</f>
        <v/>
      </c>
    </row>
    <row r="830">
      <c r="A830">
        <f>INDEX(resultados!$A$2:$ZZ$929, 824, MATCH($B$1, resultados!$A$1:$ZZ$1, 0))</f>
        <v/>
      </c>
      <c r="B830">
        <f>INDEX(resultados!$A$2:$ZZ$929, 824, MATCH($B$2, resultados!$A$1:$ZZ$1, 0))</f>
        <v/>
      </c>
      <c r="C830">
        <f>INDEX(resultados!$A$2:$ZZ$929, 824, MATCH($B$3, resultados!$A$1:$ZZ$1, 0))</f>
        <v/>
      </c>
    </row>
    <row r="831">
      <c r="A831">
        <f>INDEX(resultados!$A$2:$ZZ$929, 825, MATCH($B$1, resultados!$A$1:$ZZ$1, 0))</f>
        <v/>
      </c>
      <c r="B831">
        <f>INDEX(resultados!$A$2:$ZZ$929, 825, MATCH($B$2, resultados!$A$1:$ZZ$1, 0))</f>
        <v/>
      </c>
      <c r="C831">
        <f>INDEX(resultados!$A$2:$ZZ$929, 825, MATCH($B$3, resultados!$A$1:$ZZ$1, 0))</f>
        <v/>
      </c>
    </row>
    <row r="832">
      <c r="A832">
        <f>INDEX(resultados!$A$2:$ZZ$929, 826, MATCH($B$1, resultados!$A$1:$ZZ$1, 0))</f>
        <v/>
      </c>
      <c r="B832">
        <f>INDEX(resultados!$A$2:$ZZ$929, 826, MATCH($B$2, resultados!$A$1:$ZZ$1, 0))</f>
        <v/>
      </c>
      <c r="C832">
        <f>INDEX(resultados!$A$2:$ZZ$929, 826, MATCH($B$3, resultados!$A$1:$ZZ$1, 0))</f>
        <v/>
      </c>
    </row>
    <row r="833">
      <c r="A833">
        <f>INDEX(resultados!$A$2:$ZZ$929, 827, MATCH($B$1, resultados!$A$1:$ZZ$1, 0))</f>
        <v/>
      </c>
      <c r="B833">
        <f>INDEX(resultados!$A$2:$ZZ$929, 827, MATCH($B$2, resultados!$A$1:$ZZ$1, 0))</f>
        <v/>
      </c>
      <c r="C833">
        <f>INDEX(resultados!$A$2:$ZZ$929, 827, MATCH($B$3, resultados!$A$1:$ZZ$1, 0))</f>
        <v/>
      </c>
    </row>
    <row r="834">
      <c r="A834">
        <f>INDEX(resultados!$A$2:$ZZ$929, 828, MATCH($B$1, resultados!$A$1:$ZZ$1, 0))</f>
        <v/>
      </c>
      <c r="B834">
        <f>INDEX(resultados!$A$2:$ZZ$929, 828, MATCH($B$2, resultados!$A$1:$ZZ$1, 0))</f>
        <v/>
      </c>
      <c r="C834">
        <f>INDEX(resultados!$A$2:$ZZ$929, 828, MATCH($B$3, resultados!$A$1:$ZZ$1, 0))</f>
        <v/>
      </c>
    </row>
    <row r="835">
      <c r="A835">
        <f>INDEX(resultados!$A$2:$ZZ$929, 829, MATCH($B$1, resultados!$A$1:$ZZ$1, 0))</f>
        <v/>
      </c>
      <c r="B835">
        <f>INDEX(resultados!$A$2:$ZZ$929, 829, MATCH($B$2, resultados!$A$1:$ZZ$1, 0))</f>
        <v/>
      </c>
      <c r="C835">
        <f>INDEX(resultados!$A$2:$ZZ$929, 829, MATCH($B$3, resultados!$A$1:$ZZ$1, 0))</f>
        <v/>
      </c>
    </row>
    <row r="836">
      <c r="A836">
        <f>INDEX(resultados!$A$2:$ZZ$929, 830, MATCH($B$1, resultados!$A$1:$ZZ$1, 0))</f>
        <v/>
      </c>
      <c r="B836">
        <f>INDEX(resultados!$A$2:$ZZ$929, 830, MATCH($B$2, resultados!$A$1:$ZZ$1, 0))</f>
        <v/>
      </c>
      <c r="C836">
        <f>INDEX(resultados!$A$2:$ZZ$929, 830, MATCH($B$3, resultados!$A$1:$ZZ$1, 0))</f>
        <v/>
      </c>
    </row>
    <row r="837">
      <c r="A837">
        <f>INDEX(resultados!$A$2:$ZZ$929, 831, MATCH($B$1, resultados!$A$1:$ZZ$1, 0))</f>
        <v/>
      </c>
      <c r="B837">
        <f>INDEX(resultados!$A$2:$ZZ$929, 831, MATCH($B$2, resultados!$A$1:$ZZ$1, 0))</f>
        <v/>
      </c>
      <c r="C837">
        <f>INDEX(resultados!$A$2:$ZZ$929, 831, MATCH($B$3, resultados!$A$1:$ZZ$1, 0))</f>
        <v/>
      </c>
    </row>
    <row r="838">
      <c r="A838">
        <f>INDEX(resultados!$A$2:$ZZ$929, 832, MATCH($B$1, resultados!$A$1:$ZZ$1, 0))</f>
        <v/>
      </c>
      <c r="B838">
        <f>INDEX(resultados!$A$2:$ZZ$929, 832, MATCH($B$2, resultados!$A$1:$ZZ$1, 0))</f>
        <v/>
      </c>
      <c r="C838">
        <f>INDEX(resultados!$A$2:$ZZ$929, 832, MATCH($B$3, resultados!$A$1:$ZZ$1, 0))</f>
        <v/>
      </c>
    </row>
    <row r="839">
      <c r="A839">
        <f>INDEX(resultados!$A$2:$ZZ$929, 833, MATCH($B$1, resultados!$A$1:$ZZ$1, 0))</f>
        <v/>
      </c>
      <c r="B839">
        <f>INDEX(resultados!$A$2:$ZZ$929, 833, MATCH($B$2, resultados!$A$1:$ZZ$1, 0))</f>
        <v/>
      </c>
      <c r="C839">
        <f>INDEX(resultados!$A$2:$ZZ$929, 833, MATCH($B$3, resultados!$A$1:$ZZ$1, 0))</f>
        <v/>
      </c>
    </row>
    <row r="840">
      <c r="A840">
        <f>INDEX(resultados!$A$2:$ZZ$929, 834, MATCH($B$1, resultados!$A$1:$ZZ$1, 0))</f>
        <v/>
      </c>
      <c r="B840">
        <f>INDEX(resultados!$A$2:$ZZ$929, 834, MATCH($B$2, resultados!$A$1:$ZZ$1, 0))</f>
        <v/>
      </c>
      <c r="C840">
        <f>INDEX(resultados!$A$2:$ZZ$929, 834, MATCH($B$3, resultados!$A$1:$ZZ$1, 0))</f>
        <v/>
      </c>
    </row>
    <row r="841">
      <c r="A841">
        <f>INDEX(resultados!$A$2:$ZZ$929, 835, MATCH($B$1, resultados!$A$1:$ZZ$1, 0))</f>
        <v/>
      </c>
      <c r="B841">
        <f>INDEX(resultados!$A$2:$ZZ$929, 835, MATCH($B$2, resultados!$A$1:$ZZ$1, 0))</f>
        <v/>
      </c>
      <c r="C841">
        <f>INDEX(resultados!$A$2:$ZZ$929, 835, MATCH($B$3, resultados!$A$1:$ZZ$1, 0))</f>
        <v/>
      </c>
    </row>
    <row r="842">
      <c r="A842">
        <f>INDEX(resultados!$A$2:$ZZ$929, 836, MATCH($B$1, resultados!$A$1:$ZZ$1, 0))</f>
        <v/>
      </c>
      <c r="B842">
        <f>INDEX(resultados!$A$2:$ZZ$929, 836, MATCH($B$2, resultados!$A$1:$ZZ$1, 0))</f>
        <v/>
      </c>
      <c r="C842">
        <f>INDEX(resultados!$A$2:$ZZ$929, 836, MATCH($B$3, resultados!$A$1:$ZZ$1, 0))</f>
        <v/>
      </c>
    </row>
    <row r="843">
      <c r="A843">
        <f>INDEX(resultados!$A$2:$ZZ$929, 837, MATCH($B$1, resultados!$A$1:$ZZ$1, 0))</f>
        <v/>
      </c>
      <c r="B843">
        <f>INDEX(resultados!$A$2:$ZZ$929, 837, MATCH($B$2, resultados!$A$1:$ZZ$1, 0))</f>
        <v/>
      </c>
      <c r="C843">
        <f>INDEX(resultados!$A$2:$ZZ$929, 837, MATCH($B$3, resultados!$A$1:$ZZ$1, 0))</f>
        <v/>
      </c>
    </row>
    <row r="844">
      <c r="A844">
        <f>INDEX(resultados!$A$2:$ZZ$929, 838, MATCH($B$1, resultados!$A$1:$ZZ$1, 0))</f>
        <v/>
      </c>
      <c r="B844">
        <f>INDEX(resultados!$A$2:$ZZ$929, 838, MATCH($B$2, resultados!$A$1:$ZZ$1, 0))</f>
        <v/>
      </c>
      <c r="C844">
        <f>INDEX(resultados!$A$2:$ZZ$929, 838, MATCH($B$3, resultados!$A$1:$ZZ$1, 0))</f>
        <v/>
      </c>
    </row>
    <row r="845">
      <c r="A845">
        <f>INDEX(resultados!$A$2:$ZZ$929, 839, MATCH($B$1, resultados!$A$1:$ZZ$1, 0))</f>
        <v/>
      </c>
      <c r="B845">
        <f>INDEX(resultados!$A$2:$ZZ$929, 839, MATCH($B$2, resultados!$A$1:$ZZ$1, 0))</f>
        <v/>
      </c>
      <c r="C845">
        <f>INDEX(resultados!$A$2:$ZZ$929, 839, MATCH($B$3, resultados!$A$1:$ZZ$1, 0))</f>
        <v/>
      </c>
    </row>
    <row r="846">
      <c r="A846">
        <f>INDEX(resultados!$A$2:$ZZ$929, 840, MATCH($B$1, resultados!$A$1:$ZZ$1, 0))</f>
        <v/>
      </c>
      <c r="B846">
        <f>INDEX(resultados!$A$2:$ZZ$929, 840, MATCH($B$2, resultados!$A$1:$ZZ$1, 0))</f>
        <v/>
      </c>
      <c r="C846">
        <f>INDEX(resultados!$A$2:$ZZ$929, 840, MATCH($B$3, resultados!$A$1:$ZZ$1, 0))</f>
        <v/>
      </c>
    </row>
    <row r="847">
      <c r="A847">
        <f>INDEX(resultados!$A$2:$ZZ$929, 841, MATCH($B$1, resultados!$A$1:$ZZ$1, 0))</f>
        <v/>
      </c>
      <c r="B847">
        <f>INDEX(resultados!$A$2:$ZZ$929, 841, MATCH($B$2, resultados!$A$1:$ZZ$1, 0))</f>
        <v/>
      </c>
      <c r="C847">
        <f>INDEX(resultados!$A$2:$ZZ$929, 841, MATCH($B$3, resultados!$A$1:$ZZ$1, 0))</f>
        <v/>
      </c>
    </row>
    <row r="848">
      <c r="A848">
        <f>INDEX(resultados!$A$2:$ZZ$929, 842, MATCH($B$1, resultados!$A$1:$ZZ$1, 0))</f>
        <v/>
      </c>
      <c r="B848">
        <f>INDEX(resultados!$A$2:$ZZ$929, 842, MATCH($B$2, resultados!$A$1:$ZZ$1, 0))</f>
        <v/>
      </c>
      <c r="C848">
        <f>INDEX(resultados!$A$2:$ZZ$929, 842, MATCH($B$3, resultados!$A$1:$ZZ$1, 0))</f>
        <v/>
      </c>
    </row>
    <row r="849">
      <c r="A849">
        <f>INDEX(resultados!$A$2:$ZZ$929, 843, MATCH($B$1, resultados!$A$1:$ZZ$1, 0))</f>
        <v/>
      </c>
      <c r="B849">
        <f>INDEX(resultados!$A$2:$ZZ$929, 843, MATCH($B$2, resultados!$A$1:$ZZ$1, 0))</f>
        <v/>
      </c>
      <c r="C849">
        <f>INDEX(resultados!$A$2:$ZZ$929, 843, MATCH($B$3, resultados!$A$1:$ZZ$1, 0))</f>
        <v/>
      </c>
    </row>
    <row r="850">
      <c r="A850">
        <f>INDEX(resultados!$A$2:$ZZ$929, 844, MATCH($B$1, resultados!$A$1:$ZZ$1, 0))</f>
        <v/>
      </c>
      <c r="B850">
        <f>INDEX(resultados!$A$2:$ZZ$929, 844, MATCH($B$2, resultados!$A$1:$ZZ$1, 0))</f>
        <v/>
      </c>
      <c r="C850">
        <f>INDEX(resultados!$A$2:$ZZ$929, 844, MATCH($B$3, resultados!$A$1:$ZZ$1, 0))</f>
        <v/>
      </c>
    </row>
    <row r="851">
      <c r="A851">
        <f>INDEX(resultados!$A$2:$ZZ$929, 845, MATCH($B$1, resultados!$A$1:$ZZ$1, 0))</f>
        <v/>
      </c>
      <c r="B851">
        <f>INDEX(resultados!$A$2:$ZZ$929, 845, MATCH($B$2, resultados!$A$1:$ZZ$1, 0))</f>
        <v/>
      </c>
      <c r="C851">
        <f>INDEX(resultados!$A$2:$ZZ$929, 845, MATCH($B$3, resultados!$A$1:$ZZ$1, 0))</f>
        <v/>
      </c>
    </row>
    <row r="852">
      <c r="A852">
        <f>INDEX(resultados!$A$2:$ZZ$929, 846, MATCH($B$1, resultados!$A$1:$ZZ$1, 0))</f>
        <v/>
      </c>
      <c r="B852">
        <f>INDEX(resultados!$A$2:$ZZ$929, 846, MATCH($B$2, resultados!$A$1:$ZZ$1, 0))</f>
        <v/>
      </c>
      <c r="C852">
        <f>INDEX(resultados!$A$2:$ZZ$929, 846, MATCH($B$3, resultados!$A$1:$ZZ$1, 0))</f>
        <v/>
      </c>
    </row>
    <row r="853">
      <c r="A853">
        <f>INDEX(resultados!$A$2:$ZZ$929, 847, MATCH($B$1, resultados!$A$1:$ZZ$1, 0))</f>
        <v/>
      </c>
      <c r="B853">
        <f>INDEX(resultados!$A$2:$ZZ$929, 847, MATCH($B$2, resultados!$A$1:$ZZ$1, 0))</f>
        <v/>
      </c>
      <c r="C853">
        <f>INDEX(resultados!$A$2:$ZZ$929, 847, MATCH($B$3, resultados!$A$1:$ZZ$1, 0))</f>
        <v/>
      </c>
    </row>
    <row r="854">
      <c r="A854">
        <f>INDEX(resultados!$A$2:$ZZ$929, 848, MATCH($B$1, resultados!$A$1:$ZZ$1, 0))</f>
        <v/>
      </c>
      <c r="B854">
        <f>INDEX(resultados!$A$2:$ZZ$929, 848, MATCH($B$2, resultados!$A$1:$ZZ$1, 0))</f>
        <v/>
      </c>
      <c r="C854">
        <f>INDEX(resultados!$A$2:$ZZ$929, 848, MATCH($B$3, resultados!$A$1:$ZZ$1, 0))</f>
        <v/>
      </c>
    </row>
    <row r="855">
      <c r="A855">
        <f>INDEX(resultados!$A$2:$ZZ$929, 849, MATCH($B$1, resultados!$A$1:$ZZ$1, 0))</f>
        <v/>
      </c>
      <c r="B855">
        <f>INDEX(resultados!$A$2:$ZZ$929, 849, MATCH($B$2, resultados!$A$1:$ZZ$1, 0))</f>
        <v/>
      </c>
      <c r="C855">
        <f>INDEX(resultados!$A$2:$ZZ$929, 849, MATCH($B$3, resultados!$A$1:$ZZ$1, 0))</f>
        <v/>
      </c>
    </row>
    <row r="856">
      <c r="A856">
        <f>INDEX(resultados!$A$2:$ZZ$929, 850, MATCH($B$1, resultados!$A$1:$ZZ$1, 0))</f>
        <v/>
      </c>
      <c r="B856">
        <f>INDEX(resultados!$A$2:$ZZ$929, 850, MATCH($B$2, resultados!$A$1:$ZZ$1, 0))</f>
        <v/>
      </c>
      <c r="C856">
        <f>INDEX(resultados!$A$2:$ZZ$929, 850, MATCH($B$3, resultados!$A$1:$ZZ$1, 0))</f>
        <v/>
      </c>
    </row>
    <row r="857">
      <c r="A857">
        <f>INDEX(resultados!$A$2:$ZZ$929, 851, MATCH($B$1, resultados!$A$1:$ZZ$1, 0))</f>
        <v/>
      </c>
      <c r="B857">
        <f>INDEX(resultados!$A$2:$ZZ$929, 851, MATCH($B$2, resultados!$A$1:$ZZ$1, 0))</f>
        <v/>
      </c>
      <c r="C857">
        <f>INDEX(resultados!$A$2:$ZZ$929, 851, MATCH($B$3, resultados!$A$1:$ZZ$1, 0))</f>
        <v/>
      </c>
    </row>
    <row r="858">
      <c r="A858">
        <f>INDEX(resultados!$A$2:$ZZ$929, 852, MATCH($B$1, resultados!$A$1:$ZZ$1, 0))</f>
        <v/>
      </c>
      <c r="B858">
        <f>INDEX(resultados!$A$2:$ZZ$929, 852, MATCH($B$2, resultados!$A$1:$ZZ$1, 0))</f>
        <v/>
      </c>
      <c r="C858">
        <f>INDEX(resultados!$A$2:$ZZ$929, 852, MATCH($B$3, resultados!$A$1:$ZZ$1, 0))</f>
        <v/>
      </c>
    </row>
    <row r="859">
      <c r="A859">
        <f>INDEX(resultados!$A$2:$ZZ$929, 853, MATCH($B$1, resultados!$A$1:$ZZ$1, 0))</f>
        <v/>
      </c>
      <c r="B859">
        <f>INDEX(resultados!$A$2:$ZZ$929, 853, MATCH($B$2, resultados!$A$1:$ZZ$1, 0))</f>
        <v/>
      </c>
      <c r="C859">
        <f>INDEX(resultados!$A$2:$ZZ$929, 853, MATCH($B$3, resultados!$A$1:$ZZ$1, 0))</f>
        <v/>
      </c>
    </row>
    <row r="860">
      <c r="A860">
        <f>INDEX(resultados!$A$2:$ZZ$929, 854, MATCH($B$1, resultados!$A$1:$ZZ$1, 0))</f>
        <v/>
      </c>
      <c r="B860">
        <f>INDEX(resultados!$A$2:$ZZ$929, 854, MATCH($B$2, resultados!$A$1:$ZZ$1, 0))</f>
        <v/>
      </c>
      <c r="C860">
        <f>INDEX(resultados!$A$2:$ZZ$929, 854, MATCH($B$3, resultados!$A$1:$ZZ$1, 0))</f>
        <v/>
      </c>
    </row>
    <row r="861">
      <c r="A861">
        <f>INDEX(resultados!$A$2:$ZZ$929, 855, MATCH($B$1, resultados!$A$1:$ZZ$1, 0))</f>
        <v/>
      </c>
      <c r="B861">
        <f>INDEX(resultados!$A$2:$ZZ$929, 855, MATCH($B$2, resultados!$A$1:$ZZ$1, 0))</f>
        <v/>
      </c>
      <c r="C861">
        <f>INDEX(resultados!$A$2:$ZZ$929, 855, MATCH($B$3, resultados!$A$1:$ZZ$1, 0))</f>
        <v/>
      </c>
    </row>
    <row r="862">
      <c r="A862">
        <f>INDEX(resultados!$A$2:$ZZ$929, 856, MATCH($B$1, resultados!$A$1:$ZZ$1, 0))</f>
        <v/>
      </c>
      <c r="B862">
        <f>INDEX(resultados!$A$2:$ZZ$929, 856, MATCH($B$2, resultados!$A$1:$ZZ$1, 0))</f>
        <v/>
      </c>
      <c r="C862">
        <f>INDEX(resultados!$A$2:$ZZ$929, 856, MATCH($B$3, resultados!$A$1:$ZZ$1, 0))</f>
        <v/>
      </c>
    </row>
    <row r="863">
      <c r="A863">
        <f>INDEX(resultados!$A$2:$ZZ$929, 857, MATCH($B$1, resultados!$A$1:$ZZ$1, 0))</f>
        <v/>
      </c>
      <c r="B863">
        <f>INDEX(resultados!$A$2:$ZZ$929, 857, MATCH($B$2, resultados!$A$1:$ZZ$1, 0))</f>
        <v/>
      </c>
      <c r="C863">
        <f>INDEX(resultados!$A$2:$ZZ$929, 857, MATCH($B$3, resultados!$A$1:$ZZ$1, 0))</f>
        <v/>
      </c>
    </row>
    <row r="864">
      <c r="A864">
        <f>INDEX(resultados!$A$2:$ZZ$929, 858, MATCH($B$1, resultados!$A$1:$ZZ$1, 0))</f>
        <v/>
      </c>
      <c r="B864">
        <f>INDEX(resultados!$A$2:$ZZ$929, 858, MATCH($B$2, resultados!$A$1:$ZZ$1, 0))</f>
        <v/>
      </c>
      <c r="C864">
        <f>INDEX(resultados!$A$2:$ZZ$929, 858, MATCH($B$3, resultados!$A$1:$ZZ$1, 0))</f>
        <v/>
      </c>
    </row>
    <row r="865">
      <c r="A865">
        <f>INDEX(resultados!$A$2:$ZZ$929, 859, MATCH($B$1, resultados!$A$1:$ZZ$1, 0))</f>
        <v/>
      </c>
      <c r="B865">
        <f>INDEX(resultados!$A$2:$ZZ$929, 859, MATCH($B$2, resultados!$A$1:$ZZ$1, 0))</f>
        <v/>
      </c>
      <c r="C865">
        <f>INDEX(resultados!$A$2:$ZZ$929, 859, MATCH($B$3, resultados!$A$1:$ZZ$1, 0))</f>
        <v/>
      </c>
    </row>
    <row r="866">
      <c r="A866">
        <f>INDEX(resultados!$A$2:$ZZ$929, 860, MATCH($B$1, resultados!$A$1:$ZZ$1, 0))</f>
        <v/>
      </c>
      <c r="B866">
        <f>INDEX(resultados!$A$2:$ZZ$929, 860, MATCH($B$2, resultados!$A$1:$ZZ$1, 0))</f>
        <v/>
      </c>
      <c r="C866">
        <f>INDEX(resultados!$A$2:$ZZ$929, 860, MATCH($B$3, resultados!$A$1:$ZZ$1, 0))</f>
        <v/>
      </c>
    </row>
    <row r="867">
      <c r="A867">
        <f>INDEX(resultados!$A$2:$ZZ$929, 861, MATCH($B$1, resultados!$A$1:$ZZ$1, 0))</f>
        <v/>
      </c>
      <c r="B867">
        <f>INDEX(resultados!$A$2:$ZZ$929, 861, MATCH($B$2, resultados!$A$1:$ZZ$1, 0))</f>
        <v/>
      </c>
      <c r="C867">
        <f>INDEX(resultados!$A$2:$ZZ$929, 861, MATCH($B$3, resultados!$A$1:$ZZ$1, 0))</f>
        <v/>
      </c>
    </row>
    <row r="868">
      <c r="A868">
        <f>INDEX(resultados!$A$2:$ZZ$929, 862, MATCH($B$1, resultados!$A$1:$ZZ$1, 0))</f>
        <v/>
      </c>
      <c r="B868">
        <f>INDEX(resultados!$A$2:$ZZ$929, 862, MATCH($B$2, resultados!$A$1:$ZZ$1, 0))</f>
        <v/>
      </c>
      <c r="C868">
        <f>INDEX(resultados!$A$2:$ZZ$929, 862, MATCH($B$3, resultados!$A$1:$ZZ$1, 0))</f>
        <v/>
      </c>
    </row>
    <row r="869">
      <c r="A869">
        <f>INDEX(resultados!$A$2:$ZZ$929, 863, MATCH($B$1, resultados!$A$1:$ZZ$1, 0))</f>
        <v/>
      </c>
      <c r="B869">
        <f>INDEX(resultados!$A$2:$ZZ$929, 863, MATCH($B$2, resultados!$A$1:$ZZ$1, 0))</f>
        <v/>
      </c>
      <c r="C869">
        <f>INDEX(resultados!$A$2:$ZZ$929, 863, MATCH($B$3, resultados!$A$1:$ZZ$1, 0))</f>
        <v/>
      </c>
    </row>
    <row r="870">
      <c r="A870">
        <f>INDEX(resultados!$A$2:$ZZ$929, 864, MATCH($B$1, resultados!$A$1:$ZZ$1, 0))</f>
        <v/>
      </c>
      <c r="B870">
        <f>INDEX(resultados!$A$2:$ZZ$929, 864, MATCH($B$2, resultados!$A$1:$ZZ$1, 0))</f>
        <v/>
      </c>
      <c r="C870">
        <f>INDEX(resultados!$A$2:$ZZ$929, 864, MATCH($B$3, resultados!$A$1:$ZZ$1, 0))</f>
        <v/>
      </c>
    </row>
    <row r="871">
      <c r="A871">
        <f>INDEX(resultados!$A$2:$ZZ$929, 865, MATCH($B$1, resultados!$A$1:$ZZ$1, 0))</f>
        <v/>
      </c>
      <c r="B871">
        <f>INDEX(resultados!$A$2:$ZZ$929, 865, MATCH($B$2, resultados!$A$1:$ZZ$1, 0))</f>
        <v/>
      </c>
      <c r="C871">
        <f>INDEX(resultados!$A$2:$ZZ$929, 865, MATCH($B$3, resultados!$A$1:$ZZ$1, 0))</f>
        <v/>
      </c>
    </row>
    <row r="872">
      <c r="A872">
        <f>INDEX(resultados!$A$2:$ZZ$929, 866, MATCH($B$1, resultados!$A$1:$ZZ$1, 0))</f>
        <v/>
      </c>
      <c r="B872">
        <f>INDEX(resultados!$A$2:$ZZ$929, 866, MATCH($B$2, resultados!$A$1:$ZZ$1, 0))</f>
        <v/>
      </c>
      <c r="C872">
        <f>INDEX(resultados!$A$2:$ZZ$929, 866, MATCH($B$3, resultados!$A$1:$ZZ$1, 0))</f>
        <v/>
      </c>
    </row>
    <row r="873">
      <c r="A873">
        <f>INDEX(resultados!$A$2:$ZZ$929, 867, MATCH($B$1, resultados!$A$1:$ZZ$1, 0))</f>
        <v/>
      </c>
      <c r="B873">
        <f>INDEX(resultados!$A$2:$ZZ$929, 867, MATCH($B$2, resultados!$A$1:$ZZ$1, 0))</f>
        <v/>
      </c>
      <c r="C873">
        <f>INDEX(resultados!$A$2:$ZZ$929, 867, MATCH($B$3, resultados!$A$1:$ZZ$1, 0))</f>
        <v/>
      </c>
    </row>
    <row r="874">
      <c r="A874">
        <f>INDEX(resultados!$A$2:$ZZ$929, 868, MATCH($B$1, resultados!$A$1:$ZZ$1, 0))</f>
        <v/>
      </c>
      <c r="B874">
        <f>INDEX(resultados!$A$2:$ZZ$929, 868, MATCH($B$2, resultados!$A$1:$ZZ$1, 0))</f>
        <v/>
      </c>
      <c r="C874">
        <f>INDEX(resultados!$A$2:$ZZ$929, 868, MATCH($B$3, resultados!$A$1:$ZZ$1, 0))</f>
        <v/>
      </c>
    </row>
    <row r="875">
      <c r="A875">
        <f>INDEX(resultados!$A$2:$ZZ$929, 869, MATCH($B$1, resultados!$A$1:$ZZ$1, 0))</f>
        <v/>
      </c>
      <c r="B875">
        <f>INDEX(resultados!$A$2:$ZZ$929, 869, MATCH($B$2, resultados!$A$1:$ZZ$1, 0))</f>
        <v/>
      </c>
      <c r="C875">
        <f>INDEX(resultados!$A$2:$ZZ$929, 869, MATCH($B$3, resultados!$A$1:$ZZ$1, 0))</f>
        <v/>
      </c>
    </row>
    <row r="876">
      <c r="A876">
        <f>INDEX(resultados!$A$2:$ZZ$929, 870, MATCH($B$1, resultados!$A$1:$ZZ$1, 0))</f>
        <v/>
      </c>
      <c r="B876">
        <f>INDEX(resultados!$A$2:$ZZ$929, 870, MATCH($B$2, resultados!$A$1:$ZZ$1, 0))</f>
        <v/>
      </c>
      <c r="C876">
        <f>INDEX(resultados!$A$2:$ZZ$929, 870, MATCH($B$3, resultados!$A$1:$ZZ$1, 0))</f>
        <v/>
      </c>
    </row>
    <row r="877">
      <c r="A877">
        <f>INDEX(resultados!$A$2:$ZZ$929, 871, MATCH($B$1, resultados!$A$1:$ZZ$1, 0))</f>
        <v/>
      </c>
      <c r="B877">
        <f>INDEX(resultados!$A$2:$ZZ$929, 871, MATCH($B$2, resultados!$A$1:$ZZ$1, 0))</f>
        <v/>
      </c>
      <c r="C877">
        <f>INDEX(resultados!$A$2:$ZZ$929, 871, MATCH($B$3, resultados!$A$1:$ZZ$1, 0))</f>
        <v/>
      </c>
    </row>
    <row r="878">
      <c r="A878">
        <f>INDEX(resultados!$A$2:$ZZ$929, 872, MATCH($B$1, resultados!$A$1:$ZZ$1, 0))</f>
        <v/>
      </c>
      <c r="B878">
        <f>INDEX(resultados!$A$2:$ZZ$929, 872, MATCH($B$2, resultados!$A$1:$ZZ$1, 0))</f>
        <v/>
      </c>
      <c r="C878">
        <f>INDEX(resultados!$A$2:$ZZ$929, 872, MATCH($B$3, resultados!$A$1:$ZZ$1, 0))</f>
        <v/>
      </c>
    </row>
    <row r="879">
      <c r="A879">
        <f>INDEX(resultados!$A$2:$ZZ$929, 873, MATCH($B$1, resultados!$A$1:$ZZ$1, 0))</f>
        <v/>
      </c>
      <c r="B879">
        <f>INDEX(resultados!$A$2:$ZZ$929, 873, MATCH($B$2, resultados!$A$1:$ZZ$1, 0))</f>
        <v/>
      </c>
      <c r="C879">
        <f>INDEX(resultados!$A$2:$ZZ$929, 873, MATCH($B$3, resultados!$A$1:$ZZ$1, 0))</f>
        <v/>
      </c>
    </row>
    <row r="880">
      <c r="A880">
        <f>INDEX(resultados!$A$2:$ZZ$929, 874, MATCH($B$1, resultados!$A$1:$ZZ$1, 0))</f>
        <v/>
      </c>
      <c r="B880">
        <f>INDEX(resultados!$A$2:$ZZ$929, 874, MATCH($B$2, resultados!$A$1:$ZZ$1, 0))</f>
        <v/>
      </c>
      <c r="C880">
        <f>INDEX(resultados!$A$2:$ZZ$929, 874, MATCH($B$3, resultados!$A$1:$ZZ$1, 0))</f>
        <v/>
      </c>
    </row>
    <row r="881">
      <c r="A881">
        <f>INDEX(resultados!$A$2:$ZZ$929, 875, MATCH($B$1, resultados!$A$1:$ZZ$1, 0))</f>
        <v/>
      </c>
      <c r="B881">
        <f>INDEX(resultados!$A$2:$ZZ$929, 875, MATCH($B$2, resultados!$A$1:$ZZ$1, 0))</f>
        <v/>
      </c>
      <c r="C881">
        <f>INDEX(resultados!$A$2:$ZZ$929, 875, MATCH($B$3, resultados!$A$1:$ZZ$1, 0))</f>
        <v/>
      </c>
    </row>
    <row r="882">
      <c r="A882">
        <f>INDEX(resultados!$A$2:$ZZ$929, 876, MATCH($B$1, resultados!$A$1:$ZZ$1, 0))</f>
        <v/>
      </c>
      <c r="B882">
        <f>INDEX(resultados!$A$2:$ZZ$929, 876, MATCH($B$2, resultados!$A$1:$ZZ$1, 0))</f>
        <v/>
      </c>
      <c r="C882">
        <f>INDEX(resultados!$A$2:$ZZ$929, 876, MATCH($B$3, resultados!$A$1:$ZZ$1, 0))</f>
        <v/>
      </c>
    </row>
    <row r="883">
      <c r="A883">
        <f>INDEX(resultados!$A$2:$ZZ$929, 877, MATCH($B$1, resultados!$A$1:$ZZ$1, 0))</f>
        <v/>
      </c>
      <c r="B883">
        <f>INDEX(resultados!$A$2:$ZZ$929, 877, MATCH($B$2, resultados!$A$1:$ZZ$1, 0))</f>
        <v/>
      </c>
      <c r="C883">
        <f>INDEX(resultados!$A$2:$ZZ$929, 877, MATCH($B$3, resultados!$A$1:$ZZ$1, 0))</f>
        <v/>
      </c>
    </row>
    <row r="884">
      <c r="A884">
        <f>INDEX(resultados!$A$2:$ZZ$929, 878, MATCH($B$1, resultados!$A$1:$ZZ$1, 0))</f>
        <v/>
      </c>
      <c r="B884">
        <f>INDEX(resultados!$A$2:$ZZ$929, 878, MATCH($B$2, resultados!$A$1:$ZZ$1, 0))</f>
        <v/>
      </c>
      <c r="C884">
        <f>INDEX(resultados!$A$2:$ZZ$929, 878, MATCH($B$3, resultados!$A$1:$ZZ$1, 0))</f>
        <v/>
      </c>
    </row>
    <row r="885">
      <c r="A885">
        <f>INDEX(resultados!$A$2:$ZZ$929, 879, MATCH($B$1, resultados!$A$1:$ZZ$1, 0))</f>
        <v/>
      </c>
      <c r="B885">
        <f>INDEX(resultados!$A$2:$ZZ$929, 879, MATCH($B$2, resultados!$A$1:$ZZ$1, 0))</f>
        <v/>
      </c>
      <c r="C885">
        <f>INDEX(resultados!$A$2:$ZZ$929, 879, MATCH($B$3, resultados!$A$1:$ZZ$1, 0))</f>
        <v/>
      </c>
    </row>
    <row r="886">
      <c r="A886">
        <f>INDEX(resultados!$A$2:$ZZ$929, 880, MATCH($B$1, resultados!$A$1:$ZZ$1, 0))</f>
        <v/>
      </c>
      <c r="B886">
        <f>INDEX(resultados!$A$2:$ZZ$929, 880, MATCH($B$2, resultados!$A$1:$ZZ$1, 0))</f>
        <v/>
      </c>
      <c r="C886">
        <f>INDEX(resultados!$A$2:$ZZ$929, 880, MATCH($B$3, resultados!$A$1:$ZZ$1, 0))</f>
        <v/>
      </c>
    </row>
    <row r="887">
      <c r="A887">
        <f>INDEX(resultados!$A$2:$ZZ$929, 881, MATCH($B$1, resultados!$A$1:$ZZ$1, 0))</f>
        <v/>
      </c>
      <c r="B887">
        <f>INDEX(resultados!$A$2:$ZZ$929, 881, MATCH($B$2, resultados!$A$1:$ZZ$1, 0))</f>
        <v/>
      </c>
      <c r="C887">
        <f>INDEX(resultados!$A$2:$ZZ$929, 881, MATCH($B$3, resultados!$A$1:$ZZ$1, 0))</f>
        <v/>
      </c>
    </row>
    <row r="888">
      <c r="A888">
        <f>INDEX(resultados!$A$2:$ZZ$929, 882, MATCH($B$1, resultados!$A$1:$ZZ$1, 0))</f>
        <v/>
      </c>
      <c r="B888">
        <f>INDEX(resultados!$A$2:$ZZ$929, 882, MATCH($B$2, resultados!$A$1:$ZZ$1, 0))</f>
        <v/>
      </c>
      <c r="C888">
        <f>INDEX(resultados!$A$2:$ZZ$929, 882, MATCH($B$3, resultados!$A$1:$ZZ$1, 0))</f>
        <v/>
      </c>
    </row>
    <row r="889">
      <c r="A889">
        <f>INDEX(resultados!$A$2:$ZZ$929, 883, MATCH($B$1, resultados!$A$1:$ZZ$1, 0))</f>
        <v/>
      </c>
      <c r="B889">
        <f>INDEX(resultados!$A$2:$ZZ$929, 883, MATCH($B$2, resultados!$A$1:$ZZ$1, 0))</f>
        <v/>
      </c>
      <c r="C889">
        <f>INDEX(resultados!$A$2:$ZZ$929, 883, MATCH($B$3, resultados!$A$1:$ZZ$1, 0))</f>
        <v/>
      </c>
    </row>
    <row r="890">
      <c r="A890">
        <f>INDEX(resultados!$A$2:$ZZ$929, 884, MATCH($B$1, resultados!$A$1:$ZZ$1, 0))</f>
        <v/>
      </c>
      <c r="B890">
        <f>INDEX(resultados!$A$2:$ZZ$929, 884, MATCH($B$2, resultados!$A$1:$ZZ$1, 0))</f>
        <v/>
      </c>
      <c r="C890">
        <f>INDEX(resultados!$A$2:$ZZ$929, 884, MATCH($B$3, resultados!$A$1:$ZZ$1, 0))</f>
        <v/>
      </c>
    </row>
    <row r="891">
      <c r="A891">
        <f>INDEX(resultados!$A$2:$ZZ$929, 885, MATCH($B$1, resultados!$A$1:$ZZ$1, 0))</f>
        <v/>
      </c>
      <c r="B891">
        <f>INDEX(resultados!$A$2:$ZZ$929, 885, MATCH($B$2, resultados!$A$1:$ZZ$1, 0))</f>
        <v/>
      </c>
      <c r="C891">
        <f>INDEX(resultados!$A$2:$ZZ$929, 885, MATCH($B$3, resultados!$A$1:$ZZ$1, 0))</f>
        <v/>
      </c>
    </row>
    <row r="892">
      <c r="A892">
        <f>INDEX(resultados!$A$2:$ZZ$929, 886, MATCH($B$1, resultados!$A$1:$ZZ$1, 0))</f>
        <v/>
      </c>
      <c r="B892">
        <f>INDEX(resultados!$A$2:$ZZ$929, 886, MATCH($B$2, resultados!$A$1:$ZZ$1, 0))</f>
        <v/>
      </c>
      <c r="C892">
        <f>INDEX(resultados!$A$2:$ZZ$929, 886, MATCH($B$3, resultados!$A$1:$ZZ$1, 0))</f>
        <v/>
      </c>
    </row>
    <row r="893">
      <c r="A893">
        <f>INDEX(resultados!$A$2:$ZZ$929, 887, MATCH($B$1, resultados!$A$1:$ZZ$1, 0))</f>
        <v/>
      </c>
      <c r="B893">
        <f>INDEX(resultados!$A$2:$ZZ$929, 887, MATCH($B$2, resultados!$A$1:$ZZ$1, 0))</f>
        <v/>
      </c>
      <c r="C893">
        <f>INDEX(resultados!$A$2:$ZZ$929, 887, MATCH($B$3, resultados!$A$1:$ZZ$1, 0))</f>
        <v/>
      </c>
    </row>
    <row r="894">
      <c r="A894">
        <f>INDEX(resultados!$A$2:$ZZ$929, 888, MATCH($B$1, resultados!$A$1:$ZZ$1, 0))</f>
        <v/>
      </c>
      <c r="B894">
        <f>INDEX(resultados!$A$2:$ZZ$929, 888, MATCH($B$2, resultados!$A$1:$ZZ$1, 0))</f>
        <v/>
      </c>
      <c r="C894">
        <f>INDEX(resultados!$A$2:$ZZ$929, 888, MATCH($B$3, resultados!$A$1:$ZZ$1, 0))</f>
        <v/>
      </c>
    </row>
    <row r="895">
      <c r="A895">
        <f>INDEX(resultados!$A$2:$ZZ$929, 889, MATCH($B$1, resultados!$A$1:$ZZ$1, 0))</f>
        <v/>
      </c>
      <c r="B895">
        <f>INDEX(resultados!$A$2:$ZZ$929, 889, MATCH($B$2, resultados!$A$1:$ZZ$1, 0))</f>
        <v/>
      </c>
      <c r="C895">
        <f>INDEX(resultados!$A$2:$ZZ$929, 889, MATCH($B$3, resultados!$A$1:$ZZ$1, 0))</f>
        <v/>
      </c>
    </row>
    <row r="896">
      <c r="A896">
        <f>INDEX(resultados!$A$2:$ZZ$929, 890, MATCH($B$1, resultados!$A$1:$ZZ$1, 0))</f>
        <v/>
      </c>
      <c r="B896">
        <f>INDEX(resultados!$A$2:$ZZ$929, 890, MATCH($B$2, resultados!$A$1:$ZZ$1, 0))</f>
        <v/>
      </c>
      <c r="C896">
        <f>INDEX(resultados!$A$2:$ZZ$929, 890, MATCH($B$3, resultados!$A$1:$ZZ$1, 0))</f>
        <v/>
      </c>
    </row>
    <row r="897">
      <c r="A897">
        <f>INDEX(resultados!$A$2:$ZZ$929, 891, MATCH($B$1, resultados!$A$1:$ZZ$1, 0))</f>
        <v/>
      </c>
      <c r="B897">
        <f>INDEX(resultados!$A$2:$ZZ$929, 891, MATCH($B$2, resultados!$A$1:$ZZ$1, 0))</f>
        <v/>
      </c>
      <c r="C897">
        <f>INDEX(resultados!$A$2:$ZZ$929, 891, MATCH($B$3, resultados!$A$1:$ZZ$1, 0))</f>
        <v/>
      </c>
    </row>
    <row r="898">
      <c r="A898">
        <f>INDEX(resultados!$A$2:$ZZ$929, 892, MATCH($B$1, resultados!$A$1:$ZZ$1, 0))</f>
        <v/>
      </c>
      <c r="B898">
        <f>INDEX(resultados!$A$2:$ZZ$929, 892, MATCH($B$2, resultados!$A$1:$ZZ$1, 0))</f>
        <v/>
      </c>
      <c r="C898">
        <f>INDEX(resultados!$A$2:$ZZ$929, 892, MATCH($B$3, resultados!$A$1:$ZZ$1, 0))</f>
        <v/>
      </c>
    </row>
    <row r="899">
      <c r="A899">
        <f>INDEX(resultados!$A$2:$ZZ$929, 893, MATCH($B$1, resultados!$A$1:$ZZ$1, 0))</f>
        <v/>
      </c>
      <c r="B899">
        <f>INDEX(resultados!$A$2:$ZZ$929, 893, MATCH($B$2, resultados!$A$1:$ZZ$1, 0))</f>
        <v/>
      </c>
      <c r="C899">
        <f>INDEX(resultados!$A$2:$ZZ$929, 893, MATCH($B$3, resultados!$A$1:$ZZ$1, 0))</f>
        <v/>
      </c>
    </row>
    <row r="900">
      <c r="A900">
        <f>INDEX(resultados!$A$2:$ZZ$929, 894, MATCH($B$1, resultados!$A$1:$ZZ$1, 0))</f>
        <v/>
      </c>
      <c r="B900">
        <f>INDEX(resultados!$A$2:$ZZ$929, 894, MATCH($B$2, resultados!$A$1:$ZZ$1, 0))</f>
        <v/>
      </c>
      <c r="C900">
        <f>INDEX(resultados!$A$2:$ZZ$929, 894, MATCH($B$3, resultados!$A$1:$ZZ$1, 0))</f>
        <v/>
      </c>
    </row>
    <row r="901">
      <c r="A901">
        <f>INDEX(resultados!$A$2:$ZZ$929, 895, MATCH($B$1, resultados!$A$1:$ZZ$1, 0))</f>
        <v/>
      </c>
      <c r="B901">
        <f>INDEX(resultados!$A$2:$ZZ$929, 895, MATCH($B$2, resultados!$A$1:$ZZ$1, 0))</f>
        <v/>
      </c>
      <c r="C901">
        <f>INDEX(resultados!$A$2:$ZZ$929, 895, MATCH($B$3, resultados!$A$1:$ZZ$1, 0))</f>
        <v/>
      </c>
    </row>
    <row r="902">
      <c r="A902">
        <f>INDEX(resultados!$A$2:$ZZ$929, 896, MATCH($B$1, resultados!$A$1:$ZZ$1, 0))</f>
        <v/>
      </c>
      <c r="B902">
        <f>INDEX(resultados!$A$2:$ZZ$929, 896, MATCH($B$2, resultados!$A$1:$ZZ$1, 0))</f>
        <v/>
      </c>
      <c r="C902">
        <f>INDEX(resultados!$A$2:$ZZ$929, 896, MATCH($B$3, resultados!$A$1:$ZZ$1, 0))</f>
        <v/>
      </c>
    </row>
    <row r="903">
      <c r="A903">
        <f>INDEX(resultados!$A$2:$ZZ$929, 897, MATCH($B$1, resultados!$A$1:$ZZ$1, 0))</f>
        <v/>
      </c>
      <c r="B903">
        <f>INDEX(resultados!$A$2:$ZZ$929, 897, MATCH($B$2, resultados!$A$1:$ZZ$1, 0))</f>
        <v/>
      </c>
      <c r="C903">
        <f>INDEX(resultados!$A$2:$ZZ$929, 897, MATCH($B$3, resultados!$A$1:$ZZ$1, 0))</f>
        <v/>
      </c>
    </row>
    <row r="904">
      <c r="A904">
        <f>INDEX(resultados!$A$2:$ZZ$929, 898, MATCH($B$1, resultados!$A$1:$ZZ$1, 0))</f>
        <v/>
      </c>
      <c r="B904">
        <f>INDEX(resultados!$A$2:$ZZ$929, 898, MATCH($B$2, resultados!$A$1:$ZZ$1, 0))</f>
        <v/>
      </c>
      <c r="C904">
        <f>INDEX(resultados!$A$2:$ZZ$929, 898, MATCH($B$3, resultados!$A$1:$ZZ$1, 0))</f>
        <v/>
      </c>
    </row>
    <row r="905">
      <c r="A905">
        <f>INDEX(resultados!$A$2:$ZZ$929, 899, MATCH($B$1, resultados!$A$1:$ZZ$1, 0))</f>
        <v/>
      </c>
      <c r="B905">
        <f>INDEX(resultados!$A$2:$ZZ$929, 899, MATCH($B$2, resultados!$A$1:$ZZ$1, 0))</f>
        <v/>
      </c>
      <c r="C905">
        <f>INDEX(resultados!$A$2:$ZZ$929, 899, MATCH($B$3, resultados!$A$1:$ZZ$1, 0))</f>
        <v/>
      </c>
    </row>
    <row r="906">
      <c r="A906">
        <f>INDEX(resultados!$A$2:$ZZ$929, 900, MATCH($B$1, resultados!$A$1:$ZZ$1, 0))</f>
        <v/>
      </c>
      <c r="B906">
        <f>INDEX(resultados!$A$2:$ZZ$929, 900, MATCH($B$2, resultados!$A$1:$ZZ$1, 0))</f>
        <v/>
      </c>
      <c r="C906">
        <f>INDEX(resultados!$A$2:$ZZ$929, 900, MATCH($B$3, resultados!$A$1:$ZZ$1, 0))</f>
        <v/>
      </c>
    </row>
    <row r="907">
      <c r="A907">
        <f>INDEX(resultados!$A$2:$ZZ$929, 901, MATCH($B$1, resultados!$A$1:$ZZ$1, 0))</f>
        <v/>
      </c>
      <c r="B907">
        <f>INDEX(resultados!$A$2:$ZZ$929, 901, MATCH($B$2, resultados!$A$1:$ZZ$1, 0))</f>
        <v/>
      </c>
      <c r="C907">
        <f>INDEX(resultados!$A$2:$ZZ$929, 901, MATCH($B$3, resultados!$A$1:$ZZ$1, 0))</f>
        <v/>
      </c>
    </row>
    <row r="908">
      <c r="A908">
        <f>INDEX(resultados!$A$2:$ZZ$929, 902, MATCH($B$1, resultados!$A$1:$ZZ$1, 0))</f>
        <v/>
      </c>
      <c r="B908">
        <f>INDEX(resultados!$A$2:$ZZ$929, 902, MATCH($B$2, resultados!$A$1:$ZZ$1, 0))</f>
        <v/>
      </c>
      <c r="C908">
        <f>INDEX(resultados!$A$2:$ZZ$929, 902, MATCH($B$3, resultados!$A$1:$ZZ$1, 0))</f>
        <v/>
      </c>
    </row>
    <row r="909">
      <c r="A909">
        <f>INDEX(resultados!$A$2:$ZZ$929, 903, MATCH($B$1, resultados!$A$1:$ZZ$1, 0))</f>
        <v/>
      </c>
      <c r="B909">
        <f>INDEX(resultados!$A$2:$ZZ$929, 903, MATCH($B$2, resultados!$A$1:$ZZ$1, 0))</f>
        <v/>
      </c>
      <c r="C909">
        <f>INDEX(resultados!$A$2:$ZZ$929, 903, MATCH($B$3, resultados!$A$1:$ZZ$1, 0))</f>
        <v/>
      </c>
    </row>
    <row r="910">
      <c r="A910">
        <f>INDEX(resultados!$A$2:$ZZ$929, 904, MATCH($B$1, resultados!$A$1:$ZZ$1, 0))</f>
        <v/>
      </c>
      <c r="B910">
        <f>INDEX(resultados!$A$2:$ZZ$929, 904, MATCH($B$2, resultados!$A$1:$ZZ$1, 0))</f>
        <v/>
      </c>
      <c r="C910">
        <f>INDEX(resultados!$A$2:$ZZ$929, 904, MATCH($B$3, resultados!$A$1:$ZZ$1, 0))</f>
        <v/>
      </c>
    </row>
    <row r="911">
      <c r="A911">
        <f>INDEX(resultados!$A$2:$ZZ$929, 905, MATCH($B$1, resultados!$A$1:$ZZ$1, 0))</f>
        <v/>
      </c>
      <c r="B911">
        <f>INDEX(resultados!$A$2:$ZZ$929, 905, MATCH($B$2, resultados!$A$1:$ZZ$1, 0))</f>
        <v/>
      </c>
      <c r="C911">
        <f>INDEX(resultados!$A$2:$ZZ$929, 905, MATCH($B$3, resultados!$A$1:$ZZ$1, 0))</f>
        <v/>
      </c>
    </row>
    <row r="912">
      <c r="A912">
        <f>INDEX(resultados!$A$2:$ZZ$929, 906, MATCH($B$1, resultados!$A$1:$ZZ$1, 0))</f>
        <v/>
      </c>
      <c r="B912">
        <f>INDEX(resultados!$A$2:$ZZ$929, 906, MATCH($B$2, resultados!$A$1:$ZZ$1, 0))</f>
        <v/>
      </c>
      <c r="C912">
        <f>INDEX(resultados!$A$2:$ZZ$929, 906, MATCH($B$3, resultados!$A$1:$ZZ$1, 0))</f>
        <v/>
      </c>
    </row>
    <row r="913">
      <c r="A913">
        <f>INDEX(resultados!$A$2:$ZZ$929, 907, MATCH($B$1, resultados!$A$1:$ZZ$1, 0))</f>
        <v/>
      </c>
      <c r="B913">
        <f>INDEX(resultados!$A$2:$ZZ$929, 907, MATCH($B$2, resultados!$A$1:$ZZ$1, 0))</f>
        <v/>
      </c>
      <c r="C913">
        <f>INDEX(resultados!$A$2:$ZZ$929, 907, MATCH($B$3, resultados!$A$1:$ZZ$1, 0))</f>
        <v/>
      </c>
    </row>
    <row r="914">
      <c r="A914">
        <f>INDEX(resultados!$A$2:$ZZ$929, 908, MATCH($B$1, resultados!$A$1:$ZZ$1, 0))</f>
        <v/>
      </c>
      <c r="B914">
        <f>INDEX(resultados!$A$2:$ZZ$929, 908, MATCH($B$2, resultados!$A$1:$ZZ$1, 0))</f>
        <v/>
      </c>
      <c r="C914">
        <f>INDEX(resultados!$A$2:$ZZ$929, 908, MATCH($B$3, resultados!$A$1:$ZZ$1, 0))</f>
        <v/>
      </c>
    </row>
    <row r="915">
      <c r="A915">
        <f>INDEX(resultados!$A$2:$ZZ$929, 909, MATCH($B$1, resultados!$A$1:$ZZ$1, 0))</f>
        <v/>
      </c>
      <c r="B915">
        <f>INDEX(resultados!$A$2:$ZZ$929, 909, MATCH($B$2, resultados!$A$1:$ZZ$1, 0))</f>
        <v/>
      </c>
      <c r="C915">
        <f>INDEX(resultados!$A$2:$ZZ$929, 909, MATCH($B$3, resultados!$A$1:$ZZ$1, 0))</f>
        <v/>
      </c>
    </row>
    <row r="916">
      <c r="A916">
        <f>INDEX(resultados!$A$2:$ZZ$929, 910, MATCH($B$1, resultados!$A$1:$ZZ$1, 0))</f>
        <v/>
      </c>
      <c r="B916">
        <f>INDEX(resultados!$A$2:$ZZ$929, 910, MATCH($B$2, resultados!$A$1:$ZZ$1, 0))</f>
        <v/>
      </c>
      <c r="C916">
        <f>INDEX(resultados!$A$2:$ZZ$929, 910, MATCH($B$3, resultados!$A$1:$ZZ$1, 0))</f>
        <v/>
      </c>
    </row>
    <row r="917">
      <c r="A917">
        <f>INDEX(resultados!$A$2:$ZZ$929, 911, MATCH($B$1, resultados!$A$1:$ZZ$1, 0))</f>
        <v/>
      </c>
      <c r="B917">
        <f>INDEX(resultados!$A$2:$ZZ$929, 911, MATCH($B$2, resultados!$A$1:$ZZ$1, 0))</f>
        <v/>
      </c>
      <c r="C917">
        <f>INDEX(resultados!$A$2:$ZZ$929, 911, MATCH($B$3, resultados!$A$1:$ZZ$1, 0))</f>
        <v/>
      </c>
    </row>
    <row r="918">
      <c r="A918">
        <f>INDEX(resultados!$A$2:$ZZ$929, 912, MATCH($B$1, resultados!$A$1:$ZZ$1, 0))</f>
        <v/>
      </c>
      <c r="B918">
        <f>INDEX(resultados!$A$2:$ZZ$929, 912, MATCH($B$2, resultados!$A$1:$ZZ$1, 0))</f>
        <v/>
      </c>
      <c r="C918">
        <f>INDEX(resultados!$A$2:$ZZ$929, 912, MATCH($B$3, resultados!$A$1:$ZZ$1, 0))</f>
        <v/>
      </c>
    </row>
    <row r="919">
      <c r="A919">
        <f>INDEX(resultados!$A$2:$ZZ$929, 913, MATCH($B$1, resultados!$A$1:$ZZ$1, 0))</f>
        <v/>
      </c>
      <c r="B919">
        <f>INDEX(resultados!$A$2:$ZZ$929, 913, MATCH($B$2, resultados!$A$1:$ZZ$1, 0))</f>
        <v/>
      </c>
      <c r="C919">
        <f>INDEX(resultados!$A$2:$ZZ$929, 913, MATCH($B$3, resultados!$A$1:$ZZ$1, 0))</f>
        <v/>
      </c>
    </row>
    <row r="920">
      <c r="A920">
        <f>INDEX(resultados!$A$2:$ZZ$929, 914, MATCH($B$1, resultados!$A$1:$ZZ$1, 0))</f>
        <v/>
      </c>
      <c r="B920">
        <f>INDEX(resultados!$A$2:$ZZ$929, 914, MATCH($B$2, resultados!$A$1:$ZZ$1, 0))</f>
        <v/>
      </c>
      <c r="C920">
        <f>INDEX(resultados!$A$2:$ZZ$929, 914, MATCH($B$3, resultados!$A$1:$ZZ$1, 0))</f>
        <v/>
      </c>
    </row>
    <row r="921">
      <c r="A921">
        <f>INDEX(resultados!$A$2:$ZZ$929, 915, MATCH($B$1, resultados!$A$1:$ZZ$1, 0))</f>
        <v/>
      </c>
      <c r="B921">
        <f>INDEX(resultados!$A$2:$ZZ$929, 915, MATCH($B$2, resultados!$A$1:$ZZ$1, 0))</f>
        <v/>
      </c>
      <c r="C921">
        <f>INDEX(resultados!$A$2:$ZZ$929, 915, MATCH($B$3, resultados!$A$1:$ZZ$1, 0))</f>
        <v/>
      </c>
    </row>
    <row r="922">
      <c r="A922">
        <f>INDEX(resultados!$A$2:$ZZ$929, 916, MATCH($B$1, resultados!$A$1:$ZZ$1, 0))</f>
        <v/>
      </c>
      <c r="B922">
        <f>INDEX(resultados!$A$2:$ZZ$929, 916, MATCH($B$2, resultados!$A$1:$ZZ$1, 0))</f>
        <v/>
      </c>
      <c r="C922">
        <f>INDEX(resultados!$A$2:$ZZ$929, 916, MATCH($B$3, resultados!$A$1:$ZZ$1, 0))</f>
        <v/>
      </c>
    </row>
    <row r="923">
      <c r="A923">
        <f>INDEX(resultados!$A$2:$ZZ$929, 917, MATCH($B$1, resultados!$A$1:$ZZ$1, 0))</f>
        <v/>
      </c>
      <c r="B923">
        <f>INDEX(resultados!$A$2:$ZZ$929, 917, MATCH($B$2, resultados!$A$1:$ZZ$1, 0))</f>
        <v/>
      </c>
      <c r="C923">
        <f>INDEX(resultados!$A$2:$ZZ$929, 917, MATCH($B$3, resultados!$A$1:$ZZ$1, 0))</f>
        <v/>
      </c>
    </row>
    <row r="924">
      <c r="A924">
        <f>INDEX(resultados!$A$2:$ZZ$929, 918, MATCH($B$1, resultados!$A$1:$ZZ$1, 0))</f>
        <v/>
      </c>
      <c r="B924">
        <f>INDEX(resultados!$A$2:$ZZ$929, 918, MATCH($B$2, resultados!$A$1:$ZZ$1, 0))</f>
        <v/>
      </c>
      <c r="C924">
        <f>INDEX(resultados!$A$2:$ZZ$929, 918, MATCH($B$3, resultados!$A$1:$ZZ$1, 0))</f>
        <v/>
      </c>
    </row>
    <row r="925">
      <c r="A925">
        <f>INDEX(resultados!$A$2:$ZZ$929, 919, MATCH($B$1, resultados!$A$1:$ZZ$1, 0))</f>
        <v/>
      </c>
      <c r="B925">
        <f>INDEX(resultados!$A$2:$ZZ$929, 919, MATCH($B$2, resultados!$A$1:$ZZ$1, 0))</f>
        <v/>
      </c>
      <c r="C925">
        <f>INDEX(resultados!$A$2:$ZZ$929, 919, MATCH($B$3, resultados!$A$1:$ZZ$1, 0))</f>
        <v/>
      </c>
    </row>
    <row r="926">
      <c r="A926">
        <f>INDEX(resultados!$A$2:$ZZ$929, 920, MATCH($B$1, resultados!$A$1:$ZZ$1, 0))</f>
        <v/>
      </c>
      <c r="B926">
        <f>INDEX(resultados!$A$2:$ZZ$929, 920, MATCH($B$2, resultados!$A$1:$ZZ$1, 0))</f>
        <v/>
      </c>
      <c r="C926">
        <f>INDEX(resultados!$A$2:$ZZ$929, 920, MATCH($B$3, resultados!$A$1:$ZZ$1, 0))</f>
        <v/>
      </c>
    </row>
    <row r="927">
      <c r="A927">
        <f>INDEX(resultados!$A$2:$ZZ$929, 921, MATCH($B$1, resultados!$A$1:$ZZ$1, 0))</f>
        <v/>
      </c>
      <c r="B927">
        <f>INDEX(resultados!$A$2:$ZZ$929, 921, MATCH($B$2, resultados!$A$1:$ZZ$1, 0))</f>
        <v/>
      </c>
      <c r="C927">
        <f>INDEX(resultados!$A$2:$ZZ$929, 921, MATCH($B$3, resultados!$A$1:$ZZ$1, 0))</f>
        <v/>
      </c>
    </row>
    <row r="928">
      <c r="A928">
        <f>INDEX(resultados!$A$2:$ZZ$929, 922, MATCH($B$1, resultados!$A$1:$ZZ$1, 0))</f>
        <v/>
      </c>
      <c r="B928">
        <f>INDEX(resultados!$A$2:$ZZ$929, 922, MATCH($B$2, resultados!$A$1:$ZZ$1, 0))</f>
        <v/>
      </c>
      <c r="C928">
        <f>INDEX(resultados!$A$2:$ZZ$929, 922, MATCH($B$3, resultados!$A$1:$ZZ$1, 0))</f>
        <v/>
      </c>
    </row>
    <row r="929">
      <c r="A929">
        <f>INDEX(resultados!$A$2:$ZZ$929, 923, MATCH($B$1, resultados!$A$1:$ZZ$1, 0))</f>
        <v/>
      </c>
      <c r="B929">
        <f>INDEX(resultados!$A$2:$ZZ$929, 923, MATCH($B$2, resultados!$A$1:$ZZ$1, 0))</f>
        <v/>
      </c>
      <c r="C929">
        <f>INDEX(resultados!$A$2:$ZZ$929, 923, MATCH($B$3, resultados!$A$1:$ZZ$1, 0))</f>
        <v/>
      </c>
    </row>
    <row r="930">
      <c r="A930">
        <f>INDEX(resultados!$A$2:$ZZ$929, 924, MATCH($B$1, resultados!$A$1:$ZZ$1, 0))</f>
        <v/>
      </c>
      <c r="B930">
        <f>INDEX(resultados!$A$2:$ZZ$929, 924, MATCH($B$2, resultados!$A$1:$ZZ$1, 0))</f>
        <v/>
      </c>
      <c r="C930">
        <f>INDEX(resultados!$A$2:$ZZ$929, 924, MATCH($B$3, resultados!$A$1:$ZZ$1, 0))</f>
        <v/>
      </c>
    </row>
    <row r="931">
      <c r="A931">
        <f>INDEX(resultados!$A$2:$ZZ$929, 925, MATCH($B$1, resultados!$A$1:$ZZ$1, 0))</f>
        <v/>
      </c>
      <c r="B931">
        <f>INDEX(resultados!$A$2:$ZZ$929, 925, MATCH($B$2, resultados!$A$1:$ZZ$1, 0))</f>
        <v/>
      </c>
      <c r="C931">
        <f>INDEX(resultados!$A$2:$ZZ$929, 925, MATCH($B$3, resultados!$A$1:$ZZ$1, 0))</f>
        <v/>
      </c>
    </row>
    <row r="932">
      <c r="A932">
        <f>INDEX(resultados!$A$2:$ZZ$929, 926, MATCH($B$1, resultados!$A$1:$ZZ$1, 0))</f>
        <v/>
      </c>
      <c r="B932">
        <f>INDEX(resultados!$A$2:$ZZ$929, 926, MATCH($B$2, resultados!$A$1:$ZZ$1, 0))</f>
        <v/>
      </c>
      <c r="C932">
        <f>INDEX(resultados!$A$2:$ZZ$929, 926, MATCH($B$3, resultados!$A$1:$ZZ$1, 0))</f>
        <v/>
      </c>
    </row>
    <row r="933">
      <c r="A933">
        <f>INDEX(resultados!$A$2:$ZZ$929, 927, MATCH($B$1, resultados!$A$1:$ZZ$1, 0))</f>
        <v/>
      </c>
      <c r="B933">
        <f>INDEX(resultados!$A$2:$ZZ$929, 927, MATCH($B$2, resultados!$A$1:$ZZ$1, 0))</f>
        <v/>
      </c>
      <c r="C933">
        <f>INDEX(resultados!$A$2:$ZZ$929, 927, MATCH($B$3, resultados!$A$1:$ZZ$1, 0))</f>
        <v/>
      </c>
    </row>
    <row r="934">
      <c r="A934">
        <f>INDEX(resultados!$A$2:$ZZ$929, 928, MATCH($B$1, resultados!$A$1:$ZZ$1, 0))</f>
        <v/>
      </c>
      <c r="B934">
        <f>INDEX(resultados!$A$2:$ZZ$929, 928, MATCH($B$2, resultados!$A$1:$ZZ$1, 0))</f>
        <v/>
      </c>
      <c r="C934">
        <f>INDEX(resultados!$A$2:$ZZ$929, 928,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2.2844</v>
      </c>
      <c r="E2" t="n">
        <v>43.78</v>
      </c>
      <c r="F2" t="n">
        <v>26.52</v>
      </c>
      <c r="G2" t="n">
        <v>5.18</v>
      </c>
      <c r="H2" t="n">
        <v>0.07000000000000001</v>
      </c>
      <c r="I2" t="n">
        <v>307</v>
      </c>
      <c r="J2" t="n">
        <v>242.64</v>
      </c>
      <c r="K2" t="n">
        <v>58.47</v>
      </c>
      <c r="L2" t="n">
        <v>1</v>
      </c>
      <c r="M2" t="n">
        <v>305</v>
      </c>
      <c r="N2" t="n">
        <v>58.17</v>
      </c>
      <c r="O2" t="n">
        <v>30160.1</v>
      </c>
      <c r="P2" t="n">
        <v>421.59</v>
      </c>
      <c r="Q2" t="n">
        <v>1319.85</v>
      </c>
      <c r="R2" t="n">
        <v>362.92</v>
      </c>
      <c r="S2" t="n">
        <v>59.92</v>
      </c>
      <c r="T2" t="n">
        <v>149932.15</v>
      </c>
      <c r="U2" t="n">
        <v>0.17</v>
      </c>
      <c r="V2" t="n">
        <v>0.64</v>
      </c>
      <c r="W2" t="n">
        <v>0.67</v>
      </c>
      <c r="X2" t="n">
        <v>9.23</v>
      </c>
      <c r="Y2" t="n">
        <v>1</v>
      </c>
      <c r="Z2" t="n">
        <v>10</v>
      </c>
      <c r="AA2" t="n">
        <v>595.240217041695</v>
      </c>
      <c r="AB2" t="n">
        <v>814.4339251014758</v>
      </c>
      <c r="AC2" t="n">
        <v>736.7054943549833</v>
      </c>
      <c r="AD2" t="n">
        <v>595240.217041695</v>
      </c>
      <c r="AE2" t="n">
        <v>814433.9251014758</v>
      </c>
      <c r="AF2" t="n">
        <v>1.157508754174029e-06</v>
      </c>
      <c r="AG2" t="n">
        <v>0.4560416666666667</v>
      </c>
      <c r="AH2" t="n">
        <v>736705.4943549833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2.72</v>
      </c>
      <c r="E3" t="n">
        <v>36.76</v>
      </c>
      <c r="F3" t="n">
        <v>23.71</v>
      </c>
      <c r="G3" t="n">
        <v>6.53</v>
      </c>
      <c r="H3" t="n">
        <v>0.09</v>
      </c>
      <c r="I3" t="n">
        <v>218</v>
      </c>
      <c r="J3" t="n">
        <v>243.08</v>
      </c>
      <c r="K3" t="n">
        <v>58.47</v>
      </c>
      <c r="L3" t="n">
        <v>1.25</v>
      </c>
      <c r="M3" t="n">
        <v>216</v>
      </c>
      <c r="N3" t="n">
        <v>58.36</v>
      </c>
      <c r="O3" t="n">
        <v>30214.33</v>
      </c>
      <c r="P3" t="n">
        <v>375.44</v>
      </c>
      <c r="Q3" t="n">
        <v>1319.42</v>
      </c>
      <c r="R3" t="n">
        <v>271.02</v>
      </c>
      <c r="S3" t="n">
        <v>59.92</v>
      </c>
      <c r="T3" t="n">
        <v>104426.58</v>
      </c>
      <c r="U3" t="n">
        <v>0.22</v>
      </c>
      <c r="V3" t="n">
        <v>0.72</v>
      </c>
      <c r="W3" t="n">
        <v>0.51</v>
      </c>
      <c r="X3" t="n">
        <v>6.43</v>
      </c>
      <c r="Y3" t="n">
        <v>1</v>
      </c>
      <c r="Z3" t="n">
        <v>10</v>
      </c>
      <c r="AA3" t="n">
        <v>446.1615122386864</v>
      </c>
      <c r="AB3" t="n">
        <v>610.457864301717</v>
      </c>
      <c r="AC3" t="n">
        <v>552.1966225157541</v>
      </c>
      <c r="AD3" t="n">
        <v>446161.5122386864</v>
      </c>
      <c r="AE3" t="n">
        <v>610457.864301717</v>
      </c>
      <c r="AF3" t="n">
        <v>1.378227898508737e-06</v>
      </c>
      <c r="AG3" t="n">
        <v>0.3829166666666666</v>
      </c>
      <c r="AH3" t="n">
        <v>552196.6225157542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3.0302</v>
      </c>
      <c r="E4" t="n">
        <v>33</v>
      </c>
      <c r="F4" t="n">
        <v>22.22</v>
      </c>
      <c r="G4" t="n">
        <v>7.84</v>
      </c>
      <c r="H4" t="n">
        <v>0.11</v>
      </c>
      <c r="I4" t="n">
        <v>170</v>
      </c>
      <c r="J4" t="n">
        <v>243.52</v>
      </c>
      <c r="K4" t="n">
        <v>58.47</v>
      </c>
      <c r="L4" t="n">
        <v>1.5</v>
      </c>
      <c r="M4" t="n">
        <v>168</v>
      </c>
      <c r="N4" t="n">
        <v>58.55</v>
      </c>
      <c r="O4" t="n">
        <v>30268.64</v>
      </c>
      <c r="P4" t="n">
        <v>350.4</v>
      </c>
      <c r="Q4" t="n">
        <v>1319.23</v>
      </c>
      <c r="R4" t="n">
        <v>221.9</v>
      </c>
      <c r="S4" t="n">
        <v>59.92</v>
      </c>
      <c r="T4" t="n">
        <v>80104.81</v>
      </c>
      <c r="U4" t="n">
        <v>0.27</v>
      </c>
      <c r="V4" t="n">
        <v>0.76</v>
      </c>
      <c r="W4" t="n">
        <v>0.44</v>
      </c>
      <c r="X4" t="n">
        <v>4.94</v>
      </c>
      <c r="Y4" t="n">
        <v>1</v>
      </c>
      <c r="Z4" t="n">
        <v>10</v>
      </c>
      <c r="AA4" t="n">
        <v>374.4923763845957</v>
      </c>
      <c r="AB4" t="n">
        <v>512.3969908070264</v>
      </c>
      <c r="AC4" t="n">
        <v>463.4945411580963</v>
      </c>
      <c r="AD4" t="n">
        <v>374492.3763845957</v>
      </c>
      <c r="AE4" t="n">
        <v>512396.9908070264</v>
      </c>
      <c r="AF4" t="n">
        <v>1.535406683110726e-06</v>
      </c>
      <c r="AG4" t="n">
        <v>0.34375</v>
      </c>
      <c r="AH4" t="n">
        <v>463494.5411580963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3.2647</v>
      </c>
      <c r="E5" t="n">
        <v>30.63</v>
      </c>
      <c r="F5" t="n">
        <v>21.31</v>
      </c>
      <c r="G5" t="n">
        <v>9.199999999999999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334.97</v>
      </c>
      <c r="Q5" t="n">
        <v>1319.31</v>
      </c>
      <c r="R5" t="n">
        <v>192.43</v>
      </c>
      <c r="S5" t="n">
        <v>59.92</v>
      </c>
      <c r="T5" t="n">
        <v>65525.72</v>
      </c>
      <c r="U5" t="n">
        <v>0.31</v>
      </c>
      <c r="V5" t="n">
        <v>0.8</v>
      </c>
      <c r="W5" t="n">
        <v>0.38</v>
      </c>
      <c r="X5" t="n">
        <v>4.03</v>
      </c>
      <c r="Y5" t="n">
        <v>1</v>
      </c>
      <c r="Z5" t="n">
        <v>10</v>
      </c>
      <c r="AA5" t="n">
        <v>332.7776483728109</v>
      </c>
      <c r="AB5" t="n">
        <v>455.3210596173862</v>
      </c>
      <c r="AC5" t="n">
        <v>411.8658567346228</v>
      </c>
      <c r="AD5" t="n">
        <v>332777.6483728109</v>
      </c>
      <c r="AE5" t="n">
        <v>455321.0596173862</v>
      </c>
      <c r="AF5" t="n">
        <v>1.654228169213777e-06</v>
      </c>
      <c r="AG5" t="n">
        <v>0.3190625</v>
      </c>
      <c r="AH5" t="n">
        <v>411865.8567346228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3.4485</v>
      </c>
      <c r="E6" t="n">
        <v>29</v>
      </c>
      <c r="F6" t="n">
        <v>20.67</v>
      </c>
      <c r="G6" t="n">
        <v>10.51</v>
      </c>
      <c r="H6" t="n">
        <v>0.15</v>
      </c>
      <c r="I6" t="n">
        <v>118</v>
      </c>
      <c r="J6" t="n">
        <v>244.41</v>
      </c>
      <c r="K6" t="n">
        <v>58.47</v>
      </c>
      <c r="L6" t="n">
        <v>2</v>
      </c>
      <c r="M6" t="n">
        <v>116</v>
      </c>
      <c r="N6" t="n">
        <v>58.93</v>
      </c>
      <c r="O6" t="n">
        <v>30377.45</v>
      </c>
      <c r="P6" t="n">
        <v>323.68</v>
      </c>
      <c r="Q6" t="n">
        <v>1319.34</v>
      </c>
      <c r="R6" t="n">
        <v>171.19</v>
      </c>
      <c r="S6" t="n">
        <v>59.92</v>
      </c>
      <c r="T6" t="n">
        <v>55011.85</v>
      </c>
      <c r="U6" t="n">
        <v>0.35</v>
      </c>
      <c r="V6" t="n">
        <v>0.82</v>
      </c>
      <c r="W6" t="n">
        <v>0.35</v>
      </c>
      <c r="X6" t="n">
        <v>3.39</v>
      </c>
      <c r="Y6" t="n">
        <v>1</v>
      </c>
      <c r="Z6" t="n">
        <v>10</v>
      </c>
      <c r="AA6" t="n">
        <v>304.8785847296382</v>
      </c>
      <c r="AB6" t="n">
        <v>417.1483299209764</v>
      </c>
      <c r="AC6" t="n">
        <v>377.3362787846757</v>
      </c>
      <c r="AD6" t="n">
        <v>304878.5847296382</v>
      </c>
      <c r="AE6" t="n">
        <v>417148.3299209764</v>
      </c>
      <c r="AF6" t="n">
        <v>1.747359892649772e-06</v>
      </c>
      <c r="AG6" t="n">
        <v>0.3020833333333333</v>
      </c>
      <c r="AH6" t="n">
        <v>377336.2787846757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3.6054</v>
      </c>
      <c r="E7" t="n">
        <v>27.74</v>
      </c>
      <c r="F7" t="n">
        <v>20.16</v>
      </c>
      <c r="G7" t="n">
        <v>11.86</v>
      </c>
      <c r="H7" t="n">
        <v>0.16</v>
      </c>
      <c r="I7" t="n">
        <v>102</v>
      </c>
      <c r="J7" t="n">
        <v>244.85</v>
      </c>
      <c r="K7" t="n">
        <v>58.47</v>
      </c>
      <c r="L7" t="n">
        <v>2.25</v>
      </c>
      <c r="M7" t="n">
        <v>100</v>
      </c>
      <c r="N7" t="n">
        <v>59.12</v>
      </c>
      <c r="O7" t="n">
        <v>30431.96</v>
      </c>
      <c r="P7" t="n">
        <v>314.7</v>
      </c>
      <c r="Q7" t="n">
        <v>1319.33</v>
      </c>
      <c r="R7" t="n">
        <v>154.5</v>
      </c>
      <c r="S7" t="n">
        <v>59.92</v>
      </c>
      <c r="T7" t="n">
        <v>46744.82</v>
      </c>
      <c r="U7" t="n">
        <v>0.39</v>
      </c>
      <c r="V7" t="n">
        <v>0.84</v>
      </c>
      <c r="W7" t="n">
        <v>0.33</v>
      </c>
      <c r="X7" t="n">
        <v>2.88</v>
      </c>
      <c r="Y7" t="n">
        <v>1</v>
      </c>
      <c r="Z7" t="n">
        <v>10</v>
      </c>
      <c r="AA7" t="n">
        <v>283.8809812483033</v>
      </c>
      <c r="AB7" t="n">
        <v>388.4184824889267</v>
      </c>
      <c r="AC7" t="n">
        <v>351.3483676689468</v>
      </c>
      <c r="AD7" t="n">
        <v>283880.9812483033</v>
      </c>
      <c r="AE7" t="n">
        <v>388418.4824889267</v>
      </c>
      <c r="AF7" t="n">
        <v>1.826861347530662e-06</v>
      </c>
      <c r="AG7" t="n">
        <v>0.2889583333333333</v>
      </c>
      <c r="AH7" t="n">
        <v>351348.3676689468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3.7254</v>
      </c>
      <c r="E8" t="n">
        <v>26.84</v>
      </c>
      <c r="F8" t="n">
        <v>19.84</v>
      </c>
      <c r="G8" t="n">
        <v>13.22</v>
      </c>
      <c r="H8" t="n">
        <v>0.18</v>
      </c>
      <c r="I8" t="n">
        <v>90</v>
      </c>
      <c r="J8" t="n">
        <v>245.29</v>
      </c>
      <c r="K8" t="n">
        <v>58.47</v>
      </c>
      <c r="L8" t="n">
        <v>2.5</v>
      </c>
      <c r="M8" t="n">
        <v>88</v>
      </c>
      <c r="N8" t="n">
        <v>59.32</v>
      </c>
      <c r="O8" t="n">
        <v>30486.54</v>
      </c>
      <c r="P8" t="n">
        <v>308.49</v>
      </c>
      <c r="Q8" t="n">
        <v>1319.39</v>
      </c>
      <c r="R8" t="n">
        <v>143.88</v>
      </c>
      <c r="S8" t="n">
        <v>59.92</v>
      </c>
      <c r="T8" t="n">
        <v>41493.18</v>
      </c>
      <c r="U8" t="n">
        <v>0.42</v>
      </c>
      <c r="V8" t="n">
        <v>0.86</v>
      </c>
      <c r="W8" t="n">
        <v>0.31</v>
      </c>
      <c r="X8" t="n">
        <v>2.56</v>
      </c>
      <c r="Y8" t="n">
        <v>1</v>
      </c>
      <c r="Z8" t="n">
        <v>10</v>
      </c>
      <c r="AA8" t="n">
        <v>269.6784833802709</v>
      </c>
      <c r="AB8" t="n">
        <v>368.9859983358999</v>
      </c>
      <c r="AC8" t="n">
        <v>333.770492529822</v>
      </c>
      <c r="AD8" t="n">
        <v>269678.4833802709</v>
      </c>
      <c r="AE8" t="n">
        <v>368985.9983358998</v>
      </c>
      <c r="AF8" t="n">
        <v>1.887665519523694e-06</v>
      </c>
      <c r="AG8" t="n">
        <v>0.2795833333333334</v>
      </c>
      <c r="AH8" t="n">
        <v>333770.492529822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3.8385</v>
      </c>
      <c r="E9" t="n">
        <v>26.05</v>
      </c>
      <c r="F9" t="n">
        <v>19.52</v>
      </c>
      <c r="G9" t="n">
        <v>14.64</v>
      </c>
      <c r="H9" t="n">
        <v>0.2</v>
      </c>
      <c r="I9" t="n">
        <v>80</v>
      </c>
      <c r="J9" t="n">
        <v>245.73</v>
      </c>
      <c r="K9" t="n">
        <v>58.47</v>
      </c>
      <c r="L9" t="n">
        <v>2.75</v>
      </c>
      <c r="M9" t="n">
        <v>78</v>
      </c>
      <c r="N9" t="n">
        <v>59.51</v>
      </c>
      <c r="O9" t="n">
        <v>30541.19</v>
      </c>
      <c r="P9" t="n">
        <v>302.38</v>
      </c>
      <c r="Q9" t="n">
        <v>1319.22</v>
      </c>
      <c r="R9" t="n">
        <v>133.5</v>
      </c>
      <c r="S9" t="n">
        <v>59.92</v>
      </c>
      <c r="T9" t="n">
        <v>36355.3</v>
      </c>
      <c r="U9" t="n">
        <v>0.45</v>
      </c>
      <c r="V9" t="n">
        <v>0.87</v>
      </c>
      <c r="W9" t="n">
        <v>0.29</v>
      </c>
      <c r="X9" t="n">
        <v>2.24</v>
      </c>
      <c r="Y9" t="n">
        <v>1</v>
      </c>
      <c r="Z9" t="n">
        <v>10</v>
      </c>
      <c r="AA9" t="n">
        <v>256.8835309061575</v>
      </c>
      <c r="AB9" t="n">
        <v>351.4793798871871</v>
      </c>
      <c r="AC9" t="n">
        <v>317.9346811752669</v>
      </c>
      <c r="AD9" t="n">
        <v>256883.5309061575</v>
      </c>
      <c r="AE9" t="n">
        <v>351479.3798871871</v>
      </c>
      <c r="AF9" t="n">
        <v>1.944973451627127e-06</v>
      </c>
      <c r="AG9" t="n">
        <v>0.2713541666666667</v>
      </c>
      <c r="AH9" t="n">
        <v>317934.6811752669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3.9153</v>
      </c>
      <c r="E10" t="n">
        <v>25.54</v>
      </c>
      <c r="F10" t="n">
        <v>19.34</v>
      </c>
      <c r="G10" t="n">
        <v>15.89</v>
      </c>
      <c r="H10" t="n">
        <v>0.22</v>
      </c>
      <c r="I10" t="n">
        <v>73</v>
      </c>
      <c r="J10" t="n">
        <v>246.18</v>
      </c>
      <c r="K10" t="n">
        <v>58.47</v>
      </c>
      <c r="L10" t="n">
        <v>3</v>
      </c>
      <c r="M10" t="n">
        <v>71</v>
      </c>
      <c r="N10" t="n">
        <v>59.7</v>
      </c>
      <c r="O10" t="n">
        <v>30595.91</v>
      </c>
      <c r="P10" t="n">
        <v>298.45</v>
      </c>
      <c r="Q10" t="n">
        <v>1319.25</v>
      </c>
      <c r="R10" t="n">
        <v>127.69</v>
      </c>
      <c r="S10" t="n">
        <v>59.92</v>
      </c>
      <c r="T10" t="n">
        <v>33486.92</v>
      </c>
      <c r="U10" t="n">
        <v>0.47</v>
      </c>
      <c r="V10" t="n">
        <v>0.88</v>
      </c>
      <c r="W10" t="n">
        <v>0.28</v>
      </c>
      <c r="X10" t="n">
        <v>2.06</v>
      </c>
      <c r="Y10" t="n">
        <v>1</v>
      </c>
      <c r="Z10" t="n">
        <v>10</v>
      </c>
      <c r="AA10" t="n">
        <v>248.8715123768326</v>
      </c>
      <c r="AB10" t="n">
        <v>340.516982670059</v>
      </c>
      <c r="AC10" t="n">
        <v>308.0185197627168</v>
      </c>
      <c r="AD10" t="n">
        <v>248871.5123768325</v>
      </c>
      <c r="AE10" t="n">
        <v>340516.982670059</v>
      </c>
      <c r="AF10" t="n">
        <v>1.983888121702668e-06</v>
      </c>
      <c r="AG10" t="n">
        <v>0.2660416666666667</v>
      </c>
      <c r="AH10" t="n">
        <v>308018.5197627168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4.0027</v>
      </c>
      <c r="E11" t="n">
        <v>24.98</v>
      </c>
      <c r="F11" t="n">
        <v>19.11</v>
      </c>
      <c r="G11" t="n">
        <v>17.37</v>
      </c>
      <c r="H11" t="n">
        <v>0.23</v>
      </c>
      <c r="I11" t="n">
        <v>66</v>
      </c>
      <c r="J11" t="n">
        <v>246.62</v>
      </c>
      <c r="K11" t="n">
        <v>58.47</v>
      </c>
      <c r="L11" t="n">
        <v>3.25</v>
      </c>
      <c r="M11" t="n">
        <v>64</v>
      </c>
      <c r="N11" t="n">
        <v>59.9</v>
      </c>
      <c r="O11" t="n">
        <v>30650.7</v>
      </c>
      <c r="P11" t="n">
        <v>293.91</v>
      </c>
      <c r="Q11" t="n">
        <v>1319.31</v>
      </c>
      <c r="R11" t="n">
        <v>120.22</v>
      </c>
      <c r="S11" t="n">
        <v>59.92</v>
      </c>
      <c r="T11" t="n">
        <v>29786.75</v>
      </c>
      <c r="U11" t="n">
        <v>0.5</v>
      </c>
      <c r="V11" t="n">
        <v>0.89</v>
      </c>
      <c r="W11" t="n">
        <v>0.27</v>
      </c>
      <c r="X11" t="n">
        <v>1.83</v>
      </c>
      <c r="Y11" t="n">
        <v>1</v>
      </c>
      <c r="Z11" t="n">
        <v>10</v>
      </c>
      <c r="AA11" t="n">
        <v>240.0078129125429</v>
      </c>
      <c r="AB11" t="n">
        <v>328.3892780242018</v>
      </c>
      <c r="AC11" t="n">
        <v>297.048266226916</v>
      </c>
      <c r="AD11" t="n">
        <v>240007.8129125429</v>
      </c>
      <c r="AE11" t="n">
        <v>328389.2780242018</v>
      </c>
      <c r="AF11" t="n">
        <v>2.028173826970927e-06</v>
      </c>
      <c r="AG11" t="n">
        <v>0.2602083333333333</v>
      </c>
      <c r="AH11" t="n">
        <v>297048.2662269161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4.0685</v>
      </c>
      <c r="E12" t="n">
        <v>24.58</v>
      </c>
      <c r="F12" t="n">
        <v>18.94</v>
      </c>
      <c r="G12" t="n">
        <v>18.63</v>
      </c>
      <c r="H12" t="n">
        <v>0.25</v>
      </c>
      <c r="I12" t="n">
        <v>61</v>
      </c>
      <c r="J12" t="n">
        <v>247.07</v>
      </c>
      <c r="K12" t="n">
        <v>58.47</v>
      </c>
      <c r="L12" t="n">
        <v>3.5</v>
      </c>
      <c r="M12" t="n">
        <v>59</v>
      </c>
      <c r="N12" t="n">
        <v>60.09</v>
      </c>
      <c r="O12" t="n">
        <v>30705.56</v>
      </c>
      <c r="P12" t="n">
        <v>290.21</v>
      </c>
      <c r="Q12" t="n">
        <v>1319.11</v>
      </c>
      <c r="R12" t="n">
        <v>114.7</v>
      </c>
      <c r="S12" t="n">
        <v>59.92</v>
      </c>
      <c r="T12" t="n">
        <v>27051.12</v>
      </c>
      <c r="U12" t="n">
        <v>0.52</v>
      </c>
      <c r="V12" t="n">
        <v>0.9</v>
      </c>
      <c r="W12" t="n">
        <v>0.26</v>
      </c>
      <c r="X12" t="n">
        <v>1.66</v>
      </c>
      <c r="Y12" t="n">
        <v>1</v>
      </c>
      <c r="Z12" t="n">
        <v>10</v>
      </c>
      <c r="AA12" t="n">
        <v>233.4282451655471</v>
      </c>
      <c r="AB12" t="n">
        <v>319.3868231627239</v>
      </c>
      <c r="AC12" t="n">
        <v>288.90499302239</v>
      </c>
      <c r="AD12" t="n">
        <v>233428.2451655471</v>
      </c>
      <c r="AE12" t="n">
        <v>319386.8231627239</v>
      </c>
      <c r="AF12" t="n">
        <v>2.06151478128044e-06</v>
      </c>
      <c r="AG12" t="n">
        <v>0.2560416666666667</v>
      </c>
      <c r="AH12" t="n">
        <v>288904.9930223901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4.1426</v>
      </c>
      <c r="E13" t="n">
        <v>24.14</v>
      </c>
      <c r="F13" t="n">
        <v>18.74</v>
      </c>
      <c r="G13" t="n">
        <v>20.08</v>
      </c>
      <c r="H13" t="n">
        <v>0.27</v>
      </c>
      <c r="I13" t="n">
        <v>56</v>
      </c>
      <c r="J13" t="n">
        <v>247.51</v>
      </c>
      <c r="K13" t="n">
        <v>58.47</v>
      </c>
      <c r="L13" t="n">
        <v>3.75</v>
      </c>
      <c r="M13" t="n">
        <v>54</v>
      </c>
      <c r="N13" t="n">
        <v>60.29</v>
      </c>
      <c r="O13" t="n">
        <v>30760.49</v>
      </c>
      <c r="P13" t="n">
        <v>285.92</v>
      </c>
      <c r="Q13" t="n">
        <v>1319.25</v>
      </c>
      <c r="R13" t="n">
        <v>107.5</v>
      </c>
      <c r="S13" t="n">
        <v>59.92</v>
      </c>
      <c r="T13" t="n">
        <v>23474.58</v>
      </c>
      <c r="U13" t="n">
        <v>0.5600000000000001</v>
      </c>
      <c r="V13" t="n">
        <v>0.91</v>
      </c>
      <c r="W13" t="n">
        <v>0.26</v>
      </c>
      <c r="X13" t="n">
        <v>1.46</v>
      </c>
      <c r="Y13" t="n">
        <v>1</v>
      </c>
      <c r="Z13" t="n">
        <v>10</v>
      </c>
      <c r="AA13" t="n">
        <v>226.1708825329706</v>
      </c>
      <c r="AB13" t="n">
        <v>309.456979436595</v>
      </c>
      <c r="AC13" t="n">
        <v>279.9228396448564</v>
      </c>
      <c r="AD13" t="n">
        <v>226170.8825329706</v>
      </c>
      <c r="AE13" t="n">
        <v>309456.979436595</v>
      </c>
      <c r="AF13" t="n">
        <v>2.099061357486137e-06</v>
      </c>
      <c r="AG13" t="n">
        <v>0.2514583333333333</v>
      </c>
      <c r="AH13" t="n">
        <v>279922.8396448564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4.2044</v>
      </c>
      <c r="E14" t="n">
        <v>23.78</v>
      </c>
      <c r="F14" t="n">
        <v>18.57</v>
      </c>
      <c r="G14" t="n">
        <v>21.43</v>
      </c>
      <c r="H14" t="n">
        <v>0.29</v>
      </c>
      <c r="I14" t="n">
        <v>52</v>
      </c>
      <c r="J14" t="n">
        <v>247.96</v>
      </c>
      <c r="K14" t="n">
        <v>58.47</v>
      </c>
      <c r="L14" t="n">
        <v>4</v>
      </c>
      <c r="M14" t="n">
        <v>50</v>
      </c>
      <c r="N14" t="n">
        <v>60.48</v>
      </c>
      <c r="O14" t="n">
        <v>30815.5</v>
      </c>
      <c r="P14" t="n">
        <v>282.43</v>
      </c>
      <c r="Q14" t="n">
        <v>1319.19</v>
      </c>
      <c r="R14" t="n">
        <v>103.04</v>
      </c>
      <c r="S14" t="n">
        <v>59.92</v>
      </c>
      <c r="T14" t="n">
        <v>21263.54</v>
      </c>
      <c r="U14" t="n">
        <v>0.58</v>
      </c>
      <c r="V14" t="n">
        <v>0.91</v>
      </c>
      <c r="W14" t="n">
        <v>0.23</v>
      </c>
      <c r="X14" t="n">
        <v>1.29</v>
      </c>
      <c r="Y14" t="n">
        <v>1</v>
      </c>
      <c r="Z14" t="n">
        <v>10</v>
      </c>
      <c r="AA14" t="n">
        <v>220.3546752874441</v>
      </c>
      <c r="AB14" t="n">
        <v>301.4989880903153</v>
      </c>
      <c r="AC14" t="n">
        <v>272.7243478235522</v>
      </c>
      <c r="AD14" t="n">
        <v>220354.6752874441</v>
      </c>
      <c r="AE14" t="n">
        <v>301498.9880903153</v>
      </c>
      <c r="AF14" t="n">
        <v>2.130375506062549e-06</v>
      </c>
      <c r="AG14" t="n">
        <v>0.2477083333333333</v>
      </c>
      <c r="AH14" t="n">
        <v>272724.3478235522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4.1536</v>
      </c>
      <c r="E15" t="n">
        <v>24.08</v>
      </c>
      <c r="F15" t="n">
        <v>18.96</v>
      </c>
      <c r="G15" t="n">
        <v>22.75</v>
      </c>
      <c r="H15" t="n">
        <v>0.3</v>
      </c>
      <c r="I15" t="n">
        <v>50</v>
      </c>
      <c r="J15" t="n">
        <v>248.4</v>
      </c>
      <c r="K15" t="n">
        <v>58.47</v>
      </c>
      <c r="L15" t="n">
        <v>4.25</v>
      </c>
      <c r="M15" t="n">
        <v>48</v>
      </c>
      <c r="N15" t="n">
        <v>60.68</v>
      </c>
      <c r="O15" t="n">
        <v>30870.57</v>
      </c>
      <c r="P15" t="n">
        <v>287.85</v>
      </c>
      <c r="Q15" t="n">
        <v>1319.25</v>
      </c>
      <c r="R15" t="n">
        <v>116.93</v>
      </c>
      <c r="S15" t="n">
        <v>59.92</v>
      </c>
      <c r="T15" t="n">
        <v>28218.49</v>
      </c>
      <c r="U15" t="n">
        <v>0.51</v>
      </c>
      <c r="V15" t="n">
        <v>0.9</v>
      </c>
      <c r="W15" t="n">
        <v>0.23</v>
      </c>
      <c r="X15" t="n">
        <v>1.68</v>
      </c>
      <c r="Y15" t="n">
        <v>1</v>
      </c>
      <c r="Z15" t="n">
        <v>10</v>
      </c>
      <c r="AA15" t="n">
        <v>227.3655305413582</v>
      </c>
      <c r="AB15" t="n">
        <v>311.0915495458205</v>
      </c>
      <c r="AC15" t="n">
        <v>281.4014086769916</v>
      </c>
      <c r="AD15" t="n">
        <v>227365.5305413582</v>
      </c>
      <c r="AE15" t="n">
        <v>311091.5495458205</v>
      </c>
      <c r="AF15" t="n">
        <v>2.104635073252165e-06</v>
      </c>
      <c r="AG15" t="n">
        <v>0.2508333333333333</v>
      </c>
      <c r="AH15" t="n">
        <v>281401.4086769916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4.2472</v>
      </c>
      <c r="E16" t="n">
        <v>23.54</v>
      </c>
      <c r="F16" t="n">
        <v>18.62</v>
      </c>
      <c r="G16" t="n">
        <v>24.28</v>
      </c>
      <c r="H16" t="n">
        <v>0.32</v>
      </c>
      <c r="I16" t="n">
        <v>46</v>
      </c>
      <c r="J16" t="n">
        <v>248.85</v>
      </c>
      <c r="K16" t="n">
        <v>58.47</v>
      </c>
      <c r="L16" t="n">
        <v>4.5</v>
      </c>
      <c r="M16" t="n">
        <v>44</v>
      </c>
      <c r="N16" t="n">
        <v>60.88</v>
      </c>
      <c r="O16" t="n">
        <v>30925.72</v>
      </c>
      <c r="P16" t="n">
        <v>281.38</v>
      </c>
      <c r="Q16" t="n">
        <v>1319.18</v>
      </c>
      <c r="R16" t="n">
        <v>104.29</v>
      </c>
      <c r="S16" t="n">
        <v>59.92</v>
      </c>
      <c r="T16" t="n">
        <v>21919.25</v>
      </c>
      <c r="U16" t="n">
        <v>0.57</v>
      </c>
      <c r="V16" t="n">
        <v>0.91</v>
      </c>
      <c r="W16" t="n">
        <v>0.24</v>
      </c>
      <c r="X16" t="n">
        <v>1.34</v>
      </c>
      <c r="Y16" t="n">
        <v>1</v>
      </c>
      <c r="Z16" t="n">
        <v>10</v>
      </c>
      <c r="AA16" t="n">
        <v>217.7004888927523</v>
      </c>
      <c r="AB16" t="n">
        <v>297.8674131706603</v>
      </c>
      <c r="AC16" t="n">
        <v>269.4393653172804</v>
      </c>
      <c r="AD16" t="n">
        <v>217700.4888927523</v>
      </c>
      <c r="AE16" t="n">
        <v>297867.4131706603</v>
      </c>
      <c r="AF16" t="n">
        <v>2.152062327406731e-06</v>
      </c>
      <c r="AG16" t="n">
        <v>0.2452083333333333</v>
      </c>
      <c r="AH16" t="n">
        <v>269439.3653172804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4.2768</v>
      </c>
      <c r="E17" t="n">
        <v>23.38</v>
      </c>
      <c r="F17" t="n">
        <v>18.55</v>
      </c>
      <c r="G17" t="n">
        <v>25.29</v>
      </c>
      <c r="H17" t="n">
        <v>0.34</v>
      </c>
      <c r="I17" t="n">
        <v>44</v>
      </c>
      <c r="J17" t="n">
        <v>249.3</v>
      </c>
      <c r="K17" t="n">
        <v>58.47</v>
      </c>
      <c r="L17" t="n">
        <v>4.75</v>
      </c>
      <c r="M17" t="n">
        <v>42</v>
      </c>
      <c r="N17" t="n">
        <v>61.07</v>
      </c>
      <c r="O17" t="n">
        <v>30980.93</v>
      </c>
      <c r="P17" t="n">
        <v>279.21</v>
      </c>
      <c r="Q17" t="n">
        <v>1319.22</v>
      </c>
      <c r="R17" t="n">
        <v>102.1</v>
      </c>
      <c r="S17" t="n">
        <v>59.92</v>
      </c>
      <c r="T17" t="n">
        <v>20836.25</v>
      </c>
      <c r="U17" t="n">
        <v>0.59</v>
      </c>
      <c r="V17" t="n">
        <v>0.92</v>
      </c>
      <c r="W17" t="n">
        <v>0.24</v>
      </c>
      <c r="X17" t="n">
        <v>1.27</v>
      </c>
      <c r="Y17" t="n">
        <v>1</v>
      </c>
      <c r="Z17" t="n">
        <v>10</v>
      </c>
      <c r="AA17" t="n">
        <v>214.7723748061088</v>
      </c>
      <c r="AB17" t="n">
        <v>293.8610382980401</v>
      </c>
      <c r="AC17" t="n">
        <v>265.8153532395194</v>
      </c>
      <c r="AD17" t="n">
        <v>214772.3748061088</v>
      </c>
      <c r="AE17" t="n">
        <v>293861.03829804</v>
      </c>
      <c r="AF17" t="n">
        <v>2.167060689831678e-06</v>
      </c>
      <c r="AG17" t="n">
        <v>0.2435416666666667</v>
      </c>
      <c r="AH17" t="n">
        <v>265815.3532395193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4.3237</v>
      </c>
      <c r="E18" t="n">
        <v>23.13</v>
      </c>
      <c r="F18" t="n">
        <v>18.44</v>
      </c>
      <c r="G18" t="n">
        <v>26.98</v>
      </c>
      <c r="H18" t="n">
        <v>0.36</v>
      </c>
      <c r="I18" t="n">
        <v>41</v>
      </c>
      <c r="J18" t="n">
        <v>249.75</v>
      </c>
      <c r="K18" t="n">
        <v>58.47</v>
      </c>
      <c r="L18" t="n">
        <v>5</v>
      </c>
      <c r="M18" t="n">
        <v>39</v>
      </c>
      <c r="N18" t="n">
        <v>61.27</v>
      </c>
      <c r="O18" t="n">
        <v>31036.22</v>
      </c>
      <c r="P18" t="n">
        <v>276.52</v>
      </c>
      <c r="Q18" t="n">
        <v>1319.11</v>
      </c>
      <c r="R18" t="n">
        <v>98.33</v>
      </c>
      <c r="S18" t="n">
        <v>59.92</v>
      </c>
      <c r="T18" t="n">
        <v>18963.26</v>
      </c>
      <c r="U18" t="n">
        <v>0.61</v>
      </c>
      <c r="V18" t="n">
        <v>0.92</v>
      </c>
      <c r="W18" t="n">
        <v>0.23</v>
      </c>
      <c r="X18" t="n">
        <v>1.16</v>
      </c>
      <c r="Y18" t="n">
        <v>1</v>
      </c>
      <c r="Z18" t="n">
        <v>10</v>
      </c>
      <c r="AA18" t="n">
        <v>210.6361835388898</v>
      </c>
      <c r="AB18" t="n">
        <v>288.2017189303538</v>
      </c>
      <c r="AC18" t="n">
        <v>260.6961513693786</v>
      </c>
      <c r="AD18" t="n">
        <v>210636.1835388898</v>
      </c>
      <c r="AE18" t="n">
        <v>288201.7189303538</v>
      </c>
      <c r="AF18" t="n">
        <v>2.190824987052289e-06</v>
      </c>
      <c r="AG18" t="n">
        <v>0.2409375</v>
      </c>
      <c r="AH18" t="n">
        <v>260696.1513693786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4.3514</v>
      </c>
      <c r="E19" t="n">
        <v>22.98</v>
      </c>
      <c r="F19" t="n">
        <v>18.38</v>
      </c>
      <c r="G19" t="n">
        <v>28.28</v>
      </c>
      <c r="H19" t="n">
        <v>0.37</v>
      </c>
      <c r="I19" t="n">
        <v>39</v>
      </c>
      <c r="J19" t="n">
        <v>250.2</v>
      </c>
      <c r="K19" t="n">
        <v>58.47</v>
      </c>
      <c r="L19" t="n">
        <v>5.25</v>
      </c>
      <c r="M19" t="n">
        <v>37</v>
      </c>
      <c r="N19" t="n">
        <v>61.47</v>
      </c>
      <c r="O19" t="n">
        <v>31091.59</v>
      </c>
      <c r="P19" t="n">
        <v>274.15</v>
      </c>
      <c r="Q19" t="n">
        <v>1319.09</v>
      </c>
      <c r="R19" t="n">
        <v>96.81999999999999</v>
      </c>
      <c r="S19" t="n">
        <v>59.92</v>
      </c>
      <c r="T19" t="n">
        <v>18220.04</v>
      </c>
      <c r="U19" t="n">
        <v>0.62</v>
      </c>
      <c r="V19" t="n">
        <v>0.92</v>
      </c>
      <c r="W19" t="n">
        <v>0.22</v>
      </c>
      <c r="X19" t="n">
        <v>1.11</v>
      </c>
      <c r="Y19" t="n">
        <v>1</v>
      </c>
      <c r="Z19" t="n">
        <v>10</v>
      </c>
      <c r="AA19" t="n">
        <v>207.815101351271</v>
      </c>
      <c r="AB19" t="n">
        <v>284.3417898238932</v>
      </c>
      <c r="AC19" t="n">
        <v>257.204608479393</v>
      </c>
      <c r="AD19" t="n">
        <v>207815.101351271</v>
      </c>
      <c r="AE19" t="n">
        <v>284341.7898238932</v>
      </c>
      <c r="AF19" t="n">
        <v>2.204860616754014e-06</v>
      </c>
      <c r="AG19" t="n">
        <v>0.239375</v>
      </c>
      <c r="AH19" t="n">
        <v>257204.6084793929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4.3822</v>
      </c>
      <c r="E20" t="n">
        <v>22.82</v>
      </c>
      <c r="F20" t="n">
        <v>18.32</v>
      </c>
      <c r="G20" t="n">
        <v>29.7</v>
      </c>
      <c r="H20" t="n">
        <v>0.39</v>
      </c>
      <c r="I20" t="n">
        <v>37</v>
      </c>
      <c r="J20" t="n">
        <v>250.64</v>
      </c>
      <c r="K20" t="n">
        <v>58.47</v>
      </c>
      <c r="L20" t="n">
        <v>5.5</v>
      </c>
      <c r="M20" t="n">
        <v>35</v>
      </c>
      <c r="N20" t="n">
        <v>61.67</v>
      </c>
      <c r="O20" t="n">
        <v>31147.02</v>
      </c>
      <c r="P20" t="n">
        <v>272.4</v>
      </c>
      <c r="Q20" t="n">
        <v>1319.08</v>
      </c>
      <c r="R20" t="n">
        <v>94.54000000000001</v>
      </c>
      <c r="S20" t="n">
        <v>59.92</v>
      </c>
      <c r="T20" t="n">
        <v>17089.72</v>
      </c>
      <c r="U20" t="n">
        <v>0.63</v>
      </c>
      <c r="V20" t="n">
        <v>0.93</v>
      </c>
      <c r="W20" t="n">
        <v>0.22</v>
      </c>
      <c r="X20" t="n">
        <v>1.04</v>
      </c>
      <c r="Y20" t="n">
        <v>1</v>
      </c>
      <c r="Z20" t="n">
        <v>10</v>
      </c>
      <c r="AA20" t="n">
        <v>205.2281555934748</v>
      </c>
      <c r="AB20" t="n">
        <v>280.8022165100862</v>
      </c>
      <c r="AC20" t="n">
        <v>254.0028470748321</v>
      </c>
      <c r="AD20" t="n">
        <v>205228.1555934748</v>
      </c>
      <c r="AE20" t="n">
        <v>280802.2165100861</v>
      </c>
      <c r="AF20" t="n">
        <v>2.220467020898892e-06</v>
      </c>
      <c r="AG20" t="n">
        <v>0.2377083333333333</v>
      </c>
      <c r="AH20" t="n">
        <v>254002.8470748322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4.4111</v>
      </c>
      <c r="E21" t="n">
        <v>22.67</v>
      </c>
      <c r="F21" t="n">
        <v>18.26</v>
      </c>
      <c r="G21" t="n">
        <v>31.3</v>
      </c>
      <c r="H21" t="n">
        <v>0.41</v>
      </c>
      <c r="I21" t="n">
        <v>35</v>
      </c>
      <c r="J21" t="n">
        <v>251.09</v>
      </c>
      <c r="K21" t="n">
        <v>58.47</v>
      </c>
      <c r="L21" t="n">
        <v>5.75</v>
      </c>
      <c r="M21" t="n">
        <v>33</v>
      </c>
      <c r="N21" t="n">
        <v>61.87</v>
      </c>
      <c r="O21" t="n">
        <v>31202.53</v>
      </c>
      <c r="P21" t="n">
        <v>270.51</v>
      </c>
      <c r="Q21" t="n">
        <v>1319.11</v>
      </c>
      <c r="R21" t="n">
        <v>92.7</v>
      </c>
      <c r="S21" t="n">
        <v>59.92</v>
      </c>
      <c r="T21" t="n">
        <v>16181.63</v>
      </c>
      <c r="U21" t="n">
        <v>0.65</v>
      </c>
      <c r="V21" t="n">
        <v>0.93</v>
      </c>
      <c r="W21" t="n">
        <v>0.22</v>
      </c>
      <c r="X21" t="n">
        <v>0.98</v>
      </c>
      <c r="Y21" t="n">
        <v>1</v>
      </c>
      <c r="Z21" t="n">
        <v>10</v>
      </c>
      <c r="AA21" t="n">
        <v>202.6870887884201</v>
      </c>
      <c r="AB21" t="n">
        <v>277.3254168034566</v>
      </c>
      <c r="AC21" t="n">
        <v>250.8578682524831</v>
      </c>
      <c r="AD21" t="n">
        <v>202687.0887884201</v>
      </c>
      <c r="AE21" t="n">
        <v>277325.4168034566</v>
      </c>
      <c r="AF21" t="n">
        <v>2.235110692320547e-06</v>
      </c>
      <c r="AG21" t="n">
        <v>0.2361458333333334</v>
      </c>
      <c r="AH21" t="n">
        <v>250857.8682524831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4.4434</v>
      </c>
      <c r="E22" t="n">
        <v>22.51</v>
      </c>
      <c r="F22" t="n">
        <v>18.19</v>
      </c>
      <c r="G22" t="n">
        <v>33.07</v>
      </c>
      <c r="H22" t="n">
        <v>0.42</v>
      </c>
      <c r="I22" t="n">
        <v>33</v>
      </c>
      <c r="J22" t="n">
        <v>251.55</v>
      </c>
      <c r="K22" t="n">
        <v>58.47</v>
      </c>
      <c r="L22" t="n">
        <v>6</v>
      </c>
      <c r="M22" t="n">
        <v>31</v>
      </c>
      <c r="N22" t="n">
        <v>62.07</v>
      </c>
      <c r="O22" t="n">
        <v>31258.11</v>
      </c>
      <c r="P22" t="n">
        <v>268.12</v>
      </c>
      <c r="Q22" t="n">
        <v>1319.1</v>
      </c>
      <c r="R22" t="n">
        <v>90.29000000000001</v>
      </c>
      <c r="S22" t="n">
        <v>59.92</v>
      </c>
      <c r="T22" t="n">
        <v>14984.47</v>
      </c>
      <c r="U22" t="n">
        <v>0.66</v>
      </c>
      <c r="V22" t="n">
        <v>0.93</v>
      </c>
      <c r="W22" t="n">
        <v>0.22</v>
      </c>
      <c r="X22" t="n">
        <v>0.91</v>
      </c>
      <c r="Y22" t="n">
        <v>1</v>
      </c>
      <c r="Z22" t="n">
        <v>10</v>
      </c>
      <c r="AA22" t="n">
        <v>199.7269172146963</v>
      </c>
      <c r="AB22" t="n">
        <v>273.2751794627367</v>
      </c>
      <c r="AC22" t="n">
        <v>247.1941798790165</v>
      </c>
      <c r="AD22" t="n">
        <v>199726.9172146963</v>
      </c>
      <c r="AE22" t="n">
        <v>273275.1794627367</v>
      </c>
      <c r="AF22" t="n">
        <v>2.251477148615338e-06</v>
      </c>
      <c r="AG22" t="n">
        <v>0.2344791666666667</v>
      </c>
      <c r="AH22" t="n">
        <v>247194.1798790165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4.4602</v>
      </c>
      <c r="E23" t="n">
        <v>22.42</v>
      </c>
      <c r="F23" t="n">
        <v>18.15</v>
      </c>
      <c r="G23" t="n">
        <v>34.04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30</v>
      </c>
      <c r="N23" t="n">
        <v>62.27</v>
      </c>
      <c r="O23" t="n">
        <v>31313.77</v>
      </c>
      <c r="P23" t="n">
        <v>266.89</v>
      </c>
      <c r="Q23" t="n">
        <v>1319.2</v>
      </c>
      <c r="R23" t="n">
        <v>89</v>
      </c>
      <c r="S23" t="n">
        <v>59.92</v>
      </c>
      <c r="T23" t="n">
        <v>14344.22</v>
      </c>
      <c r="U23" t="n">
        <v>0.67</v>
      </c>
      <c r="V23" t="n">
        <v>0.9399999999999999</v>
      </c>
      <c r="W23" t="n">
        <v>0.22</v>
      </c>
      <c r="X23" t="n">
        <v>0.87</v>
      </c>
      <c r="Y23" t="n">
        <v>1</v>
      </c>
      <c r="Z23" t="n">
        <v>10</v>
      </c>
      <c r="AA23" t="n">
        <v>198.2009491922287</v>
      </c>
      <c r="AB23" t="n">
        <v>271.1872826934396</v>
      </c>
      <c r="AC23" t="n">
        <v>245.3055490469989</v>
      </c>
      <c r="AD23" t="n">
        <v>198200.9491922287</v>
      </c>
      <c r="AE23" t="n">
        <v>271187.2826934396</v>
      </c>
      <c r="AF23" t="n">
        <v>2.259989732694363e-06</v>
      </c>
      <c r="AG23" t="n">
        <v>0.2335416666666667</v>
      </c>
      <c r="AH23" t="n">
        <v>245305.5490469989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4.4754</v>
      </c>
      <c r="E24" t="n">
        <v>22.34</v>
      </c>
      <c r="F24" t="n">
        <v>18.12</v>
      </c>
      <c r="G24" t="n">
        <v>35.08</v>
      </c>
      <c r="H24" t="n">
        <v>0.46</v>
      </c>
      <c r="I24" t="n">
        <v>31</v>
      </c>
      <c r="J24" t="n">
        <v>252.45</v>
      </c>
      <c r="K24" t="n">
        <v>58.47</v>
      </c>
      <c r="L24" t="n">
        <v>6.5</v>
      </c>
      <c r="M24" t="n">
        <v>29</v>
      </c>
      <c r="N24" t="n">
        <v>62.47</v>
      </c>
      <c r="O24" t="n">
        <v>31369.49</v>
      </c>
      <c r="P24" t="n">
        <v>264.9</v>
      </c>
      <c r="Q24" t="n">
        <v>1319.11</v>
      </c>
      <c r="R24" t="n">
        <v>88.2</v>
      </c>
      <c r="S24" t="n">
        <v>59.92</v>
      </c>
      <c r="T24" t="n">
        <v>13948.77</v>
      </c>
      <c r="U24" t="n">
        <v>0.68</v>
      </c>
      <c r="V24" t="n">
        <v>0.9399999999999999</v>
      </c>
      <c r="W24" t="n">
        <v>0.21</v>
      </c>
      <c r="X24" t="n">
        <v>0.85</v>
      </c>
      <c r="Y24" t="n">
        <v>1</v>
      </c>
      <c r="Z24" t="n">
        <v>10</v>
      </c>
      <c r="AA24" t="n">
        <v>196.3735499036427</v>
      </c>
      <c r="AB24" t="n">
        <v>268.6869543676308</v>
      </c>
      <c r="AC24" t="n">
        <v>243.0438485473717</v>
      </c>
      <c r="AD24" t="n">
        <v>196373.5499036427</v>
      </c>
      <c r="AE24" t="n">
        <v>268686.9543676308</v>
      </c>
      <c r="AF24" t="n">
        <v>2.267691594480147e-06</v>
      </c>
      <c r="AG24" t="n">
        <v>0.2327083333333333</v>
      </c>
      <c r="AH24" t="n">
        <v>243043.8485473717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4.5081</v>
      </c>
      <c r="E25" t="n">
        <v>22.18</v>
      </c>
      <c r="F25" t="n">
        <v>18.06</v>
      </c>
      <c r="G25" t="n">
        <v>37.36</v>
      </c>
      <c r="H25" t="n">
        <v>0.47</v>
      </c>
      <c r="I25" t="n">
        <v>29</v>
      </c>
      <c r="J25" t="n">
        <v>252.9</v>
      </c>
      <c r="K25" t="n">
        <v>58.47</v>
      </c>
      <c r="L25" t="n">
        <v>6.75</v>
      </c>
      <c r="M25" t="n">
        <v>27</v>
      </c>
      <c r="N25" t="n">
        <v>62.68</v>
      </c>
      <c r="O25" t="n">
        <v>31425.3</v>
      </c>
      <c r="P25" t="n">
        <v>263.11</v>
      </c>
      <c r="Q25" t="n">
        <v>1319.11</v>
      </c>
      <c r="R25" t="n">
        <v>85.81999999999999</v>
      </c>
      <c r="S25" t="n">
        <v>59.92</v>
      </c>
      <c r="T25" t="n">
        <v>12769.67</v>
      </c>
      <c r="U25" t="n">
        <v>0.7</v>
      </c>
      <c r="V25" t="n">
        <v>0.9399999999999999</v>
      </c>
      <c r="W25" t="n">
        <v>0.21</v>
      </c>
      <c r="X25" t="n">
        <v>0.78</v>
      </c>
      <c r="Y25" t="n">
        <v>1</v>
      </c>
      <c r="Z25" t="n">
        <v>10</v>
      </c>
      <c r="AA25" t="n">
        <v>193.8335034246866</v>
      </c>
      <c r="AB25" t="n">
        <v>265.2115507161828</v>
      </c>
      <c r="AC25" t="n">
        <v>239.9001325426571</v>
      </c>
      <c r="AD25" t="n">
        <v>193833.5034246866</v>
      </c>
      <c r="AE25" t="n">
        <v>265211.5507161829</v>
      </c>
      <c r="AF25" t="n">
        <v>2.284260731348249e-06</v>
      </c>
      <c r="AG25" t="n">
        <v>0.2310416666666667</v>
      </c>
      <c r="AH25" t="n">
        <v>239900.1325426571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4.5265</v>
      </c>
      <c r="E26" t="n">
        <v>22.09</v>
      </c>
      <c r="F26" t="n">
        <v>18.01</v>
      </c>
      <c r="G26" t="n">
        <v>38.6</v>
      </c>
      <c r="H26" t="n">
        <v>0.49</v>
      </c>
      <c r="I26" t="n">
        <v>28</v>
      </c>
      <c r="J26" t="n">
        <v>253.35</v>
      </c>
      <c r="K26" t="n">
        <v>58.47</v>
      </c>
      <c r="L26" t="n">
        <v>7</v>
      </c>
      <c r="M26" t="n">
        <v>26</v>
      </c>
      <c r="N26" t="n">
        <v>62.88</v>
      </c>
      <c r="O26" t="n">
        <v>31481.17</v>
      </c>
      <c r="P26" t="n">
        <v>261.57</v>
      </c>
      <c r="Q26" t="n">
        <v>1319.1</v>
      </c>
      <c r="R26" t="n">
        <v>84.43000000000001</v>
      </c>
      <c r="S26" t="n">
        <v>59.92</v>
      </c>
      <c r="T26" t="n">
        <v>12082.03</v>
      </c>
      <c r="U26" t="n">
        <v>0.71</v>
      </c>
      <c r="V26" t="n">
        <v>0.9399999999999999</v>
      </c>
      <c r="W26" t="n">
        <v>0.21</v>
      </c>
      <c r="X26" t="n">
        <v>0.74</v>
      </c>
      <c r="Y26" t="n">
        <v>1</v>
      </c>
      <c r="Z26" t="n">
        <v>10</v>
      </c>
      <c r="AA26" t="n">
        <v>192.090599756621</v>
      </c>
      <c r="AB26" t="n">
        <v>262.8268330260537</v>
      </c>
      <c r="AC26" t="n">
        <v>237.7430089619008</v>
      </c>
      <c r="AD26" t="n">
        <v>192090.599756621</v>
      </c>
      <c r="AE26" t="n">
        <v>262826.8330260537</v>
      </c>
      <c r="AF26" t="n">
        <v>2.293584037720514e-06</v>
      </c>
      <c r="AG26" t="n">
        <v>0.2301041666666667</v>
      </c>
      <c r="AH26" t="n">
        <v>237743.0089619008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4.5629</v>
      </c>
      <c r="E27" t="n">
        <v>21.92</v>
      </c>
      <c r="F27" t="n">
        <v>17.88</v>
      </c>
      <c r="G27" t="n">
        <v>39.74</v>
      </c>
      <c r="H27" t="n">
        <v>0.51</v>
      </c>
      <c r="I27" t="n">
        <v>27</v>
      </c>
      <c r="J27" t="n">
        <v>253.81</v>
      </c>
      <c r="K27" t="n">
        <v>58.47</v>
      </c>
      <c r="L27" t="n">
        <v>7.25</v>
      </c>
      <c r="M27" t="n">
        <v>25</v>
      </c>
      <c r="N27" t="n">
        <v>63.08</v>
      </c>
      <c r="O27" t="n">
        <v>31537.13</v>
      </c>
      <c r="P27" t="n">
        <v>257.54</v>
      </c>
      <c r="Q27" t="n">
        <v>1319.1</v>
      </c>
      <c r="R27" t="n">
        <v>80.11</v>
      </c>
      <c r="S27" t="n">
        <v>59.92</v>
      </c>
      <c r="T27" t="n">
        <v>9924.790000000001</v>
      </c>
      <c r="U27" t="n">
        <v>0.75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  <c r="AA27" t="n">
        <v>188.0773910768253</v>
      </c>
      <c r="AB27" t="n">
        <v>257.3357838600885</v>
      </c>
      <c r="AC27" t="n">
        <v>232.7760178215977</v>
      </c>
      <c r="AD27" t="n">
        <v>188077.3910768253</v>
      </c>
      <c r="AE27" t="n">
        <v>257335.7838600885</v>
      </c>
      <c r="AF27" t="n">
        <v>2.312027969891734e-06</v>
      </c>
      <c r="AG27" t="n">
        <v>0.2283333333333334</v>
      </c>
      <c r="AH27" t="n">
        <v>232776.0178215977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4.5331</v>
      </c>
      <c r="E28" t="n">
        <v>22.06</v>
      </c>
      <c r="F28" t="n">
        <v>18.07</v>
      </c>
      <c r="G28" t="n">
        <v>41.71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24</v>
      </c>
      <c r="N28" t="n">
        <v>63.29</v>
      </c>
      <c r="O28" t="n">
        <v>31593.16</v>
      </c>
      <c r="P28" t="n">
        <v>260.4</v>
      </c>
      <c r="Q28" t="n">
        <v>1319.08</v>
      </c>
      <c r="R28" t="n">
        <v>87.51000000000001</v>
      </c>
      <c r="S28" t="n">
        <v>59.92</v>
      </c>
      <c r="T28" t="n">
        <v>13631.82</v>
      </c>
      <c r="U28" t="n">
        <v>0.68</v>
      </c>
      <c r="V28" t="n">
        <v>0.9399999999999999</v>
      </c>
      <c r="W28" t="n">
        <v>0.19</v>
      </c>
      <c r="X28" t="n">
        <v>0.8</v>
      </c>
      <c r="Y28" t="n">
        <v>1</v>
      </c>
      <c r="Z28" t="n">
        <v>10</v>
      </c>
      <c r="AA28" t="n">
        <v>191.355375743561</v>
      </c>
      <c r="AB28" t="n">
        <v>261.8208670955912</v>
      </c>
      <c r="AC28" t="n">
        <v>236.8330510079593</v>
      </c>
      <c r="AD28" t="n">
        <v>191355.375743561</v>
      </c>
      <c r="AE28" t="n">
        <v>261820.8670955912</v>
      </c>
      <c r="AF28" t="n">
        <v>2.29692826718013e-06</v>
      </c>
      <c r="AG28" t="n">
        <v>0.2297916666666666</v>
      </c>
      <c r="AH28" t="n">
        <v>236833.0510079593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4.562</v>
      </c>
      <c r="E29" t="n">
        <v>21.92</v>
      </c>
      <c r="F29" t="n">
        <v>17.98</v>
      </c>
      <c r="G29" t="n">
        <v>43.16</v>
      </c>
      <c r="H29" t="n">
        <v>0.54</v>
      </c>
      <c r="I29" t="n">
        <v>25</v>
      </c>
      <c r="J29" t="n">
        <v>254.72</v>
      </c>
      <c r="K29" t="n">
        <v>58.47</v>
      </c>
      <c r="L29" t="n">
        <v>7.75</v>
      </c>
      <c r="M29" t="n">
        <v>23</v>
      </c>
      <c r="N29" t="n">
        <v>63.49</v>
      </c>
      <c r="O29" t="n">
        <v>31649.26</v>
      </c>
      <c r="P29" t="n">
        <v>258.05</v>
      </c>
      <c r="Q29" t="n">
        <v>1319.13</v>
      </c>
      <c r="R29" t="n">
        <v>83.73999999999999</v>
      </c>
      <c r="S29" t="n">
        <v>59.92</v>
      </c>
      <c r="T29" t="n">
        <v>11748.48</v>
      </c>
      <c r="U29" t="n">
        <v>0.72</v>
      </c>
      <c r="V29" t="n">
        <v>0.9399999999999999</v>
      </c>
      <c r="W29" t="n">
        <v>0.2</v>
      </c>
      <c r="X29" t="n">
        <v>0.7</v>
      </c>
      <c r="Y29" t="n">
        <v>1</v>
      </c>
      <c r="Z29" t="n">
        <v>10</v>
      </c>
      <c r="AA29" t="n">
        <v>188.659768294425</v>
      </c>
      <c r="AB29" t="n">
        <v>258.1326180618775</v>
      </c>
      <c r="AC29" t="n">
        <v>233.496803285532</v>
      </c>
      <c r="AD29" t="n">
        <v>188659.768294425</v>
      </c>
      <c r="AE29" t="n">
        <v>258132.6180618775</v>
      </c>
      <c r="AF29" t="n">
        <v>2.311571938601786e-06</v>
      </c>
      <c r="AG29" t="n">
        <v>0.2283333333333334</v>
      </c>
      <c r="AH29" t="n">
        <v>233496.803285532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4.579</v>
      </c>
      <c r="E30" t="n">
        <v>21.84</v>
      </c>
      <c r="F30" t="n">
        <v>17.95</v>
      </c>
      <c r="G30" t="n">
        <v>44.87</v>
      </c>
      <c r="H30" t="n">
        <v>0.5600000000000001</v>
      </c>
      <c r="I30" t="n">
        <v>24</v>
      </c>
      <c r="J30" t="n">
        <v>255.17</v>
      </c>
      <c r="K30" t="n">
        <v>58.47</v>
      </c>
      <c r="L30" t="n">
        <v>8</v>
      </c>
      <c r="M30" t="n">
        <v>22</v>
      </c>
      <c r="N30" t="n">
        <v>63.7</v>
      </c>
      <c r="O30" t="n">
        <v>31705.44</v>
      </c>
      <c r="P30" t="n">
        <v>255.66</v>
      </c>
      <c r="Q30" t="n">
        <v>1319.17</v>
      </c>
      <c r="R30" t="n">
        <v>82.58</v>
      </c>
      <c r="S30" t="n">
        <v>59.92</v>
      </c>
      <c r="T30" t="n">
        <v>11173.49</v>
      </c>
      <c r="U30" t="n">
        <v>0.73</v>
      </c>
      <c r="V30" t="n">
        <v>0.95</v>
      </c>
      <c r="W30" t="n">
        <v>0.2</v>
      </c>
      <c r="X30" t="n">
        <v>0.67</v>
      </c>
      <c r="Y30" t="n">
        <v>1</v>
      </c>
      <c r="Z30" t="n">
        <v>10</v>
      </c>
      <c r="AA30" t="n">
        <v>186.6207504182534</v>
      </c>
      <c r="AB30" t="n">
        <v>255.342743848581</v>
      </c>
      <c r="AC30" t="n">
        <v>230.9731907515386</v>
      </c>
      <c r="AD30" t="n">
        <v>186620.7504182534</v>
      </c>
      <c r="AE30" t="n">
        <v>255342.743848581</v>
      </c>
      <c r="AF30" t="n">
        <v>2.320185862967465e-06</v>
      </c>
      <c r="AG30" t="n">
        <v>0.2275</v>
      </c>
      <c r="AH30" t="n">
        <v>230973.1907515386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4.5794</v>
      </c>
      <c r="E31" t="n">
        <v>21.84</v>
      </c>
      <c r="F31" t="n">
        <v>17.95</v>
      </c>
      <c r="G31" t="n">
        <v>44.87</v>
      </c>
      <c r="H31" t="n">
        <v>0.57</v>
      </c>
      <c r="I31" t="n">
        <v>24</v>
      </c>
      <c r="J31" t="n">
        <v>255.63</v>
      </c>
      <c r="K31" t="n">
        <v>58.47</v>
      </c>
      <c r="L31" t="n">
        <v>8.25</v>
      </c>
      <c r="M31" t="n">
        <v>22</v>
      </c>
      <c r="N31" t="n">
        <v>63.91</v>
      </c>
      <c r="O31" t="n">
        <v>31761.69</v>
      </c>
      <c r="P31" t="n">
        <v>254.96</v>
      </c>
      <c r="Q31" t="n">
        <v>1319.14</v>
      </c>
      <c r="R31" t="n">
        <v>82.51000000000001</v>
      </c>
      <c r="S31" t="n">
        <v>59.92</v>
      </c>
      <c r="T31" t="n">
        <v>11137.55</v>
      </c>
      <c r="U31" t="n">
        <v>0.73</v>
      </c>
      <c r="V31" t="n">
        <v>0.95</v>
      </c>
      <c r="W31" t="n">
        <v>0.2</v>
      </c>
      <c r="X31" t="n">
        <v>0.67</v>
      </c>
      <c r="Y31" t="n">
        <v>1</v>
      </c>
      <c r="Z31" t="n">
        <v>10</v>
      </c>
      <c r="AA31" t="n">
        <v>186.2349429815011</v>
      </c>
      <c r="AB31" t="n">
        <v>254.8148650929939</v>
      </c>
      <c r="AC31" t="n">
        <v>230.4956920035021</v>
      </c>
      <c r="AD31" t="n">
        <v>186234.9429815011</v>
      </c>
      <c r="AE31" t="n">
        <v>254814.8650929939</v>
      </c>
      <c r="AF31" t="n">
        <v>2.320388543540775e-06</v>
      </c>
      <c r="AG31" t="n">
        <v>0.2275</v>
      </c>
      <c r="AH31" t="n">
        <v>230495.6920035021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4.5962</v>
      </c>
      <c r="E32" t="n">
        <v>21.76</v>
      </c>
      <c r="F32" t="n">
        <v>17.91</v>
      </c>
      <c r="G32" t="n">
        <v>46.73</v>
      </c>
      <c r="H32" t="n">
        <v>0.59</v>
      </c>
      <c r="I32" t="n">
        <v>23</v>
      </c>
      <c r="J32" t="n">
        <v>256.09</v>
      </c>
      <c r="K32" t="n">
        <v>58.47</v>
      </c>
      <c r="L32" t="n">
        <v>8.5</v>
      </c>
      <c r="M32" t="n">
        <v>21</v>
      </c>
      <c r="N32" t="n">
        <v>64.11</v>
      </c>
      <c r="O32" t="n">
        <v>31818.02</v>
      </c>
      <c r="P32" t="n">
        <v>253.54</v>
      </c>
      <c r="Q32" t="n">
        <v>1319.12</v>
      </c>
      <c r="R32" t="n">
        <v>81.53</v>
      </c>
      <c r="S32" t="n">
        <v>59.92</v>
      </c>
      <c r="T32" t="n">
        <v>10653.55</v>
      </c>
      <c r="U32" t="n">
        <v>0.73</v>
      </c>
      <c r="V32" t="n">
        <v>0.95</v>
      </c>
      <c r="W32" t="n">
        <v>0.2</v>
      </c>
      <c r="X32" t="n">
        <v>0.64</v>
      </c>
      <c r="Y32" t="n">
        <v>1</v>
      </c>
      <c r="Z32" t="n">
        <v>10</v>
      </c>
      <c r="AA32" t="n">
        <v>184.7036183221033</v>
      </c>
      <c r="AB32" t="n">
        <v>252.7196391367308</v>
      </c>
      <c r="AC32" t="n">
        <v>228.600431471836</v>
      </c>
      <c r="AD32" t="n">
        <v>184703.6183221033</v>
      </c>
      <c r="AE32" t="n">
        <v>252719.6391367308</v>
      </c>
      <c r="AF32" t="n">
        <v>2.3289011276198e-06</v>
      </c>
      <c r="AG32" t="n">
        <v>0.2266666666666667</v>
      </c>
      <c r="AH32" t="n">
        <v>228600.431471836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4.6136</v>
      </c>
      <c r="E33" t="n">
        <v>21.68</v>
      </c>
      <c r="F33" t="n">
        <v>17.88</v>
      </c>
      <c r="G33" t="n">
        <v>48.76</v>
      </c>
      <c r="H33" t="n">
        <v>0.61</v>
      </c>
      <c r="I33" t="n">
        <v>22</v>
      </c>
      <c r="J33" t="n">
        <v>256.54</v>
      </c>
      <c r="K33" t="n">
        <v>58.47</v>
      </c>
      <c r="L33" t="n">
        <v>8.75</v>
      </c>
      <c r="M33" t="n">
        <v>20</v>
      </c>
      <c r="N33" t="n">
        <v>64.31999999999999</v>
      </c>
      <c r="O33" t="n">
        <v>31874.43</v>
      </c>
      <c r="P33" t="n">
        <v>251.74</v>
      </c>
      <c r="Q33" t="n">
        <v>1319.09</v>
      </c>
      <c r="R33" t="n">
        <v>80.33</v>
      </c>
      <c r="S33" t="n">
        <v>59.92</v>
      </c>
      <c r="T33" t="n">
        <v>10061.6</v>
      </c>
      <c r="U33" t="n">
        <v>0.75</v>
      </c>
      <c r="V33" t="n">
        <v>0.95</v>
      </c>
      <c r="W33" t="n">
        <v>0.2</v>
      </c>
      <c r="X33" t="n">
        <v>0.6</v>
      </c>
      <c r="Y33" t="n">
        <v>1</v>
      </c>
      <c r="Z33" t="n">
        <v>10</v>
      </c>
      <c r="AA33" t="n">
        <v>182.987923374992</v>
      </c>
      <c r="AB33" t="n">
        <v>250.3721496189753</v>
      </c>
      <c r="AC33" t="n">
        <v>226.4769830589321</v>
      </c>
      <c r="AD33" t="n">
        <v>182987.923374992</v>
      </c>
      <c r="AE33" t="n">
        <v>250372.1496189753</v>
      </c>
      <c r="AF33" t="n">
        <v>2.33771773255879e-06</v>
      </c>
      <c r="AG33" t="n">
        <v>0.2258333333333333</v>
      </c>
      <c r="AH33" t="n">
        <v>226476.9830589321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4.6342</v>
      </c>
      <c r="E34" t="n">
        <v>21.58</v>
      </c>
      <c r="F34" t="n">
        <v>17.83</v>
      </c>
      <c r="G34" t="n">
        <v>50.94</v>
      </c>
      <c r="H34" t="n">
        <v>0.62</v>
      </c>
      <c r="I34" t="n">
        <v>21</v>
      </c>
      <c r="J34" t="n">
        <v>257</v>
      </c>
      <c r="K34" t="n">
        <v>58.47</v>
      </c>
      <c r="L34" t="n">
        <v>9</v>
      </c>
      <c r="M34" t="n">
        <v>19</v>
      </c>
      <c r="N34" t="n">
        <v>64.53</v>
      </c>
      <c r="O34" t="n">
        <v>31931.04</v>
      </c>
      <c r="P34" t="n">
        <v>250.05</v>
      </c>
      <c r="Q34" t="n">
        <v>1319.08</v>
      </c>
      <c r="R34" t="n">
        <v>78.59999999999999</v>
      </c>
      <c r="S34" t="n">
        <v>59.92</v>
      </c>
      <c r="T34" t="n">
        <v>9202.35</v>
      </c>
      <c r="U34" t="n">
        <v>0.76</v>
      </c>
      <c r="V34" t="n">
        <v>0.95</v>
      </c>
      <c r="W34" t="n">
        <v>0.2</v>
      </c>
      <c r="X34" t="n">
        <v>0.55</v>
      </c>
      <c r="Y34" t="n">
        <v>1</v>
      </c>
      <c r="Z34" t="n">
        <v>10</v>
      </c>
      <c r="AA34" t="n">
        <v>181.1640831903516</v>
      </c>
      <c r="AB34" t="n">
        <v>247.8766910162013</v>
      </c>
      <c r="AC34" t="n">
        <v>224.2196875228079</v>
      </c>
      <c r="AD34" t="n">
        <v>181164.0831903516</v>
      </c>
      <c r="AE34" t="n">
        <v>247876.6910162013</v>
      </c>
      <c r="AF34" t="n">
        <v>2.34815578208426e-06</v>
      </c>
      <c r="AG34" t="n">
        <v>0.2247916666666666</v>
      </c>
      <c r="AH34" t="n">
        <v>224219.6875228079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4.6293</v>
      </c>
      <c r="E35" t="n">
        <v>21.6</v>
      </c>
      <c r="F35" t="n">
        <v>17.85</v>
      </c>
      <c r="G35" t="n">
        <v>51.01</v>
      </c>
      <c r="H35" t="n">
        <v>0.64</v>
      </c>
      <c r="I35" t="n">
        <v>21</v>
      </c>
      <c r="J35" t="n">
        <v>257.46</v>
      </c>
      <c r="K35" t="n">
        <v>58.47</v>
      </c>
      <c r="L35" t="n">
        <v>9.25</v>
      </c>
      <c r="M35" t="n">
        <v>19</v>
      </c>
      <c r="N35" t="n">
        <v>64.73999999999999</v>
      </c>
      <c r="O35" t="n">
        <v>31987.61</v>
      </c>
      <c r="P35" t="n">
        <v>249.09</v>
      </c>
      <c r="Q35" t="n">
        <v>1319.2</v>
      </c>
      <c r="R35" t="n">
        <v>79.3</v>
      </c>
      <c r="S35" t="n">
        <v>59.92</v>
      </c>
      <c r="T35" t="n">
        <v>9551.469999999999</v>
      </c>
      <c r="U35" t="n">
        <v>0.76</v>
      </c>
      <c r="V35" t="n">
        <v>0.95</v>
      </c>
      <c r="W35" t="n">
        <v>0.2</v>
      </c>
      <c r="X35" t="n">
        <v>0.57</v>
      </c>
      <c r="Y35" t="n">
        <v>1</v>
      </c>
      <c r="Z35" t="n">
        <v>10</v>
      </c>
      <c r="AA35" t="n">
        <v>180.9067229044165</v>
      </c>
      <c r="AB35" t="n">
        <v>247.5245593190506</v>
      </c>
      <c r="AC35" t="n">
        <v>223.9011627806132</v>
      </c>
      <c r="AD35" t="n">
        <v>180906.7229044165</v>
      </c>
      <c r="AE35" t="n">
        <v>247524.5593190506</v>
      </c>
      <c r="AF35" t="n">
        <v>2.345672945061212e-06</v>
      </c>
      <c r="AG35" t="n">
        <v>0.225</v>
      </c>
      <c r="AH35" t="n">
        <v>223901.1627806132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4.6501</v>
      </c>
      <c r="E36" t="n">
        <v>21.5</v>
      </c>
      <c r="F36" t="n">
        <v>17.8</v>
      </c>
      <c r="G36" t="n">
        <v>53.41</v>
      </c>
      <c r="H36" t="n">
        <v>0.66</v>
      </c>
      <c r="I36" t="n">
        <v>20</v>
      </c>
      <c r="J36" t="n">
        <v>257.92</v>
      </c>
      <c r="K36" t="n">
        <v>58.47</v>
      </c>
      <c r="L36" t="n">
        <v>9.5</v>
      </c>
      <c r="M36" t="n">
        <v>18</v>
      </c>
      <c r="N36" t="n">
        <v>64.95</v>
      </c>
      <c r="O36" t="n">
        <v>32044.25</v>
      </c>
      <c r="P36" t="n">
        <v>246.59</v>
      </c>
      <c r="Q36" t="n">
        <v>1319.08</v>
      </c>
      <c r="R36" t="n">
        <v>77.66</v>
      </c>
      <c r="S36" t="n">
        <v>59.92</v>
      </c>
      <c r="T36" t="n">
        <v>8736.99</v>
      </c>
      <c r="U36" t="n">
        <v>0.77</v>
      </c>
      <c r="V36" t="n">
        <v>0.95</v>
      </c>
      <c r="W36" t="n">
        <v>0.2</v>
      </c>
      <c r="X36" t="n">
        <v>0.53</v>
      </c>
      <c r="Y36" t="n">
        <v>1</v>
      </c>
      <c r="Z36" t="n">
        <v>10</v>
      </c>
      <c r="AA36" t="n">
        <v>178.6693318060229</v>
      </c>
      <c r="AB36" t="n">
        <v>244.4632621115012</v>
      </c>
      <c r="AC36" t="n">
        <v>221.1320314819937</v>
      </c>
      <c r="AD36" t="n">
        <v>178669.3318060229</v>
      </c>
      <c r="AE36" t="n">
        <v>244463.2621115012</v>
      </c>
      <c r="AF36" t="n">
        <v>2.356212334873337e-06</v>
      </c>
      <c r="AG36" t="n">
        <v>0.2239583333333333</v>
      </c>
      <c r="AH36" t="n">
        <v>221132.0314819937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4.6654</v>
      </c>
      <c r="E37" t="n">
        <v>21.43</v>
      </c>
      <c r="F37" t="n">
        <v>17.78</v>
      </c>
      <c r="G37" t="n">
        <v>56.15</v>
      </c>
      <c r="H37" t="n">
        <v>0.67</v>
      </c>
      <c r="I37" t="n">
        <v>19</v>
      </c>
      <c r="J37" t="n">
        <v>258.38</v>
      </c>
      <c r="K37" t="n">
        <v>58.47</v>
      </c>
      <c r="L37" t="n">
        <v>9.75</v>
      </c>
      <c r="M37" t="n">
        <v>17</v>
      </c>
      <c r="N37" t="n">
        <v>65.16</v>
      </c>
      <c r="O37" t="n">
        <v>32100.97</v>
      </c>
      <c r="P37" t="n">
        <v>244.61</v>
      </c>
      <c r="Q37" t="n">
        <v>1319.12</v>
      </c>
      <c r="R37" t="n">
        <v>76.93000000000001</v>
      </c>
      <c r="S37" t="n">
        <v>59.92</v>
      </c>
      <c r="T37" t="n">
        <v>8373.299999999999</v>
      </c>
      <c r="U37" t="n">
        <v>0.78</v>
      </c>
      <c r="V37" t="n">
        <v>0.96</v>
      </c>
      <c r="W37" t="n">
        <v>0.2</v>
      </c>
      <c r="X37" t="n">
        <v>0.5</v>
      </c>
      <c r="Y37" t="n">
        <v>1</v>
      </c>
      <c r="Z37" t="n">
        <v>10</v>
      </c>
      <c r="AA37" t="n">
        <v>177.0084384212204</v>
      </c>
      <c r="AB37" t="n">
        <v>242.1907545089708</v>
      </c>
      <c r="AC37" t="n">
        <v>219.0764088155636</v>
      </c>
      <c r="AD37" t="n">
        <v>177008.4384212204</v>
      </c>
      <c r="AE37" t="n">
        <v>242190.7545089708</v>
      </c>
      <c r="AF37" t="n">
        <v>2.363964866802448e-06</v>
      </c>
      <c r="AG37" t="n">
        <v>0.2232291666666667</v>
      </c>
      <c r="AH37" t="n">
        <v>219076.4088155636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4.6695</v>
      </c>
      <c r="E38" t="n">
        <v>21.42</v>
      </c>
      <c r="F38" t="n">
        <v>17.76</v>
      </c>
      <c r="G38" t="n">
        <v>56.09</v>
      </c>
      <c r="H38" t="n">
        <v>0.6899999999999999</v>
      </c>
      <c r="I38" t="n">
        <v>19</v>
      </c>
      <c r="J38" t="n">
        <v>258.84</v>
      </c>
      <c r="K38" t="n">
        <v>58.47</v>
      </c>
      <c r="L38" t="n">
        <v>10</v>
      </c>
      <c r="M38" t="n">
        <v>17</v>
      </c>
      <c r="N38" t="n">
        <v>65.37</v>
      </c>
      <c r="O38" t="n">
        <v>32157.77</v>
      </c>
      <c r="P38" t="n">
        <v>244.25</v>
      </c>
      <c r="Q38" t="n">
        <v>1319.13</v>
      </c>
      <c r="R38" t="n">
        <v>76.27</v>
      </c>
      <c r="S38" t="n">
        <v>59.92</v>
      </c>
      <c r="T38" t="n">
        <v>8044.18</v>
      </c>
      <c r="U38" t="n">
        <v>0.79</v>
      </c>
      <c r="V38" t="n">
        <v>0.96</v>
      </c>
      <c r="W38" t="n">
        <v>0.2</v>
      </c>
      <c r="X38" t="n">
        <v>0.48</v>
      </c>
      <c r="Y38" t="n">
        <v>1</v>
      </c>
      <c r="Z38" t="n">
        <v>10</v>
      </c>
      <c r="AA38" t="n">
        <v>176.6144670924556</v>
      </c>
      <c r="AB38" t="n">
        <v>241.6517055561667</v>
      </c>
      <c r="AC38" t="n">
        <v>218.588805938255</v>
      </c>
      <c r="AD38" t="n">
        <v>176614.4670924556</v>
      </c>
      <c r="AE38" t="n">
        <v>241651.7055561667</v>
      </c>
      <c r="AF38" t="n">
        <v>2.366042342678877e-06</v>
      </c>
      <c r="AG38" t="n">
        <v>0.223125</v>
      </c>
      <c r="AH38" t="n">
        <v>218588.805938255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4.7095</v>
      </c>
      <c r="E39" t="n">
        <v>21.23</v>
      </c>
      <c r="F39" t="n">
        <v>17.63</v>
      </c>
      <c r="G39" t="n">
        <v>58.76</v>
      </c>
      <c r="H39" t="n">
        <v>0.7</v>
      </c>
      <c r="I39" t="n">
        <v>18</v>
      </c>
      <c r="J39" t="n">
        <v>259.3</v>
      </c>
      <c r="K39" t="n">
        <v>58.47</v>
      </c>
      <c r="L39" t="n">
        <v>10.25</v>
      </c>
      <c r="M39" t="n">
        <v>16</v>
      </c>
      <c r="N39" t="n">
        <v>65.58</v>
      </c>
      <c r="O39" t="n">
        <v>32214.64</v>
      </c>
      <c r="P39" t="n">
        <v>240.57</v>
      </c>
      <c r="Q39" t="n">
        <v>1319.15</v>
      </c>
      <c r="R39" t="n">
        <v>71.75</v>
      </c>
      <c r="S39" t="n">
        <v>59.92</v>
      </c>
      <c r="T39" t="n">
        <v>5787.78</v>
      </c>
      <c r="U39" t="n">
        <v>0.84</v>
      </c>
      <c r="V39" t="n">
        <v>0.96</v>
      </c>
      <c r="W39" t="n">
        <v>0.19</v>
      </c>
      <c r="X39" t="n">
        <v>0.35</v>
      </c>
      <c r="Y39" t="n">
        <v>1</v>
      </c>
      <c r="Z39" t="n">
        <v>10</v>
      </c>
      <c r="AA39" t="n">
        <v>172.891334783678</v>
      </c>
      <c r="AB39" t="n">
        <v>236.5575516782947</v>
      </c>
      <c r="AC39" t="n">
        <v>213.9808309567956</v>
      </c>
      <c r="AD39" t="n">
        <v>172891.334783678</v>
      </c>
      <c r="AE39" t="n">
        <v>236557.5516782947</v>
      </c>
      <c r="AF39" t="n">
        <v>2.386310400009888e-06</v>
      </c>
      <c r="AG39" t="n">
        <v>0.2211458333333333</v>
      </c>
      <c r="AH39" t="n">
        <v>213980.8309567956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4.6592</v>
      </c>
      <c r="E40" t="n">
        <v>21.46</v>
      </c>
      <c r="F40" t="n">
        <v>17.86</v>
      </c>
      <c r="G40" t="n">
        <v>59.52</v>
      </c>
      <c r="H40" t="n">
        <v>0.72</v>
      </c>
      <c r="I40" t="n">
        <v>18</v>
      </c>
      <c r="J40" t="n">
        <v>259.76</v>
      </c>
      <c r="K40" t="n">
        <v>58.47</v>
      </c>
      <c r="L40" t="n">
        <v>10.5</v>
      </c>
      <c r="M40" t="n">
        <v>16</v>
      </c>
      <c r="N40" t="n">
        <v>65.79000000000001</v>
      </c>
      <c r="O40" t="n">
        <v>32271.6</v>
      </c>
      <c r="P40" t="n">
        <v>243.13</v>
      </c>
      <c r="Q40" t="n">
        <v>1319.1</v>
      </c>
      <c r="R40" t="n">
        <v>80</v>
      </c>
      <c r="S40" t="n">
        <v>59.92</v>
      </c>
      <c r="T40" t="n">
        <v>9916.32</v>
      </c>
      <c r="U40" t="n">
        <v>0.75</v>
      </c>
      <c r="V40" t="n">
        <v>0.95</v>
      </c>
      <c r="W40" t="n">
        <v>0.19</v>
      </c>
      <c r="X40" t="n">
        <v>0.58</v>
      </c>
      <c r="Y40" t="n">
        <v>1</v>
      </c>
      <c r="Z40" t="n">
        <v>10</v>
      </c>
      <c r="AA40" t="n">
        <v>176.6892545009466</v>
      </c>
      <c r="AB40" t="n">
        <v>241.7540329878515</v>
      </c>
      <c r="AC40" t="n">
        <v>218.6813673834773</v>
      </c>
      <c r="AD40" t="n">
        <v>176689.2545009466</v>
      </c>
      <c r="AE40" t="n">
        <v>241754.0329878515</v>
      </c>
      <c r="AF40" t="n">
        <v>2.360823317916142e-06</v>
      </c>
      <c r="AG40" t="n">
        <v>0.2235416666666667</v>
      </c>
      <c r="AH40" t="n">
        <v>218681.3673834773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4.6916</v>
      </c>
      <c r="E41" t="n">
        <v>21.31</v>
      </c>
      <c r="F41" t="n">
        <v>17.75</v>
      </c>
      <c r="G41" t="n">
        <v>62.66</v>
      </c>
      <c r="H41" t="n">
        <v>0.74</v>
      </c>
      <c r="I41" t="n">
        <v>17</v>
      </c>
      <c r="J41" t="n">
        <v>260.23</v>
      </c>
      <c r="K41" t="n">
        <v>58.47</v>
      </c>
      <c r="L41" t="n">
        <v>10.75</v>
      </c>
      <c r="M41" t="n">
        <v>15</v>
      </c>
      <c r="N41" t="n">
        <v>66</v>
      </c>
      <c r="O41" t="n">
        <v>32328.64</v>
      </c>
      <c r="P41" t="n">
        <v>240.36</v>
      </c>
      <c r="Q41" t="n">
        <v>1319.08</v>
      </c>
      <c r="R41" t="n">
        <v>76.31</v>
      </c>
      <c r="S41" t="n">
        <v>59.92</v>
      </c>
      <c r="T41" t="n">
        <v>8075.02</v>
      </c>
      <c r="U41" t="n">
        <v>0.79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173.7577381534939</v>
      </c>
      <c r="AB41" t="n">
        <v>237.7430029918952</v>
      </c>
      <c r="AC41" t="n">
        <v>215.0531444608179</v>
      </c>
      <c r="AD41" t="n">
        <v>173757.7381534939</v>
      </c>
      <c r="AE41" t="n">
        <v>237743.0029918952</v>
      </c>
      <c r="AF41" t="n">
        <v>2.377240444354261e-06</v>
      </c>
      <c r="AG41" t="n">
        <v>0.2219791666666666</v>
      </c>
      <c r="AH41" t="n">
        <v>215053.1444608179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4.6937</v>
      </c>
      <c r="E42" t="n">
        <v>21.31</v>
      </c>
      <c r="F42" t="n">
        <v>17.75</v>
      </c>
      <c r="G42" t="n">
        <v>62.63</v>
      </c>
      <c r="H42" t="n">
        <v>0.75</v>
      </c>
      <c r="I42" t="n">
        <v>17</v>
      </c>
      <c r="J42" t="n">
        <v>260.69</v>
      </c>
      <c r="K42" t="n">
        <v>58.47</v>
      </c>
      <c r="L42" t="n">
        <v>11</v>
      </c>
      <c r="M42" t="n">
        <v>15</v>
      </c>
      <c r="N42" t="n">
        <v>66.20999999999999</v>
      </c>
      <c r="O42" t="n">
        <v>32385.75</v>
      </c>
      <c r="P42" t="n">
        <v>238.96</v>
      </c>
      <c r="Q42" t="n">
        <v>1319.08</v>
      </c>
      <c r="R42" t="n">
        <v>75.92</v>
      </c>
      <c r="S42" t="n">
        <v>59.92</v>
      </c>
      <c r="T42" t="n">
        <v>7880.58</v>
      </c>
      <c r="U42" t="n">
        <v>0.79</v>
      </c>
      <c r="V42" t="n">
        <v>0.96</v>
      </c>
      <c r="W42" t="n">
        <v>0.19</v>
      </c>
      <c r="X42" t="n">
        <v>0.47</v>
      </c>
      <c r="Y42" t="n">
        <v>1</v>
      </c>
      <c r="Z42" t="n">
        <v>10</v>
      </c>
      <c r="AA42" t="n">
        <v>172.9596208046879</v>
      </c>
      <c r="AB42" t="n">
        <v>236.650983624807</v>
      </c>
      <c r="AC42" t="n">
        <v>214.0653458894654</v>
      </c>
      <c r="AD42" t="n">
        <v>172959.6208046879</v>
      </c>
      <c r="AE42" t="n">
        <v>236650.983624807</v>
      </c>
      <c r="AF42" t="n">
        <v>2.378304517364139e-06</v>
      </c>
      <c r="AG42" t="n">
        <v>0.2219791666666666</v>
      </c>
      <c r="AH42" t="n">
        <v>214065.3458894654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4.694</v>
      </c>
      <c r="E43" t="n">
        <v>21.3</v>
      </c>
      <c r="F43" t="n">
        <v>17.74</v>
      </c>
      <c r="G43" t="n">
        <v>62.63</v>
      </c>
      <c r="H43" t="n">
        <v>0.77</v>
      </c>
      <c r="I43" t="n">
        <v>17</v>
      </c>
      <c r="J43" t="n">
        <v>261.15</v>
      </c>
      <c r="K43" t="n">
        <v>58.47</v>
      </c>
      <c r="L43" t="n">
        <v>11.25</v>
      </c>
      <c r="M43" t="n">
        <v>15</v>
      </c>
      <c r="N43" t="n">
        <v>66.43000000000001</v>
      </c>
      <c r="O43" t="n">
        <v>32442.95</v>
      </c>
      <c r="P43" t="n">
        <v>237.33</v>
      </c>
      <c r="Q43" t="n">
        <v>1319.1</v>
      </c>
      <c r="R43" t="n">
        <v>75.89</v>
      </c>
      <c r="S43" t="n">
        <v>59.92</v>
      </c>
      <c r="T43" t="n">
        <v>7865.25</v>
      </c>
      <c r="U43" t="n">
        <v>0.79</v>
      </c>
      <c r="V43" t="n">
        <v>0.96</v>
      </c>
      <c r="W43" t="n">
        <v>0.19</v>
      </c>
      <c r="X43" t="n">
        <v>0.47</v>
      </c>
      <c r="Y43" t="n">
        <v>1</v>
      </c>
      <c r="Z43" t="n">
        <v>10</v>
      </c>
      <c r="AA43" t="n">
        <v>172.0817515061968</v>
      </c>
      <c r="AB43" t="n">
        <v>235.4498441217519</v>
      </c>
      <c r="AC43" t="n">
        <v>212.9788414547716</v>
      </c>
      <c r="AD43" t="n">
        <v>172081.7515061968</v>
      </c>
      <c r="AE43" t="n">
        <v>235449.8441217519</v>
      </c>
      <c r="AF43" t="n">
        <v>2.378456527794121e-06</v>
      </c>
      <c r="AG43" t="n">
        <v>0.221875</v>
      </c>
      <c r="AH43" t="n">
        <v>212978.8414547716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4.7124</v>
      </c>
      <c r="E44" t="n">
        <v>21.22</v>
      </c>
      <c r="F44" t="n">
        <v>17.71</v>
      </c>
      <c r="G44" t="n">
        <v>66.41</v>
      </c>
      <c r="H44" t="n">
        <v>0.78</v>
      </c>
      <c r="I44" t="n">
        <v>16</v>
      </c>
      <c r="J44" t="n">
        <v>261.62</v>
      </c>
      <c r="K44" t="n">
        <v>58.47</v>
      </c>
      <c r="L44" t="n">
        <v>11.5</v>
      </c>
      <c r="M44" t="n">
        <v>14</v>
      </c>
      <c r="N44" t="n">
        <v>66.64</v>
      </c>
      <c r="O44" t="n">
        <v>32500.22</v>
      </c>
      <c r="P44" t="n">
        <v>236.08</v>
      </c>
      <c r="Q44" t="n">
        <v>1319.08</v>
      </c>
      <c r="R44" t="n">
        <v>74.67</v>
      </c>
      <c r="S44" t="n">
        <v>59.92</v>
      </c>
      <c r="T44" t="n">
        <v>7261.48</v>
      </c>
      <c r="U44" t="n">
        <v>0.8</v>
      </c>
      <c r="V44" t="n">
        <v>0.96</v>
      </c>
      <c r="W44" t="n">
        <v>0.19</v>
      </c>
      <c r="X44" t="n">
        <v>0.43</v>
      </c>
      <c r="Y44" t="n">
        <v>1</v>
      </c>
      <c r="Z44" t="n">
        <v>10</v>
      </c>
      <c r="AA44" t="n">
        <v>170.6947877849366</v>
      </c>
      <c r="AB44" t="n">
        <v>233.5521391698037</v>
      </c>
      <c r="AC44" t="n">
        <v>211.2622507999911</v>
      </c>
      <c r="AD44" t="n">
        <v>170694.7877849365</v>
      </c>
      <c r="AE44" t="n">
        <v>233552.1391698037</v>
      </c>
      <c r="AF44" t="n">
        <v>2.387779834166386e-06</v>
      </c>
      <c r="AG44" t="n">
        <v>0.2210416666666667</v>
      </c>
      <c r="AH44" t="n">
        <v>211262.2507999911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4.714</v>
      </c>
      <c r="E45" t="n">
        <v>21.21</v>
      </c>
      <c r="F45" t="n">
        <v>17.7</v>
      </c>
      <c r="G45" t="n">
        <v>66.38</v>
      </c>
      <c r="H45" t="n">
        <v>0.8</v>
      </c>
      <c r="I45" t="n">
        <v>16</v>
      </c>
      <c r="J45" t="n">
        <v>262.08</v>
      </c>
      <c r="K45" t="n">
        <v>58.47</v>
      </c>
      <c r="L45" t="n">
        <v>11.75</v>
      </c>
      <c r="M45" t="n">
        <v>14</v>
      </c>
      <c r="N45" t="n">
        <v>66.86</v>
      </c>
      <c r="O45" t="n">
        <v>32557.58</v>
      </c>
      <c r="P45" t="n">
        <v>234.43</v>
      </c>
      <c r="Q45" t="n">
        <v>1319.08</v>
      </c>
      <c r="R45" t="n">
        <v>74.45</v>
      </c>
      <c r="S45" t="n">
        <v>59.92</v>
      </c>
      <c r="T45" t="n">
        <v>7150.48</v>
      </c>
      <c r="U45" t="n">
        <v>0.8</v>
      </c>
      <c r="V45" t="n">
        <v>0.96</v>
      </c>
      <c r="W45" t="n">
        <v>0.19</v>
      </c>
      <c r="X45" t="n">
        <v>0.42</v>
      </c>
      <c r="Y45" t="n">
        <v>1</v>
      </c>
      <c r="Z45" t="n">
        <v>10</v>
      </c>
      <c r="AA45" t="n">
        <v>169.7640902374006</v>
      </c>
      <c r="AB45" t="n">
        <v>232.2787177257876</v>
      </c>
      <c r="AC45" t="n">
        <v>210.1103629113333</v>
      </c>
      <c r="AD45" t="n">
        <v>169764.0902374006</v>
      </c>
      <c r="AE45" t="n">
        <v>232278.7177257876</v>
      </c>
      <c r="AF45" t="n">
        <v>2.388590556459627e-06</v>
      </c>
      <c r="AG45" t="n">
        <v>0.2209375</v>
      </c>
      <c r="AH45" t="n">
        <v>210110.3629113333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4.7332</v>
      </c>
      <c r="E46" t="n">
        <v>21.13</v>
      </c>
      <c r="F46" t="n">
        <v>17.66</v>
      </c>
      <c r="G46" t="n">
        <v>70.65000000000001</v>
      </c>
      <c r="H46" t="n">
        <v>0.8100000000000001</v>
      </c>
      <c r="I46" t="n">
        <v>15</v>
      </c>
      <c r="J46" t="n">
        <v>262.55</v>
      </c>
      <c r="K46" t="n">
        <v>58.47</v>
      </c>
      <c r="L46" t="n">
        <v>12</v>
      </c>
      <c r="M46" t="n">
        <v>13</v>
      </c>
      <c r="N46" t="n">
        <v>67.06999999999999</v>
      </c>
      <c r="O46" t="n">
        <v>32615.02</v>
      </c>
      <c r="P46" t="n">
        <v>232.6</v>
      </c>
      <c r="Q46" t="n">
        <v>1319.08</v>
      </c>
      <c r="R46" t="n">
        <v>73.18000000000001</v>
      </c>
      <c r="S46" t="n">
        <v>59.92</v>
      </c>
      <c r="T46" t="n">
        <v>6521.35</v>
      </c>
      <c r="U46" t="n">
        <v>0.82</v>
      </c>
      <c r="V46" t="n">
        <v>0.96</v>
      </c>
      <c r="W46" t="n">
        <v>0.19</v>
      </c>
      <c r="X46" t="n">
        <v>0.39</v>
      </c>
      <c r="Y46" t="n">
        <v>1</v>
      </c>
      <c r="Z46" t="n">
        <v>10</v>
      </c>
      <c r="AA46" t="n">
        <v>168.040990449742</v>
      </c>
      <c r="AB46" t="n">
        <v>229.9210965785169</v>
      </c>
      <c r="AC46" t="n">
        <v>207.9777498174153</v>
      </c>
      <c r="AD46" t="n">
        <v>168040.990449742</v>
      </c>
      <c r="AE46" t="n">
        <v>229921.0965785169</v>
      </c>
      <c r="AF46" t="n">
        <v>2.398319223978512e-06</v>
      </c>
      <c r="AG46" t="n">
        <v>0.2201041666666667</v>
      </c>
      <c r="AH46" t="n">
        <v>207977.7498174153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4.7296</v>
      </c>
      <c r="E47" t="n">
        <v>21.14</v>
      </c>
      <c r="F47" t="n">
        <v>17.68</v>
      </c>
      <c r="G47" t="n">
        <v>70.70999999999999</v>
      </c>
      <c r="H47" t="n">
        <v>0.83</v>
      </c>
      <c r="I47" t="n">
        <v>15</v>
      </c>
      <c r="J47" t="n">
        <v>263.01</v>
      </c>
      <c r="K47" t="n">
        <v>58.47</v>
      </c>
      <c r="L47" t="n">
        <v>12.25</v>
      </c>
      <c r="M47" t="n">
        <v>13</v>
      </c>
      <c r="N47" t="n">
        <v>67.29000000000001</v>
      </c>
      <c r="O47" t="n">
        <v>32672.53</v>
      </c>
      <c r="P47" t="n">
        <v>232.28</v>
      </c>
      <c r="Q47" t="n">
        <v>1319.1</v>
      </c>
      <c r="R47" t="n">
        <v>73.65000000000001</v>
      </c>
      <c r="S47" t="n">
        <v>59.92</v>
      </c>
      <c r="T47" t="n">
        <v>6756.34</v>
      </c>
      <c r="U47" t="n">
        <v>0.8100000000000001</v>
      </c>
      <c r="V47" t="n">
        <v>0.96</v>
      </c>
      <c r="W47" t="n">
        <v>0.19</v>
      </c>
      <c r="X47" t="n">
        <v>0.4</v>
      </c>
      <c r="Y47" t="n">
        <v>1</v>
      </c>
      <c r="Z47" t="n">
        <v>10</v>
      </c>
      <c r="AA47" t="n">
        <v>168.0569322548529</v>
      </c>
      <c r="AB47" t="n">
        <v>229.9429088595724</v>
      </c>
      <c r="AC47" t="n">
        <v>207.9974803649806</v>
      </c>
      <c r="AD47" t="n">
        <v>168056.9322548529</v>
      </c>
      <c r="AE47" t="n">
        <v>229942.9088595724</v>
      </c>
      <c r="AF47" t="n">
        <v>2.396495098818721e-06</v>
      </c>
      <c r="AG47" t="n">
        <v>0.2202083333333333</v>
      </c>
      <c r="AH47" t="n">
        <v>207997.4803649806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4.7314</v>
      </c>
      <c r="E48" t="n">
        <v>21.14</v>
      </c>
      <c r="F48" t="n">
        <v>17.67</v>
      </c>
      <c r="G48" t="n">
        <v>70.68000000000001</v>
      </c>
      <c r="H48" t="n">
        <v>0.84</v>
      </c>
      <c r="I48" t="n">
        <v>15</v>
      </c>
      <c r="J48" t="n">
        <v>263.48</v>
      </c>
      <c r="K48" t="n">
        <v>58.47</v>
      </c>
      <c r="L48" t="n">
        <v>12.5</v>
      </c>
      <c r="M48" t="n">
        <v>13</v>
      </c>
      <c r="N48" t="n">
        <v>67.51000000000001</v>
      </c>
      <c r="O48" t="n">
        <v>32730.13</v>
      </c>
      <c r="P48" t="n">
        <v>228.36</v>
      </c>
      <c r="Q48" t="n">
        <v>1319.08</v>
      </c>
      <c r="R48" t="n">
        <v>73.33</v>
      </c>
      <c r="S48" t="n">
        <v>59.92</v>
      </c>
      <c r="T48" t="n">
        <v>6595.1</v>
      </c>
      <c r="U48" t="n">
        <v>0.82</v>
      </c>
      <c r="V48" t="n">
        <v>0.96</v>
      </c>
      <c r="W48" t="n">
        <v>0.19</v>
      </c>
      <c r="X48" t="n">
        <v>0.39</v>
      </c>
      <c r="Y48" t="n">
        <v>1</v>
      </c>
      <c r="Z48" t="n">
        <v>10</v>
      </c>
      <c r="AA48" t="n">
        <v>165.9634614468328</v>
      </c>
      <c r="AB48" t="n">
        <v>227.0785297426268</v>
      </c>
      <c r="AC48" t="n">
        <v>205.4064735707741</v>
      </c>
      <c r="AD48" t="n">
        <v>165963.4614468327</v>
      </c>
      <c r="AE48" t="n">
        <v>227078.5297426269</v>
      </c>
      <c r="AF48" t="n">
        <v>2.397407161398616e-06</v>
      </c>
      <c r="AG48" t="n">
        <v>0.2202083333333333</v>
      </c>
      <c r="AH48" t="n">
        <v>205406.4735707741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4.7654</v>
      </c>
      <c r="E49" t="n">
        <v>20.98</v>
      </c>
      <c r="F49" t="n">
        <v>17.57</v>
      </c>
      <c r="G49" t="n">
        <v>75.28</v>
      </c>
      <c r="H49" t="n">
        <v>0.86</v>
      </c>
      <c r="I49" t="n">
        <v>14</v>
      </c>
      <c r="J49" t="n">
        <v>263.95</v>
      </c>
      <c r="K49" t="n">
        <v>58.47</v>
      </c>
      <c r="L49" t="n">
        <v>12.75</v>
      </c>
      <c r="M49" t="n">
        <v>12</v>
      </c>
      <c r="N49" t="n">
        <v>67.72</v>
      </c>
      <c r="O49" t="n">
        <v>32787.82</v>
      </c>
      <c r="P49" t="n">
        <v>226.53</v>
      </c>
      <c r="Q49" t="n">
        <v>1319.08</v>
      </c>
      <c r="R49" t="n">
        <v>69.81999999999999</v>
      </c>
      <c r="S49" t="n">
        <v>59.92</v>
      </c>
      <c r="T49" t="n">
        <v>4842.81</v>
      </c>
      <c r="U49" t="n">
        <v>0.86</v>
      </c>
      <c r="V49" t="n">
        <v>0.97</v>
      </c>
      <c r="W49" t="n">
        <v>0.19</v>
      </c>
      <c r="X49" t="n">
        <v>0.29</v>
      </c>
      <c r="Y49" t="n">
        <v>1</v>
      </c>
      <c r="Z49" t="n">
        <v>10</v>
      </c>
      <c r="AA49" t="n">
        <v>163.5983057660266</v>
      </c>
      <c r="AB49" t="n">
        <v>223.8424193968451</v>
      </c>
      <c r="AC49" t="n">
        <v>202.4792130544833</v>
      </c>
      <c r="AD49" t="n">
        <v>163598.3057660266</v>
      </c>
      <c r="AE49" t="n">
        <v>223842.4193968451</v>
      </c>
      <c r="AF49" t="n">
        <v>2.414635010129975e-06</v>
      </c>
      <c r="AG49" t="n">
        <v>0.2185416666666667</v>
      </c>
      <c r="AH49" t="n">
        <v>202479.2130544833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4.7393</v>
      </c>
      <c r="E50" t="n">
        <v>21.1</v>
      </c>
      <c r="F50" t="n">
        <v>17.68</v>
      </c>
      <c r="G50" t="n">
        <v>75.78</v>
      </c>
      <c r="H50" t="n">
        <v>0.87</v>
      </c>
      <c r="I50" t="n">
        <v>14</v>
      </c>
      <c r="J50" t="n">
        <v>264.42</v>
      </c>
      <c r="K50" t="n">
        <v>58.47</v>
      </c>
      <c r="L50" t="n">
        <v>13</v>
      </c>
      <c r="M50" t="n">
        <v>12</v>
      </c>
      <c r="N50" t="n">
        <v>67.94</v>
      </c>
      <c r="O50" t="n">
        <v>32845.58</v>
      </c>
      <c r="P50" t="n">
        <v>227.43</v>
      </c>
      <c r="Q50" t="n">
        <v>1319.13</v>
      </c>
      <c r="R50" t="n">
        <v>74.18000000000001</v>
      </c>
      <c r="S50" t="n">
        <v>59.92</v>
      </c>
      <c r="T50" t="n">
        <v>7023.7</v>
      </c>
      <c r="U50" t="n">
        <v>0.8100000000000001</v>
      </c>
      <c r="V50" t="n">
        <v>0.96</v>
      </c>
      <c r="W50" t="n">
        <v>0.18</v>
      </c>
      <c r="X50" t="n">
        <v>0.4</v>
      </c>
      <c r="Y50" t="n">
        <v>1</v>
      </c>
      <c r="Z50" t="n">
        <v>10</v>
      </c>
      <c r="AA50" t="n">
        <v>165.2412722546005</v>
      </c>
      <c r="AB50" t="n">
        <v>226.0903986290766</v>
      </c>
      <c r="AC50" t="n">
        <v>204.51264830385</v>
      </c>
      <c r="AD50" t="n">
        <v>165241.2722546005</v>
      </c>
      <c r="AE50" t="n">
        <v>226090.3986290766</v>
      </c>
      <c r="AF50" t="n">
        <v>2.401410102721491e-06</v>
      </c>
      <c r="AG50" t="n">
        <v>0.2197916666666667</v>
      </c>
      <c r="AH50" t="n">
        <v>204512.64830385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4.743</v>
      </c>
      <c r="E51" t="n">
        <v>21.08</v>
      </c>
      <c r="F51" t="n">
        <v>17.67</v>
      </c>
      <c r="G51" t="n">
        <v>75.70999999999999</v>
      </c>
      <c r="H51" t="n">
        <v>0.89</v>
      </c>
      <c r="I51" t="n">
        <v>14</v>
      </c>
      <c r="J51" t="n">
        <v>264.89</v>
      </c>
      <c r="K51" t="n">
        <v>58.47</v>
      </c>
      <c r="L51" t="n">
        <v>13.25</v>
      </c>
      <c r="M51" t="n">
        <v>12</v>
      </c>
      <c r="N51" t="n">
        <v>68.16</v>
      </c>
      <c r="O51" t="n">
        <v>32903.43</v>
      </c>
      <c r="P51" t="n">
        <v>224.5</v>
      </c>
      <c r="Q51" t="n">
        <v>1319.12</v>
      </c>
      <c r="R51" t="n">
        <v>73.40000000000001</v>
      </c>
      <c r="S51" t="n">
        <v>59.92</v>
      </c>
      <c r="T51" t="n">
        <v>6637.42</v>
      </c>
      <c r="U51" t="n">
        <v>0.82</v>
      </c>
      <c r="V51" t="n">
        <v>0.96</v>
      </c>
      <c r="W51" t="n">
        <v>0.19</v>
      </c>
      <c r="X51" t="n">
        <v>0.39</v>
      </c>
      <c r="Y51" t="n">
        <v>1</v>
      </c>
      <c r="Z51" t="n">
        <v>10</v>
      </c>
      <c r="AA51" t="n">
        <v>163.5929175057564</v>
      </c>
      <c r="AB51" t="n">
        <v>223.8350469414301</v>
      </c>
      <c r="AC51" t="n">
        <v>202.4725442158658</v>
      </c>
      <c r="AD51" t="n">
        <v>163592.9175057564</v>
      </c>
      <c r="AE51" t="n">
        <v>223835.0469414301</v>
      </c>
      <c r="AF51" t="n">
        <v>2.40328489802461e-06</v>
      </c>
      <c r="AG51" t="n">
        <v>0.2195833333333333</v>
      </c>
      <c r="AH51" t="n">
        <v>202472.5442158658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4.763</v>
      </c>
      <c r="E52" t="n">
        <v>21</v>
      </c>
      <c r="F52" t="n">
        <v>17.62</v>
      </c>
      <c r="G52" t="n">
        <v>81.34</v>
      </c>
      <c r="H52" t="n">
        <v>0.91</v>
      </c>
      <c r="I52" t="n">
        <v>13</v>
      </c>
      <c r="J52" t="n">
        <v>265.36</v>
      </c>
      <c r="K52" t="n">
        <v>58.47</v>
      </c>
      <c r="L52" t="n">
        <v>13.5</v>
      </c>
      <c r="M52" t="n">
        <v>11</v>
      </c>
      <c r="N52" t="n">
        <v>68.38</v>
      </c>
      <c r="O52" t="n">
        <v>32961.36</v>
      </c>
      <c r="P52" t="n">
        <v>224.13</v>
      </c>
      <c r="Q52" t="n">
        <v>1319.09</v>
      </c>
      <c r="R52" t="n">
        <v>71.98</v>
      </c>
      <c r="S52" t="n">
        <v>59.92</v>
      </c>
      <c r="T52" t="n">
        <v>5929.87</v>
      </c>
      <c r="U52" t="n">
        <v>0.83</v>
      </c>
      <c r="V52" t="n">
        <v>0.96</v>
      </c>
      <c r="W52" t="n">
        <v>0.18</v>
      </c>
      <c r="X52" t="n">
        <v>0.35</v>
      </c>
      <c r="Y52" t="n">
        <v>1</v>
      </c>
      <c r="Z52" t="n">
        <v>10</v>
      </c>
      <c r="AA52" t="n">
        <v>162.5933674628319</v>
      </c>
      <c r="AB52" t="n">
        <v>222.4674184756658</v>
      </c>
      <c r="AC52" t="n">
        <v>201.235440291395</v>
      </c>
      <c r="AD52" t="n">
        <v>162593.3674628319</v>
      </c>
      <c r="AE52" t="n">
        <v>222467.4184756658</v>
      </c>
      <c r="AF52" t="n">
        <v>2.413418926690115e-06</v>
      </c>
      <c r="AG52" t="n">
        <v>0.21875</v>
      </c>
      <c r="AH52" t="n">
        <v>201235.440291395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4.7622</v>
      </c>
      <c r="E53" t="n">
        <v>21</v>
      </c>
      <c r="F53" t="n">
        <v>17.63</v>
      </c>
      <c r="G53" t="n">
        <v>81.36</v>
      </c>
      <c r="H53" t="n">
        <v>0.92</v>
      </c>
      <c r="I53" t="n">
        <v>13</v>
      </c>
      <c r="J53" t="n">
        <v>265.83</v>
      </c>
      <c r="K53" t="n">
        <v>58.47</v>
      </c>
      <c r="L53" t="n">
        <v>13.75</v>
      </c>
      <c r="M53" t="n">
        <v>11</v>
      </c>
      <c r="N53" t="n">
        <v>68.59999999999999</v>
      </c>
      <c r="O53" t="n">
        <v>33019.37</v>
      </c>
      <c r="P53" t="n">
        <v>222.93</v>
      </c>
      <c r="Q53" t="n">
        <v>1319.1</v>
      </c>
      <c r="R53" t="n">
        <v>72.05</v>
      </c>
      <c r="S53" t="n">
        <v>59.92</v>
      </c>
      <c r="T53" t="n">
        <v>5965</v>
      </c>
      <c r="U53" t="n">
        <v>0.83</v>
      </c>
      <c r="V53" t="n">
        <v>0.96</v>
      </c>
      <c r="W53" t="n">
        <v>0.19</v>
      </c>
      <c r="X53" t="n">
        <v>0.35</v>
      </c>
      <c r="Y53" t="n">
        <v>1</v>
      </c>
      <c r="Z53" t="n">
        <v>10</v>
      </c>
      <c r="AA53" t="n">
        <v>162.0372086900936</v>
      </c>
      <c r="AB53" t="n">
        <v>221.7064575068122</v>
      </c>
      <c r="AC53" t="n">
        <v>200.5471043693931</v>
      </c>
      <c r="AD53" t="n">
        <v>162037.2086900936</v>
      </c>
      <c r="AE53" t="n">
        <v>221706.4575068122</v>
      </c>
      <c r="AF53" t="n">
        <v>2.413013565543495e-06</v>
      </c>
      <c r="AG53" t="n">
        <v>0.21875</v>
      </c>
      <c r="AH53" t="n">
        <v>200547.1043693931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4.763</v>
      </c>
      <c r="E54" t="n">
        <v>21</v>
      </c>
      <c r="F54" t="n">
        <v>17.62</v>
      </c>
      <c r="G54" t="n">
        <v>81.34</v>
      </c>
      <c r="H54" t="n">
        <v>0.9399999999999999</v>
      </c>
      <c r="I54" t="n">
        <v>13</v>
      </c>
      <c r="J54" t="n">
        <v>266.3</v>
      </c>
      <c r="K54" t="n">
        <v>58.47</v>
      </c>
      <c r="L54" t="n">
        <v>14</v>
      </c>
      <c r="M54" t="n">
        <v>11</v>
      </c>
      <c r="N54" t="n">
        <v>68.81999999999999</v>
      </c>
      <c r="O54" t="n">
        <v>33077.47</v>
      </c>
      <c r="P54" t="n">
        <v>221.63</v>
      </c>
      <c r="Q54" t="n">
        <v>1319.11</v>
      </c>
      <c r="R54" t="n">
        <v>71.97</v>
      </c>
      <c r="S54" t="n">
        <v>59.92</v>
      </c>
      <c r="T54" t="n">
        <v>5925.46</v>
      </c>
      <c r="U54" t="n">
        <v>0.83</v>
      </c>
      <c r="V54" t="n">
        <v>0.96</v>
      </c>
      <c r="W54" t="n">
        <v>0.18</v>
      </c>
      <c r="X54" t="n">
        <v>0.35</v>
      </c>
      <c r="Y54" t="n">
        <v>1</v>
      </c>
      <c r="Z54" t="n">
        <v>10</v>
      </c>
      <c r="AA54" t="n">
        <v>161.3238691151615</v>
      </c>
      <c r="AB54" t="n">
        <v>220.7304348300697</v>
      </c>
      <c r="AC54" t="n">
        <v>199.6642319270622</v>
      </c>
      <c r="AD54" t="n">
        <v>161323.8691151615</v>
      </c>
      <c r="AE54" t="n">
        <v>220730.4348300697</v>
      </c>
      <c r="AF54" t="n">
        <v>2.413418926690115e-06</v>
      </c>
      <c r="AG54" t="n">
        <v>0.21875</v>
      </c>
      <c r="AH54" t="n">
        <v>199664.2319270622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4.7608</v>
      </c>
      <c r="E55" t="n">
        <v>21</v>
      </c>
      <c r="F55" t="n">
        <v>17.63</v>
      </c>
      <c r="G55" t="n">
        <v>81.39</v>
      </c>
      <c r="H55" t="n">
        <v>0.95</v>
      </c>
      <c r="I55" t="n">
        <v>13</v>
      </c>
      <c r="J55" t="n">
        <v>266.77</v>
      </c>
      <c r="K55" t="n">
        <v>58.47</v>
      </c>
      <c r="L55" t="n">
        <v>14.25</v>
      </c>
      <c r="M55" t="n">
        <v>9</v>
      </c>
      <c r="N55" t="n">
        <v>69.04000000000001</v>
      </c>
      <c r="O55" t="n">
        <v>33135.65</v>
      </c>
      <c r="P55" t="n">
        <v>219.38</v>
      </c>
      <c r="Q55" t="n">
        <v>1319.08</v>
      </c>
      <c r="R55" t="n">
        <v>72.17</v>
      </c>
      <c r="S55" t="n">
        <v>59.92</v>
      </c>
      <c r="T55" t="n">
        <v>6023.04</v>
      </c>
      <c r="U55" t="n">
        <v>0.83</v>
      </c>
      <c r="V55" t="n">
        <v>0.96</v>
      </c>
      <c r="W55" t="n">
        <v>0.19</v>
      </c>
      <c r="X55" t="n">
        <v>0.36</v>
      </c>
      <c r="Y55" t="n">
        <v>1</v>
      </c>
      <c r="Z55" t="n">
        <v>10</v>
      </c>
      <c r="AA55" t="n">
        <v>160.2806582274408</v>
      </c>
      <c r="AB55" t="n">
        <v>219.3030676702746</v>
      </c>
      <c r="AC55" t="n">
        <v>198.3730906856752</v>
      </c>
      <c r="AD55" t="n">
        <v>160280.6582274408</v>
      </c>
      <c r="AE55" t="n">
        <v>219303.0676702746</v>
      </c>
      <c r="AF55" t="n">
        <v>2.412304183536909e-06</v>
      </c>
      <c r="AG55" t="n">
        <v>0.21875</v>
      </c>
      <c r="AH55" t="n">
        <v>198373.0906856752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4.7814</v>
      </c>
      <c r="E56" t="n">
        <v>20.91</v>
      </c>
      <c r="F56" t="n">
        <v>17.59</v>
      </c>
      <c r="G56" t="n">
        <v>87.95</v>
      </c>
      <c r="H56" t="n">
        <v>0.97</v>
      </c>
      <c r="I56" t="n">
        <v>12</v>
      </c>
      <c r="J56" t="n">
        <v>267.24</v>
      </c>
      <c r="K56" t="n">
        <v>58.47</v>
      </c>
      <c r="L56" t="n">
        <v>14.5</v>
      </c>
      <c r="M56" t="n">
        <v>7</v>
      </c>
      <c r="N56" t="n">
        <v>69.27</v>
      </c>
      <c r="O56" t="n">
        <v>33193.92</v>
      </c>
      <c r="P56" t="n">
        <v>218.01</v>
      </c>
      <c r="Q56" t="n">
        <v>1319.1</v>
      </c>
      <c r="R56" t="n">
        <v>70.66</v>
      </c>
      <c r="S56" t="n">
        <v>59.92</v>
      </c>
      <c r="T56" t="n">
        <v>5277.38</v>
      </c>
      <c r="U56" t="n">
        <v>0.85</v>
      </c>
      <c r="V56" t="n">
        <v>0.97</v>
      </c>
      <c r="W56" t="n">
        <v>0.19</v>
      </c>
      <c r="X56" t="n">
        <v>0.31</v>
      </c>
      <c r="Y56" t="n">
        <v>1</v>
      </c>
      <c r="Z56" t="n">
        <v>10</v>
      </c>
      <c r="AA56" t="n">
        <v>158.7990685303521</v>
      </c>
      <c r="AB56" t="n">
        <v>217.2758912835945</v>
      </c>
      <c r="AC56" t="n">
        <v>196.5393851681792</v>
      </c>
      <c r="AD56" t="n">
        <v>158799.0685303521</v>
      </c>
      <c r="AE56" t="n">
        <v>217275.8912835945</v>
      </c>
      <c r="AF56" t="n">
        <v>2.42274223306238e-06</v>
      </c>
      <c r="AG56" t="n">
        <v>0.2178125</v>
      </c>
      <c r="AH56" t="n">
        <v>196539.3851681792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4.7799</v>
      </c>
      <c r="E57" t="n">
        <v>20.92</v>
      </c>
      <c r="F57" t="n">
        <v>17.6</v>
      </c>
      <c r="G57" t="n">
        <v>87.98999999999999</v>
      </c>
      <c r="H57" t="n">
        <v>0.98</v>
      </c>
      <c r="I57" t="n">
        <v>12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218.02</v>
      </c>
      <c r="Q57" t="n">
        <v>1319.08</v>
      </c>
      <c r="R57" t="n">
        <v>70.83</v>
      </c>
      <c r="S57" t="n">
        <v>59.92</v>
      </c>
      <c r="T57" t="n">
        <v>5357.98</v>
      </c>
      <c r="U57" t="n">
        <v>0.85</v>
      </c>
      <c r="V57" t="n">
        <v>0.97</v>
      </c>
      <c r="W57" t="n">
        <v>0.19</v>
      </c>
      <c r="X57" t="n">
        <v>0.32</v>
      </c>
      <c r="Y57" t="n">
        <v>1</v>
      </c>
      <c r="Z57" t="n">
        <v>10</v>
      </c>
      <c r="AA57" t="n">
        <v>158.8798401470557</v>
      </c>
      <c r="AB57" t="n">
        <v>217.3864065729606</v>
      </c>
      <c r="AC57" t="n">
        <v>196.6393530334374</v>
      </c>
      <c r="AD57" t="n">
        <v>158879.8401470557</v>
      </c>
      <c r="AE57" t="n">
        <v>217386.4065729606</v>
      </c>
      <c r="AF57" t="n">
        <v>2.421982180912467e-06</v>
      </c>
      <c r="AG57" t="n">
        <v>0.2179166666666667</v>
      </c>
      <c r="AH57" t="n">
        <v>196639.3530334374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4.7801</v>
      </c>
      <c r="E58" t="n">
        <v>20.92</v>
      </c>
      <c r="F58" t="n">
        <v>17.6</v>
      </c>
      <c r="G58" t="n">
        <v>87.98</v>
      </c>
      <c r="H58" t="n">
        <v>1</v>
      </c>
      <c r="I58" t="n">
        <v>12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218.15</v>
      </c>
      <c r="Q58" t="n">
        <v>1319.13</v>
      </c>
      <c r="R58" t="n">
        <v>70.63</v>
      </c>
      <c r="S58" t="n">
        <v>59.92</v>
      </c>
      <c r="T58" t="n">
        <v>5259.9</v>
      </c>
      <c r="U58" t="n">
        <v>0.85</v>
      </c>
      <c r="V58" t="n">
        <v>0.97</v>
      </c>
      <c r="W58" t="n">
        <v>0.2</v>
      </c>
      <c r="X58" t="n">
        <v>0.32</v>
      </c>
      <c r="Y58" t="n">
        <v>1</v>
      </c>
      <c r="Z58" t="n">
        <v>10</v>
      </c>
      <c r="AA58" t="n">
        <v>158.9390669639817</v>
      </c>
      <c r="AB58" t="n">
        <v>217.4674433167815</v>
      </c>
      <c r="AC58" t="n">
        <v>196.7126557441639</v>
      </c>
      <c r="AD58" t="n">
        <v>158939.0669639817</v>
      </c>
      <c r="AE58" t="n">
        <v>217467.4433167815</v>
      </c>
      <c r="AF58" t="n">
        <v>2.422083521199123e-06</v>
      </c>
      <c r="AG58" t="n">
        <v>0.2179166666666667</v>
      </c>
      <c r="AH58" t="n">
        <v>196712.6557441639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4.7797</v>
      </c>
      <c r="E59" t="n">
        <v>20.92</v>
      </c>
      <c r="F59" t="n">
        <v>17.6</v>
      </c>
      <c r="G59" t="n">
        <v>87.98999999999999</v>
      </c>
      <c r="H59" t="n">
        <v>1.01</v>
      </c>
      <c r="I59" t="n">
        <v>12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218.42</v>
      </c>
      <c r="Q59" t="n">
        <v>1319.15</v>
      </c>
      <c r="R59" t="n">
        <v>70.69</v>
      </c>
      <c r="S59" t="n">
        <v>59.92</v>
      </c>
      <c r="T59" t="n">
        <v>5289.22</v>
      </c>
      <c r="U59" t="n">
        <v>0.85</v>
      </c>
      <c r="V59" t="n">
        <v>0.97</v>
      </c>
      <c r="W59" t="n">
        <v>0.2</v>
      </c>
      <c r="X59" t="n">
        <v>0.32</v>
      </c>
      <c r="Y59" t="n">
        <v>1</v>
      </c>
      <c r="Z59" t="n">
        <v>10</v>
      </c>
      <c r="AA59" t="n">
        <v>159.088801685638</v>
      </c>
      <c r="AB59" t="n">
        <v>217.6723169687813</v>
      </c>
      <c r="AC59" t="n">
        <v>196.8979765423588</v>
      </c>
      <c r="AD59" t="n">
        <v>159088.801685638</v>
      </c>
      <c r="AE59" t="n">
        <v>217672.3169687813</v>
      </c>
      <c r="AF59" t="n">
        <v>2.421880840625812e-06</v>
      </c>
      <c r="AG59" t="n">
        <v>0.2179166666666667</v>
      </c>
      <c r="AH59" t="n">
        <v>196897.9765423588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4.2955</v>
      </c>
      <c r="E2" t="n">
        <v>23.28</v>
      </c>
      <c r="F2" t="n">
        <v>19.97</v>
      </c>
      <c r="G2" t="n">
        <v>12.75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129.23</v>
      </c>
      <c r="Q2" t="n">
        <v>1319.34</v>
      </c>
      <c r="R2" t="n">
        <v>148.47</v>
      </c>
      <c r="S2" t="n">
        <v>59.92</v>
      </c>
      <c r="T2" t="n">
        <v>43770.21</v>
      </c>
      <c r="U2" t="n">
        <v>0.4</v>
      </c>
      <c r="V2" t="n">
        <v>0.85</v>
      </c>
      <c r="W2" t="n">
        <v>0.32</v>
      </c>
      <c r="X2" t="n">
        <v>2.69</v>
      </c>
      <c r="Y2" t="n">
        <v>1</v>
      </c>
      <c r="Z2" t="n">
        <v>10</v>
      </c>
      <c r="AA2" t="n">
        <v>107.8440997679228</v>
      </c>
      <c r="AB2" t="n">
        <v>147.5570550483061</v>
      </c>
      <c r="AC2" t="n">
        <v>133.4744168121633</v>
      </c>
      <c r="AD2" t="n">
        <v>107844.0997679228</v>
      </c>
      <c r="AE2" t="n">
        <v>147557.0550483061</v>
      </c>
      <c r="AF2" t="n">
        <v>2.650877646904835e-06</v>
      </c>
      <c r="AG2" t="n">
        <v>0.2425</v>
      </c>
      <c r="AH2" t="n">
        <v>133474.4168121633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4.5129</v>
      </c>
      <c r="E3" t="n">
        <v>22.16</v>
      </c>
      <c r="F3" t="n">
        <v>19.23</v>
      </c>
      <c r="G3" t="n">
        <v>16.48</v>
      </c>
      <c r="H3" t="n">
        <v>0.3</v>
      </c>
      <c r="I3" t="n">
        <v>70</v>
      </c>
      <c r="J3" t="n">
        <v>71.81</v>
      </c>
      <c r="K3" t="n">
        <v>32.27</v>
      </c>
      <c r="L3" t="n">
        <v>1.25</v>
      </c>
      <c r="M3" t="n">
        <v>68</v>
      </c>
      <c r="N3" t="n">
        <v>8.289999999999999</v>
      </c>
      <c r="O3" t="n">
        <v>9090.98</v>
      </c>
      <c r="P3" t="n">
        <v>119.62</v>
      </c>
      <c r="Q3" t="n">
        <v>1319.25</v>
      </c>
      <c r="R3" t="n">
        <v>123.88</v>
      </c>
      <c r="S3" t="n">
        <v>59.92</v>
      </c>
      <c r="T3" t="n">
        <v>31592.65</v>
      </c>
      <c r="U3" t="n">
        <v>0.48</v>
      </c>
      <c r="V3" t="n">
        <v>0.88</v>
      </c>
      <c r="W3" t="n">
        <v>0.28</v>
      </c>
      <c r="X3" t="n">
        <v>1.95</v>
      </c>
      <c r="Y3" t="n">
        <v>1</v>
      </c>
      <c r="Z3" t="n">
        <v>10</v>
      </c>
      <c r="AA3" t="n">
        <v>96.41896087382879</v>
      </c>
      <c r="AB3" t="n">
        <v>131.92467597186</v>
      </c>
      <c r="AC3" t="n">
        <v>119.3339700545864</v>
      </c>
      <c r="AD3" t="n">
        <v>96418.96087382879</v>
      </c>
      <c r="AE3" t="n">
        <v>131924.6759718599</v>
      </c>
      <c r="AF3" t="n">
        <v>2.785041492891824e-06</v>
      </c>
      <c r="AG3" t="n">
        <v>0.2308333333333333</v>
      </c>
      <c r="AH3" t="n">
        <v>119333.9700545864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4.7195</v>
      </c>
      <c r="E4" t="n">
        <v>21.19</v>
      </c>
      <c r="F4" t="n">
        <v>18.52</v>
      </c>
      <c r="G4" t="n">
        <v>20.97</v>
      </c>
      <c r="H4" t="n">
        <v>0.36</v>
      </c>
      <c r="I4" t="n">
        <v>53</v>
      </c>
      <c r="J4" t="n">
        <v>72.11</v>
      </c>
      <c r="K4" t="n">
        <v>32.27</v>
      </c>
      <c r="L4" t="n">
        <v>1.5</v>
      </c>
      <c r="M4" t="n">
        <v>50</v>
      </c>
      <c r="N4" t="n">
        <v>8.34</v>
      </c>
      <c r="O4" t="n">
        <v>9127.379999999999</v>
      </c>
      <c r="P4" t="n">
        <v>108.86</v>
      </c>
      <c r="Q4" t="n">
        <v>1319.22</v>
      </c>
      <c r="R4" t="n">
        <v>100.7</v>
      </c>
      <c r="S4" t="n">
        <v>59.92</v>
      </c>
      <c r="T4" t="n">
        <v>20087.89</v>
      </c>
      <c r="U4" t="n">
        <v>0.6</v>
      </c>
      <c r="V4" t="n">
        <v>0.92</v>
      </c>
      <c r="W4" t="n">
        <v>0.24</v>
      </c>
      <c r="X4" t="n">
        <v>1.24</v>
      </c>
      <c r="Y4" t="n">
        <v>1</v>
      </c>
      <c r="Z4" t="n">
        <v>10</v>
      </c>
      <c r="AA4" t="n">
        <v>85.6926780133777</v>
      </c>
      <c r="AB4" t="n">
        <v>117.2485025519959</v>
      </c>
      <c r="AC4" t="n">
        <v>106.0584700277707</v>
      </c>
      <c r="AD4" t="n">
        <v>85692.67801337771</v>
      </c>
      <c r="AE4" t="n">
        <v>117248.5025519959</v>
      </c>
      <c r="AF4" t="n">
        <v>2.91254034560991e-06</v>
      </c>
      <c r="AG4" t="n">
        <v>0.2207291666666667</v>
      </c>
      <c r="AH4" t="n">
        <v>106058.4700277707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4.7115</v>
      </c>
      <c r="E5" t="n">
        <v>21.22</v>
      </c>
      <c r="F5" t="n">
        <v>18.65</v>
      </c>
      <c r="G5" t="n">
        <v>23.81</v>
      </c>
      <c r="H5" t="n">
        <v>0.42</v>
      </c>
      <c r="I5" t="n">
        <v>47</v>
      </c>
      <c r="J5" t="n">
        <v>72.40000000000001</v>
      </c>
      <c r="K5" t="n">
        <v>32.27</v>
      </c>
      <c r="L5" t="n">
        <v>1.75</v>
      </c>
      <c r="M5" t="n">
        <v>16</v>
      </c>
      <c r="N5" t="n">
        <v>8.380000000000001</v>
      </c>
      <c r="O5" t="n">
        <v>9163.799999999999</v>
      </c>
      <c r="P5" t="n">
        <v>106.48</v>
      </c>
      <c r="Q5" t="n">
        <v>1319.2</v>
      </c>
      <c r="R5" t="n">
        <v>104.05</v>
      </c>
      <c r="S5" t="n">
        <v>59.92</v>
      </c>
      <c r="T5" t="n">
        <v>21795.99</v>
      </c>
      <c r="U5" t="n">
        <v>0.58</v>
      </c>
      <c r="V5" t="n">
        <v>0.91</v>
      </c>
      <c r="W5" t="n">
        <v>0.28</v>
      </c>
      <c r="X5" t="n">
        <v>1.37</v>
      </c>
      <c r="Y5" t="n">
        <v>1</v>
      </c>
      <c r="Z5" t="n">
        <v>10</v>
      </c>
      <c r="AA5" t="n">
        <v>84.80838271557568</v>
      </c>
      <c r="AB5" t="n">
        <v>116.0385707131885</v>
      </c>
      <c r="AC5" t="n">
        <v>104.9640123855087</v>
      </c>
      <c r="AD5" t="n">
        <v>84808.38271557567</v>
      </c>
      <c r="AE5" t="n">
        <v>116038.5707131885</v>
      </c>
      <c r="AF5" t="n">
        <v>2.907603313558871e-06</v>
      </c>
      <c r="AG5" t="n">
        <v>0.2210416666666667</v>
      </c>
      <c r="AH5" t="n">
        <v>104964.0123855087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4.7316</v>
      </c>
      <c r="E6" t="n">
        <v>21.13</v>
      </c>
      <c r="F6" t="n">
        <v>18.59</v>
      </c>
      <c r="G6" t="n">
        <v>24.79</v>
      </c>
      <c r="H6" t="n">
        <v>0.48</v>
      </c>
      <c r="I6" t="n">
        <v>45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106.25</v>
      </c>
      <c r="Q6" t="n">
        <v>1319.22</v>
      </c>
      <c r="R6" t="n">
        <v>101.45</v>
      </c>
      <c r="S6" t="n">
        <v>59.92</v>
      </c>
      <c r="T6" t="n">
        <v>20502.96</v>
      </c>
      <c r="U6" t="n">
        <v>0.59</v>
      </c>
      <c r="V6" t="n">
        <v>0.91</v>
      </c>
      <c r="W6" t="n">
        <v>0.29</v>
      </c>
      <c r="X6" t="n">
        <v>1.31</v>
      </c>
      <c r="Y6" t="n">
        <v>1</v>
      </c>
      <c r="Z6" t="n">
        <v>10</v>
      </c>
      <c r="AA6" t="n">
        <v>84.24791217191913</v>
      </c>
      <c r="AB6" t="n">
        <v>115.2717101891427</v>
      </c>
      <c r="AC6" t="n">
        <v>104.2703399535821</v>
      </c>
      <c r="AD6" t="n">
        <v>84247.91217191913</v>
      </c>
      <c r="AE6" t="n">
        <v>115271.7101891427</v>
      </c>
      <c r="AF6" t="n">
        <v>2.920007606587107e-06</v>
      </c>
      <c r="AG6" t="n">
        <v>0.2201041666666667</v>
      </c>
      <c r="AH6" t="n">
        <v>104270.3399535821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4.4318</v>
      </c>
      <c r="E2" t="n">
        <v>22.56</v>
      </c>
      <c r="F2" t="n">
        <v>19.88</v>
      </c>
      <c r="G2" t="n">
        <v>13.4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77.73</v>
      </c>
      <c r="Q2" t="n">
        <v>1319.2</v>
      </c>
      <c r="R2" t="n">
        <v>141.44</v>
      </c>
      <c r="S2" t="n">
        <v>59.92</v>
      </c>
      <c r="T2" t="n">
        <v>40279.09</v>
      </c>
      <c r="U2" t="n">
        <v>0.42</v>
      </c>
      <c r="V2" t="n">
        <v>0.85</v>
      </c>
      <c r="W2" t="n">
        <v>0.42</v>
      </c>
      <c r="X2" t="n">
        <v>2.6</v>
      </c>
      <c r="Y2" t="n">
        <v>1</v>
      </c>
      <c r="Z2" t="n">
        <v>10</v>
      </c>
      <c r="AA2" t="n">
        <v>68.55521519142962</v>
      </c>
      <c r="AB2" t="n">
        <v>93.80026986751798</v>
      </c>
      <c r="AC2" t="n">
        <v>84.84810376089062</v>
      </c>
      <c r="AD2" t="n">
        <v>68555.21519142963</v>
      </c>
      <c r="AE2" t="n">
        <v>93800.26986751799</v>
      </c>
      <c r="AF2" t="n">
        <v>2.935481084666125e-06</v>
      </c>
      <c r="AG2" t="n">
        <v>0.235</v>
      </c>
      <c r="AH2" t="n">
        <v>84848.10376089062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3.3226</v>
      </c>
      <c r="E2" t="n">
        <v>30.1</v>
      </c>
      <c r="F2" t="n">
        <v>22.61</v>
      </c>
      <c r="G2" t="n">
        <v>7.45</v>
      </c>
      <c r="H2" t="n">
        <v>0.12</v>
      </c>
      <c r="I2" t="n">
        <v>182</v>
      </c>
      <c r="J2" t="n">
        <v>141.81</v>
      </c>
      <c r="K2" t="n">
        <v>47.83</v>
      </c>
      <c r="L2" t="n">
        <v>1</v>
      </c>
      <c r="M2" t="n">
        <v>180</v>
      </c>
      <c r="N2" t="n">
        <v>22.98</v>
      </c>
      <c r="O2" t="n">
        <v>17723.39</v>
      </c>
      <c r="P2" t="n">
        <v>250.53</v>
      </c>
      <c r="Q2" t="n">
        <v>1319.31</v>
      </c>
      <c r="R2" t="n">
        <v>234.73</v>
      </c>
      <c r="S2" t="n">
        <v>59.92</v>
      </c>
      <c r="T2" t="n">
        <v>86458.14999999999</v>
      </c>
      <c r="U2" t="n">
        <v>0.26</v>
      </c>
      <c r="V2" t="n">
        <v>0.75</v>
      </c>
      <c r="W2" t="n">
        <v>0.46</v>
      </c>
      <c r="X2" t="n">
        <v>5.33</v>
      </c>
      <c r="Y2" t="n">
        <v>1</v>
      </c>
      <c r="Z2" t="n">
        <v>10</v>
      </c>
      <c r="AA2" t="n">
        <v>252.5390658186787</v>
      </c>
      <c r="AB2" t="n">
        <v>345.535091090229</v>
      </c>
      <c r="AC2" t="n">
        <v>312.5577069582268</v>
      </c>
      <c r="AD2" t="n">
        <v>252539.0658186787</v>
      </c>
      <c r="AE2" t="n">
        <v>345535.091090229</v>
      </c>
      <c r="AF2" t="n">
        <v>1.840491292007262e-06</v>
      </c>
      <c r="AG2" t="n">
        <v>0.3135416666666667</v>
      </c>
      <c r="AH2" t="n">
        <v>312557.7069582268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3.6641</v>
      </c>
      <c r="E3" t="n">
        <v>27.29</v>
      </c>
      <c r="F3" t="n">
        <v>21.16</v>
      </c>
      <c r="G3" t="n">
        <v>9.41</v>
      </c>
      <c r="H3" t="n">
        <v>0.16</v>
      </c>
      <c r="I3" t="n">
        <v>135</v>
      </c>
      <c r="J3" t="n">
        <v>142.15</v>
      </c>
      <c r="K3" t="n">
        <v>47.83</v>
      </c>
      <c r="L3" t="n">
        <v>1.25</v>
      </c>
      <c r="M3" t="n">
        <v>133</v>
      </c>
      <c r="N3" t="n">
        <v>23.07</v>
      </c>
      <c r="O3" t="n">
        <v>17765.46</v>
      </c>
      <c r="P3" t="n">
        <v>232.28</v>
      </c>
      <c r="Q3" t="n">
        <v>1319.32</v>
      </c>
      <c r="R3" t="n">
        <v>187.6</v>
      </c>
      <c r="S3" t="n">
        <v>59.92</v>
      </c>
      <c r="T3" t="n">
        <v>63130.62</v>
      </c>
      <c r="U3" t="n">
        <v>0.32</v>
      </c>
      <c r="V3" t="n">
        <v>0.8</v>
      </c>
      <c r="W3" t="n">
        <v>0.38</v>
      </c>
      <c r="X3" t="n">
        <v>3.88</v>
      </c>
      <c r="Y3" t="n">
        <v>1</v>
      </c>
      <c r="Z3" t="n">
        <v>10</v>
      </c>
      <c r="AA3" t="n">
        <v>213.1731001418319</v>
      </c>
      <c r="AB3" t="n">
        <v>291.672840147359</v>
      </c>
      <c r="AC3" t="n">
        <v>263.8359936491832</v>
      </c>
      <c r="AD3" t="n">
        <v>213173.1001418319</v>
      </c>
      <c r="AE3" t="n">
        <v>291672.840147359</v>
      </c>
      <c r="AF3" t="n">
        <v>2.029658744069045e-06</v>
      </c>
      <c r="AG3" t="n">
        <v>0.2842708333333333</v>
      </c>
      <c r="AH3" t="n">
        <v>263835.9936491832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3.8975</v>
      </c>
      <c r="E4" t="n">
        <v>25.66</v>
      </c>
      <c r="F4" t="n">
        <v>20.34</v>
      </c>
      <c r="G4" t="n">
        <v>11.4</v>
      </c>
      <c r="H4" t="n">
        <v>0.19</v>
      </c>
      <c r="I4" t="n">
        <v>107</v>
      </c>
      <c r="J4" t="n">
        <v>142.49</v>
      </c>
      <c r="K4" t="n">
        <v>47.83</v>
      </c>
      <c r="L4" t="n">
        <v>1.5</v>
      </c>
      <c r="M4" t="n">
        <v>105</v>
      </c>
      <c r="N4" t="n">
        <v>23.16</v>
      </c>
      <c r="O4" t="n">
        <v>17807.56</v>
      </c>
      <c r="P4" t="n">
        <v>221.02</v>
      </c>
      <c r="Q4" t="n">
        <v>1319.25</v>
      </c>
      <c r="R4" t="n">
        <v>160.54</v>
      </c>
      <c r="S4" t="n">
        <v>59.92</v>
      </c>
      <c r="T4" t="n">
        <v>49742.37</v>
      </c>
      <c r="U4" t="n">
        <v>0.37</v>
      </c>
      <c r="V4" t="n">
        <v>0.84</v>
      </c>
      <c r="W4" t="n">
        <v>0.33</v>
      </c>
      <c r="X4" t="n">
        <v>3.06</v>
      </c>
      <c r="Y4" t="n">
        <v>1</v>
      </c>
      <c r="Z4" t="n">
        <v>10</v>
      </c>
      <c r="AA4" t="n">
        <v>191.4260258323377</v>
      </c>
      <c r="AB4" t="n">
        <v>261.9175336639174</v>
      </c>
      <c r="AC4" t="n">
        <v>236.9204918546768</v>
      </c>
      <c r="AD4" t="n">
        <v>191426.0258323377</v>
      </c>
      <c r="AE4" t="n">
        <v>261917.5336639174</v>
      </c>
      <c r="AF4" t="n">
        <v>2.158946250104828e-06</v>
      </c>
      <c r="AG4" t="n">
        <v>0.2672916666666666</v>
      </c>
      <c r="AH4" t="n">
        <v>236920.4918546768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4.065</v>
      </c>
      <c r="E5" t="n">
        <v>24.6</v>
      </c>
      <c r="F5" t="n">
        <v>19.8</v>
      </c>
      <c r="G5" t="n">
        <v>13.35</v>
      </c>
      <c r="H5" t="n">
        <v>0.22</v>
      </c>
      <c r="I5" t="n">
        <v>89</v>
      </c>
      <c r="J5" t="n">
        <v>142.83</v>
      </c>
      <c r="K5" t="n">
        <v>47.83</v>
      </c>
      <c r="L5" t="n">
        <v>1.75</v>
      </c>
      <c r="M5" t="n">
        <v>87</v>
      </c>
      <c r="N5" t="n">
        <v>23.25</v>
      </c>
      <c r="O5" t="n">
        <v>17849.7</v>
      </c>
      <c r="P5" t="n">
        <v>213.06</v>
      </c>
      <c r="Q5" t="n">
        <v>1319.18</v>
      </c>
      <c r="R5" t="n">
        <v>142.76</v>
      </c>
      <c r="S5" t="n">
        <v>59.92</v>
      </c>
      <c r="T5" t="n">
        <v>40937.99</v>
      </c>
      <c r="U5" t="n">
        <v>0.42</v>
      </c>
      <c r="V5" t="n">
        <v>0.86</v>
      </c>
      <c r="W5" t="n">
        <v>0.31</v>
      </c>
      <c r="X5" t="n">
        <v>2.52</v>
      </c>
      <c r="Y5" t="n">
        <v>1</v>
      </c>
      <c r="Z5" t="n">
        <v>10</v>
      </c>
      <c r="AA5" t="n">
        <v>177.5486185741151</v>
      </c>
      <c r="AB5" t="n">
        <v>242.9298528252272</v>
      </c>
      <c r="AC5" t="n">
        <v>219.7449686258479</v>
      </c>
      <c r="AD5" t="n">
        <v>177548.6185741151</v>
      </c>
      <c r="AE5" t="n">
        <v>242929.8528252273</v>
      </c>
      <c r="AF5" t="n">
        <v>2.251729700237621e-06</v>
      </c>
      <c r="AG5" t="n">
        <v>0.25625</v>
      </c>
      <c r="AH5" t="n">
        <v>219744.9686258479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4.1963</v>
      </c>
      <c r="E6" t="n">
        <v>23.83</v>
      </c>
      <c r="F6" t="n">
        <v>19.41</v>
      </c>
      <c r="G6" t="n">
        <v>15.32</v>
      </c>
      <c r="H6" t="n">
        <v>0.25</v>
      </c>
      <c r="I6" t="n">
        <v>76</v>
      </c>
      <c r="J6" t="n">
        <v>143.17</v>
      </c>
      <c r="K6" t="n">
        <v>47.83</v>
      </c>
      <c r="L6" t="n">
        <v>2</v>
      </c>
      <c r="M6" t="n">
        <v>74</v>
      </c>
      <c r="N6" t="n">
        <v>23.34</v>
      </c>
      <c r="O6" t="n">
        <v>17891.86</v>
      </c>
      <c r="P6" t="n">
        <v>206.64</v>
      </c>
      <c r="Q6" t="n">
        <v>1319.18</v>
      </c>
      <c r="R6" t="n">
        <v>130.18</v>
      </c>
      <c r="S6" t="n">
        <v>59.92</v>
      </c>
      <c r="T6" t="n">
        <v>34713.62</v>
      </c>
      <c r="U6" t="n">
        <v>0.46</v>
      </c>
      <c r="V6" t="n">
        <v>0.88</v>
      </c>
      <c r="W6" t="n">
        <v>0.28</v>
      </c>
      <c r="X6" t="n">
        <v>2.13</v>
      </c>
      <c r="Y6" t="n">
        <v>1</v>
      </c>
      <c r="Z6" t="n">
        <v>10</v>
      </c>
      <c r="AA6" t="n">
        <v>167.4199863191482</v>
      </c>
      <c r="AB6" t="n">
        <v>229.0714113302701</v>
      </c>
      <c r="AC6" t="n">
        <v>207.2091573367202</v>
      </c>
      <c r="AD6" t="n">
        <v>167419.9863191482</v>
      </c>
      <c r="AE6" t="n">
        <v>229071.4113302701</v>
      </c>
      <c r="AF6" t="n">
        <v>2.324460846520819e-06</v>
      </c>
      <c r="AG6" t="n">
        <v>0.2482291666666666</v>
      </c>
      <c r="AH6" t="n">
        <v>207209.1573367202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4.3021</v>
      </c>
      <c r="E7" t="n">
        <v>23.24</v>
      </c>
      <c r="F7" t="n">
        <v>19.11</v>
      </c>
      <c r="G7" t="n">
        <v>17.37</v>
      </c>
      <c r="H7" t="n">
        <v>0.28</v>
      </c>
      <c r="I7" t="n">
        <v>66</v>
      </c>
      <c r="J7" t="n">
        <v>143.51</v>
      </c>
      <c r="K7" t="n">
        <v>47.83</v>
      </c>
      <c r="L7" t="n">
        <v>2.25</v>
      </c>
      <c r="M7" t="n">
        <v>64</v>
      </c>
      <c r="N7" t="n">
        <v>23.44</v>
      </c>
      <c r="O7" t="n">
        <v>17934.06</v>
      </c>
      <c r="P7" t="n">
        <v>201.29</v>
      </c>
      <c r="Q7" t="n">
        <v>1319.19</v>
      </c>
      <c r="R7" t="n">
        <v>120.31</v>
      </c>
      <c r="S7" t="n">
        <v>59.92</v>
      </c>
      <c r="T7" t="n">
        <v>29830.74</v>
      </c>
      <c r="U7" t="n">
        <v>0.5</v>
      </c>
      <c r="V7" t="n">
        <v>0.89</v>
      </c>
      <c r="W7" t="n">
        <v>0.27</v>
      </c>
      <c r="X7" t="n">
        <v>1.83</v>
      </c>
      <c r="Y7" t="n">
        <v>1</v>
      </c>
      <c r="Z7" t="n">
        <v>10</v>
      </c>
      <c r="AA7" t="n">
        <v>159.6416751988121</v>
      </c>
      <c r="AB7" t="n">
        <v>218.4287829005636</v>
      </c>
      <c r="AC7" t="n">
        <v>197.5822464273187</v>
      </c>
      <c r="AD7" t="n">
        <v>159641.6751988121</v>
      </c>
      <c r="AE7" t="n">
        <v>218428.7829005636</v>
      </c>
      <c r="AF7" t="n">
        <v>2.38306675114201e-06</v>
      </c>
      <c r="AG7" t="n">
        <v>0.2420833333333333</v>
      </c>
      <c r="AH7" t="n">
        <v>197582.2464273187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4.4001</v>
      </c>
      <c r="E8" t="n">
        <v>22.73</v>
      </c>
      <c r="F8" t="n">
        <v>18.82</v>
      </c>
      <c r="G8" t="n">
        <v>19.47</v>
      </c>
      <c r="H8" t="n">
        <v>0.31</v>
      </c>
      <c r="I8" t="n">
        <v>58</v>
      </c>
      <c r="J8" t="n">
        <v>143.86</v>
      </c>
      <c r="K8" t="n">
        <v>47.83</v>
      </c>
      <c r="L8" t="n">
        <v>2.5</v>
      </c>
      <c r="M8" t="n">
        <v>56</v>
      </c>
      <c r="N8" t="n">
        <v>23.53</v>
      </c>
      <c r="O8" t="n">
        <v>17976.29</v>
      </c>
      <c r="P8" t="n">
        <v>196.12</v>
      </c>
      <c r="Q8" t="n">
        <v>1319.11</v>
      </c>
      <c r="R8" t="n">
        <v>110.62</v>
      </c>
      <c r="S8" t="n">
        <v>59.92</v>
      </c>
      <c r="T8" t="n">
        <v>25027.14</v>
      </c>
      <c r="U8" t="n">
        <v>0.54</v>
      </c>
      <c r="V8" t="n">
        <v>0.9</v>
      </c>
      <c r="W8" t="n">
        <v>0.26</v>
      </c>
      <c r="X8" t="n">
        <v>1.54</v>
      </c>
      <c r="Y8" t="n">
        <v>1</v>
      </c>
      <c r="Z8" t="n">
        <v>10</v>
      </c>
      <c r="AA8" t="n">
        <v>152.6256068901701</v>
      </c>
      <c r="AB8" t="n">
        <v>208.829088713596</v>
      </c>
      <c r="AC8" t="n">
        <v>188.8987335802968</v>
      </c>
      <c r="AD8" t="n">
        <v>152625.6068901701</v>
      </c>
      <c r="AE8" t="n">
        <v>208829.088713596</v>
      </c>
      <c r="AF8" t="n">
        <v>2.437351993607763e-06</v>
      </c>
      <c r="AG8" t="n">
        <v>0.2367708333333333</v>
      </c>
      <c r="AH8" t="n">
        <v>188898.7335802968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4.4629</v>
      </c>
      <c r="E9" t="n">
        <v>22.41</v>
      </c>
      <c r="F9" t="n">
        <v>18.68</v>
      </c>
      <c r="G9" t="n">
        <v>21.55</v>
      </c>
      <c r="H9" t="n">
        <v>0.34</v>
      </c>
      <c r="I9" t="n">
        <v>52</v>
      </c>
      <c r="J9" t="n">
        <v>144.2</v>
      </c>
      <c r="K9" t="n">
        <v>47.83</v>
      </c>
      <c r="L9" t="n">
        <v>2.75</v>
      </c>
      <c r="M9" t="n">
        <v>50</v>
      </c>
      <c r="N9" t="n">
        <v>23.62</v>
      </c>
      <c r="O9" t="n">
        <v>18018.55</v>
      </c>
      <c r="P9" t="n">
        <v>192.56</v>
      </c>
      <c r="Q9" t="n">
        <v>1319.21</v>
      </c>
      <c r="R9" t="n">
        <v>107.04</v>
      </c>
      <c r="S9" t="n">
        <v>59.92</v>
      </c>
      <c r="T9" t="n">
        <v>23267.02</v>
      </c>
      <c r="U9" t="n">
        <v>0.5600000000000001</v>
      </c>
      <c r="V9" t="n">
        <v>0.91</v>
      </c>
      <c r="W9" t="n">
        <v>0.22</v>
      </c>
      <c r="X9" t="n">
        <v>1.4</v>
      </c>
      <c r="Y9" t="n">
        <v>1</v>
      </c>
      <c r="Z9" t="n">
        <v>10</v>
      </c>
      <c r="AA9" t="n">
        <v>148.2597015904468</v>
      </c>
      <c r="AB9" t="n">
        <v>202.8554644723696</v>
      </c>
      <c r="AC9" t="n">
        <v>183.4952236526168</v>
      </c>
      <c r="AD9" t="n">
        <v>148259.7015904468</v>
      </c>
      <c r="AE9" t="n">
        <v>202855.4644723696</v>
      </c>
      <c r="AF9" t="n">
        <v>2.47213886326949e-06</v>
      </c>
      <c r="AG9" t="n">
        <v>0.2334375</v>
      </c>
      <c r="AH9" t="n">
        <v>183495.2236526168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4.4911</v>
      </c>
      <c r="E10" t="n">
        <v>22.27</v>
      </c>
      <c r="F10" t="n">
        <v>18.68</v>
      </c>
      <c r="G10" t="n">
        <v>23.85</v>
      </c>
      <c r="H10" t="n">
        <v>0.37</v>
      </c>
      <c r="I10" t="n">
        <v>47</v>
      </c>
      <c r="J10" t="n">
        <v>144.54</v>
      </c>
      <c r="K10" t="n">
        <v>47.83</v>
      </c>
      <c r="L10" t="n">
        <v>3</v>
      </c>
      <c r="M10" t="n">
        <v>45</v>
      </c>
      <c r="N10" t="n">
        <v>23.71</v>
      </c>
      <c r="O10" t="n">
        <v>18060.85</v>
      </c>
      <c r="P10" t="n">
        <v>190.33</v>
      </c>
      <c r="Q10" t="n">
        <v>1319.08</v>
      </c>
      <c r="R10" t="n">
        <v>106.66</v>
      </c>
      <c r="S10" t="n">
        <v>59.92</v>
      </c>
      <c r="T10" t="n">
        <v>23099.05</v>
      </c>
      <c r="U10" t="n">
        <v>0.5600000000000001</v>
      </c>
      <c r="V10" t="n">
        <v>0.91</v>
      </c>
      <c r="W10" t="n">
        <v>0.24</v>
      </c>
      <c r="X10" t="n">
        <v>1.4</v>
      </c>
      <c r="Y10" t="n">
        <v>1</v>
      </c>
      <c r="Z10" t="n">
        <v>10</v>
      </c>
      <c r="AA10" t="n">
        <v>146.1380900061023</v>
      </c>
      <c r="AB10" t="n">
        <v>199.9525819037736</v>
      </c>
      <c r="AC10" t="n">
        <v>180.8693881221455</v>
      </c>
      <c r="AD10" t="n">
        <v>146138.0900061023</v>
      </c>
      <c r="AE10" t="n">
        <v>199952.5819037737</v>
      </c>
      <c r="AF10" t="n">
        <v>2.487759718754534e-06</v>
      </c>
      <c r="AG10" t="n">
        <v>0.2319791666666667</v>
      </c>
      <c r="AH10" t="n">
        <v>180869.3881221455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4.5626</v>
      </c>
      <c r="E11" t="n">
        <v>21.92</v>
      </c>
      <c r="F11" t="n">
        <v>18.48</v>
      </c>
      <c r="G11" t="n">
        <v>26.39</v>
      </c>
      <c r="H11" t="n">
        <v>0.4</v>
      </c>
      <c r="I11" t="n">
        <v>42</v>
      </c>
      <c r="J11" t="n">
        <v>144.89</v>
      </c>
      <c r="K11" t="n">
        <v>47.83</v>
      </c>
      <c r="L11" t="n">
        <v>3.25</v>
      </c>
      <c r="M11" t="n">
        <v>40</v>
      </c>
      <c r="N11" t="n">
        <v>23.81</v>
      </c>
      <c r="O11" t="n">
        <v>18103.18</v>
      </c>
      <c r="P11" t="n">
        <v>185.9</v>
      </c>
      <c r="Q11" t="n">
        <v>1319.12</v>
      </c>
      <c r="R11" t="n">
        <v>99.67</v>
      </c>
      <c r="S11" t="n">
        <v>59.92</v>
      </c>
      <c r="T11" t="n">
        <v>19629.19</v>
      </c>
      <c r="U11" t="n">
        <v>0.6</v>
      </c>
      <c r="V11" t="n">
        <v>0.92</v>
      </c>
      <c r="W11" t="n">
        <v>0.23</v>
      </c>
      <c r="X11" t="n">
        <v>1.2</v>
      </c>
      <c r="Y11" t="n">
        <v>1</v>
      </c>
      <c r="Z11" t="n">
        <v>10</v>
      </c>
      <c r="AA11" t="n">
        <v>141.0893848940375</v>
      </c>
      <c r="AB11" t="n">
        <v>193.0447208363002</v>
      </c>
      <c r="AC11" t="n">
        <v>174.6208036197056</v>
      </c>
      <c r="AD11" t="n">
        <v>141089.3848940375</v>
      </c>
      <c r="AE11" t="n">
        <v>193044.7208363002</v>
      </c>
      <c r="AF11" t="n">
        <v>2.52736578851271e-06</v>
      </c>
      <c r="AG11" t="n">
        <v>0.2283333333333334</v>
      </c>
      <c r="AH11" t="n">
        <v>174620.8036197056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4.6003</v>
      </c>
      <c r="E12" t="n">
        <v>21.74</v>
      </c>
      <c r="F12" t="n">
        <v>18.38</v>
      </c>
      <c r="G12" t="n">
        <v>28.28</v>
      </c>
      <c r="H12" t="n">
        <v>0.43</v>
      </c>
      <c r="I12" t="n">
        <v>39</v>
      </c>
      <c r="J12" t="n">
        <v>145.23</v>
      </c>
      <c r="K12" t="n">
        <v>47.83</v>
      </c>
      <c r="L12" t="n">
        <v>3.5</v>
      </c>
      <c r="M12" t="n">
        <v>37</v>
      </c>
      <c r="N12" t="n">
        <v>23.9</v>
      </c>
      <c r="O12" t="n">
        <v>18145.54</v>
      </c>
      <c r="P12" t="n">
        <v>182.28</v>
      </c>
      <c r="Q12" t="n">
        <v>1319.14</v>
      </c>
      <c r="R12" t="n">
        <v>96.62</v>
      </c>
      <c r="S12" t="n">
        <v>59.92</v>
      </c>
      <c r="T12" t="n">
        <v>18118.76</v>
      </c>
      <c r="U12" t="n">
        <v>0.62</v>
      </c>
      <c r="V12" t="n">
        <v>0.92</v>
      </c>
      <c r="W12" t="n">
        <v>0.23</v>
      </c>
      <c r="X12" t="n">
        <v>1.1</v>
      </c>
      <c r="Y12" t="n">
        <v>1</v>
      </c>
      <c r="Z12" t="n">
        <v>10</v>
      </c>
      <c r="AA12" t="n">
        <v>137.8271536659127</v>
      </c>
      <c r="AB12" t="n">
        <v>188.5811921504977</v>
      </c>
      <c r="AC12" t="n">
        <v>170.5832678470728</v>
      </c>
      <c r="AD12" t="n">
        <v>137827.1536659127</v>
      </c>
      <c r="AE12" t="n">
        <v>188581.1921504977</v>
      </c>
      <c r="AF12" t="n">
        <v>2.548248988930659e-06</v>
      </c>
      <c r="AG12" t="n">
        <v>0.2264583333333333</v>
      </c>
      <c r="AH12" t="n">
        <v>170583.2678470728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4.64</v>
      </c>
      <c r="E13" t="n">
        <v>21.55</v>
      </c>
      <c r="F13" t="n">
        <v>18.28</v>
      </c>
      <c r="G13" t="n">
        <v>30.47</v>
      </c>
      <c r="H13" t="n">
        <v>0.46</v>
      </c>
      <c r="I13" t="n">
        <v>36</v>
      </c>
      <c r="J13" t="n">
        <v>145.57</v>
      </c>
      <c r="K13" t="n">
        <v>47.83</v>
      </c>
      <c r="L13" t="n">
        <v>3.75</v>
      </c>
      <c r="M13" t="n">
        <v>34</v>
      </c>
      <c r="N13" t="n">
        <v>23.99</v>
      </c>
      <c r="O13" t="n">
        <v>18187.93</v>
      </c>
      <c r="P13" t="n">
        <v>179.64</v>
      </c>
      <c r="Q13" t="n">
        <v>1319.16</v>
      </c>
      <c r="R13" t="n">
        <v>93.34999999999999</v>
      </c>
      <c r="S13" t="n">
        <v>59.92</v>
      </c>
      <c r="T13" t="n">
        <v>16501.24</v>
      </c>
      <c r="U13" t="n">
        <v>0.64</v>
      </c>
      <c r="V13" t="n">
        <v>0.93</v>
      </c>
      <c r="W13" t="n">
        <v>0.22</v>
      </c>
      <c r="X13" t="n">
        <v>1.01</v>
      </c>
      <c r="Y13" t="n">
        <v>1</v>
      </c>
      <c r="Z13" t="n">
        <v>10</v>
      </c>
      <c r="AA13" t="n">
        <v>135.0713639963107</v>
      </c>
      <c r="AB13" t="n">
        <v>184.8105991476903</v>
      </c>
      <c r="AC13" t="n">
        <v>167.1725349483917</v>
      </c>
      <c r="AD13" t="n">
        <v>135071.3639963107</v>
      </c>
      <c r="AE13" t="n">
        <v>184810.5991476903</v>
      </c>
      <c r="AF13" t="n">
        <v>2.570240051439744e-06</v>
      </c>
      <c r="AG13" t="n">
        <v>0.2244791666666667</v>
      </c>
      <c r="AH13" t="n">
        <v>167172.5349483917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4.6802</v>
      </c>
      <c r="E14" t="n">
        <v>21.37</v>
      </c>
      <c r="F14" t="n">
        <v>18.18</v>
      </c>
      <c r="G14" t="n">
        <v>33.06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31</v>
      </c>
      <c r="N14" t="n">
        <v>24.09</v>
      </c>
      <c r="O14" t="n">
        <v>18230.35</v>
      </c>
      <c r="P14" t="n">
        <v>175.93</v>
      </c>
      <c r="Q14" t="n">
        <v>1319.22</v>
      </c>
      <c r="R14" t="n">
        <v>90.2</v>
      </c>
      <c r="S14" t="n">
        <v>59.92</v>
      </c>
      <c r="T14" t="n">
        <v>14941.23</v>
      </c>
      <c r="U14" t="n">
        <v>0.66</v>
      </c>
      <c r="V14" t="n">
        <v>0.93</v>
      </c>
      <c r="W14" t="n">
        <v>0.22</v>
      </c>
      <c r="X14" t="n">
        <v>0.91</v>
      </c>
      <c r="Y14" t="n">
        <v>1</v>
      </c>
      <c r="Z14" t="n">
        <v>10</v>
      </c>
      <c r="AA14" t="n">
        <v>131.7956731817873</v>
      </c>
      <c r="AB14" t="n">
        <v>180.3286544619821</v>
      </c>
      <c r="AC14" t="n">
        <v>163.1183407730372</v>
      </c>
      <c r="AD14" t="n">
        <v>131795.6731817873</v>
      </c>
      <c r="AE14" t="n">
        <v>180328.6544619821</v>
      </c>
      <c r="AF14" t="n">
        <v>2.592508079471615e-06</v>
      </c>
      <c r="AG14" t="n">
        <v>0.2226041666666667</v>
      </c>
      <c r="AH14" t="n">
        <v>163118.3407730372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4.7053</v>
      </c>
      <c r="E15" t="n">
        <v>21.25</v>
      </c>
      <c r="F15" t="n">
        <v>18.13</v>
      </c>
      <c r="G15" t="n">
        <v>35.09</v>
      </c>
      <c r="H15" t="n">
        <v>0.51</v>
      </c>
      <c r="I15" t="n">
        <v>31</v>
      </c>
      <c r="J15" t="n">
        <v>146.26</v>
      </c>
      <c r="K15" t="n">
        <v>47.83</v>
      </c>
      <c r="L15" t="n">
        <v>4.25</v>
      </c>
      <c r="M15" t="n">
        <v>29</v>
      </c>
      <c r="N15" t="n">
        <v>24.18</v>
      </c>
      <c r="O15" t="n">
        <v>18272.81</v>
      </c>
      <c r="P15" t="n">
        <v>172.65</v>
      </c>
      <c r="Q15" t="n">
        <v>1319.21</v>
      </c>
      <c r="R15" t="n">
        <v>88.29000000000001</v>
      </c>
      <c r="S15" t="n">
        <v>59.92</v>
      </c>
      <c r="T15" t="n">
        <v>13996.38</v>
      </c>
      <c r="U15" t="n">
        <v>0.68</v>
      </c>
      <c r="V15" t="n">
        <v>0.9399999999999999</v>
      </c>
      <c r="W15" t="n">
        <v>0.22</v>
      </c>
      <c r="X15" t="n">
        <v>0.85</v>
      </c>
      <c r="Y15" t="n">
        <v>1</v>
      </c>
      <c r="Z15" t="n">
        <v>10</v>
      </c>
      <c r="AA15" t="n">
        <v>129.3095044173918</v>
      </c>
      <c r="AB15" t="n">
        <v>176.926968676513</v>
      </c>
      <c r="AC15" t="n">
        <v>160.0413071046361</v>
      </c>
      <c r="AD15" t="n">
        <v>129309.5044173918</v>
      </c>
      <c r="AE15" t="n">
        <v>176926.968676513</v>
      </c>
      <c r="AF15" t="n">
        <v>2.606411748715394e-06</v>
      </c>
      <c r="AG15" t="n">
        <v>0.2213541666666667</v>
      </c>
      <c r="AH15" t="n">
        <v>160041.3071046361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4.748</v>
      </c>
      <c r="E16" t="n">
        <v>21.06</v>
      </c>
      <c r="F16" t="n">
        <v>18.02</v>
      </c>
      <c r="G16" t="n">
        <v>38.62</v>
      </c>
      <c r="H16" t="n">
        <v>0.54</v>
      </c>
      <c r="I16" t="n">
        <v>28</v>
      </c>
      <c r="J16" t="n">
        <v>146.61</v>
      </c>
      <c r="K16" t="n">
        <v>47.83</v>
      </c>
      <c r="L16" t="n">
        <v>4.5</v>
      </c>
      <c r="M16" t="n">
        <v>26</v>
      </c>
      <c r="N16" t="n">
        <v>24.28</v>
      </c>
      <c r="O16" t="n">
        <v>18315.3</v>
      </c>
      <c r="P16" t="n">
        <v>169.51</v>
      </c>
      <c r="Q16" t="n">
        <v>1319.11</v>
      </c>
      <c r="R16" t="n">
        <v>84.94</v>
      </c>
      <c r="S16" t="n">
        <v>59.92</v>
      </c>
      <c r="T16" t="n">
        <v>12334.89</v>
      </c>
      <c r="U16" t="n">
        <v>0.71</v>
      </c>
      <c r="V16" t="n">
        <v>0.9399999999999999</v>
      </c>
      <c r="W16" t="n">
        <v>0.21</v>
      </c>
      <c r="X16" t="n">
        <v>0.75</v>
      </c>
      <c r="Y16" t="n">
        <v>1</v>
      </c>
      <c r="Z16" t="n">
        <v>10</v>
      </c>
      <c r="AA16" t="n">
        <v>126.3314531705121</v>
      </c>
      <c r="AB16" t="n">
        <v>172.8522675781858</v>
      </c>
      <c r="AC16" t="n">
        <v>156.355489760253</v>
      </c>
      <c r="AD16" t="n">
        <v>126331.4531705121</v>
      </c>
      <c r="AE16" t="n">
        <v>172852.2675781858</v>
      </c>
      <c r="AF16" t="n">
        <v>2.630064604361187e-06</v>
      </c>
      <c r="AG16" t="n">
        <v>0.219375</v>
      </c>
      <c r="AH16" t="n">
        <v>156355.489760253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4.7804</v>
      </c>
      <c r="E17" t="n">
        <v>20.92</v>
      </c>
      <c r="F17" t="n">
        <v>17.94</v>
      </c>
      <c r="G17" t="n">
        <v>41.4</v>
      </c>
      <c r="H17" t="n">
        <v>0.57</v>
      </c>
      <c r="I17" t="n">
        <v>26</v>
      </c>
      <c r="J17" t="n">
        <v>146.95</v>
      </c>
      <c r="K17" t="n">
        <v>47.83</v>
      </c>
      <c r="L17" t="n">
        <v>4.75</v>
      </c>
      <c r="M17" t="n">
        <v>24</v>
      </c>
      <c r="N17" t="n">
        <v>24.37</v>
      </c>
      <c r="O17" t="n">
        <v>18357.82</v>
      </c>
      <c r="P17" t="n">
        <v>165.74</v>
      </c>
      <c r="Q17" t="n">
        <v>1319.09</v>
      </c>
      <c r="R17" t="n">
        <v>82.56999999999999</v>
      </c>
      <c r="S17" t="n">
        <v>59.92</v>
      </c>
      <c r="T17" t="n">
        <v>11161.88</v>
      </c>
      <c r="U17" t="n">
        <v>0.73</v>
      </c>
      <c r="V17" t="n">
        <v>0.95</v>
      </c>
      <c r="W17" t="n">
        <v>0.19</v>
      </c>
      <c r="X17" t="n">
        <v>0.66</v>
      </c>
      <c r="Y17" t="n">
        <v>1</v>
      </c>
      <c r="Z17" t="n">
        <v>10</v>
      </c>
      <c r="AA17" t="n">
        <v>123.4125562289804</v>
      </c>
      <c r="AB17" t="n">
        <v>168.8585040101393</v>
      </c>
      <c r="AC17" t="n">
        <v>152.7428853818573</v>
      </c>
      <c r="AD17" t="n">
        <v>123412.5562289804</v>
      </c>
      <c r="AE17" t="n">
        <v>168858.5040101393</v>
      </c>
      <c r="AF17" t="n">
        <v>2.64801197023762e-06</v>
      </c>
      <c r="AG17" t="n">
        <v>0.2179166666666667</v>
      </c>
      <c r="AH17" t="n">
        <v>152742.8853818573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4.7722</v>
      </c>
      <c r="E18" t="n">
        <v>20.95</v>
      </c>
      <c r="F18" t="n">
        <v>18</v>
      </c>
      <c r="G18" t="n">
        <v>43.21</v>
      </c>
      <c r="H18" t="n">
        <v>0.6</v>
      </c>
      <c r="I18" t="n">
        <v>25</v>
      </c>
      <c r="J18" t="n">
        <v>147.3</v>
      </c>
      <c r="K18" t="n">
        <v>47.83</v>
      </c>
      <c r="L18" t="n">
        <v>5</v>
      </c>
      <c r="M18" t="n">
        <v>23</v>
      </c>
      <c r="N18" t="n">
        <v>24.47</v>
      </c>
      <c r="O18" t="n">
        <v>18400.38</v>
      </c>
      <c r="P18" t="n">
        <v>165.07</v>
      </c>
      <c r="Q18" t="n">
        <v>1319.12</v>
      </c>
      <c r="R18" t="n">
        <v>84.43000000000001</v>
      </c>
      <c r="S18" t="n">
        <v>59.92</v>
      </c>
      <c r="T18" t="n">
        <v>12096.83</v>
      </c>
      <c r="U18" t="n">
        <v>0.71</v>
      </c>
      <c r="V18" t="n">
        <v>0.9399999999999999</v>
      </c>
      <c r="W18" t="n">
        <v>0.21</v>
      </c>
      <c r="X18" t="n">
        <v>0.73</v>
      </c>
      <c r="Y18" t="n">
        <v>1</v>
      </c>
      <c r="Z18" t="n">
        <v>10</v>
      </c>
      <c r="AA18" t="n">
        <v>123.4070600655057</v>
      </c>
      <c r="AB18" t="n">
        <v>168.8509839167997</v>
      </c>
      <c r="AC18" t="n">
        <v>152.7360829956715</v>
      </c>
      <c r="AD18" t="n">
        <v>123407.0600655057</v>
      </c>
      <c r="AE18" t="n">
        <v>168850.9839167997</v>
      </c>
      <c r="AF18" t="n">
        <v>2.643469735663955e-06</v>
      </c>
      <c r="AG18" t="n">
        <v>0.2182291666666667</v>
      </c>
      <c r="AH18" t="n">
        <v>152736.0829956715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4.8046</v>
      </c>
      <c r="E19" t="n">
        <v>20.81</v>
      </c>
      <c r="F19" t="n">
        <v>17.92</v>
      </c>
      <c r="G19" t="n">
        <v>46.75</v>
      </c>
      <c r="H19" t="n">
        <v>0.63</v>
      </c>
      <c r="I19" t="n">
        <v>23</v>
      </c>
      <c r="J19" t="n">
        <v>147.64</v>
      </c>
      <c r="K19" t="n">
        <v>47.83</v>
      </c>
      <c r="L19" t="n">
        <v>5.25</v>
      </c>
      <c r="M19" t="n">
        <v>21</v>
      </c>
      <c r="N19" t="n">
        <v>24.56</v>
      </c>
      <c r="O19" t="n">
        <v>18442.97</v>
      </c>
      <c r="P19" t="n">
        <v>160.2</v>
      </c>
      <c r="Q19" t="n">
        <v>1319.15</v>
      </c>
      <c r="R19" t="n">
        <v>81.56999999999999</v>
      </c>
      <c r="S19" t="n">
        <v>59.92</v>
      </c>
      <c r="T19" t="n">
        <v>10675.39</v>
      </c>
      <c r="U19" t="n">
        <v>0.73</v>
      </c>
      <c r="V19" t="n">
        <v>0.95</v>
      </c>
      <c r="W19" t="n">
        <v>0.2</v>
      </c>
      <c r="X19" t="n">
        <v>0.64</v>
      </c>
      <c r="Y19" t="n">
        <v>1</v>
      </c>
      <c r="Z19" t="n">
        <v>10</v>
      </c>
      <c r="AA19" t="n">
        <v>119.9688005509253</v>
      </c>
      <c r="AB19" t="n">
        <v>164.1466055636487</v>
      </c>
      <c r="AC19" t="n">
        <v>148.4806839099073</v>
      </c>
      <c r="AD19" t="n">
        <v>119968.8005509253</v>
      </c>
      <c r="AE19" t="n">
        <v>164146.6055636487</v>
      </c>
      <c r="AF19" t="n">
        <v>2.661417101540387e-06</v>
      </c>
      <c r="AG19" t="n">
        <v>0.2167708333333333</v>
      </c>
      <c r="AH19" t="n">
        <v>148480.6839099073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4.8226</v>
      </c>
      <c r="E20" t="n">
        <v>20.74</v>
      </c>
      <c r="F20" t="n">
        <v>17.87</v>
      </c>
      <c r="G20" t="n">
        <v>48.74</v>
      </c>
      <c r="H20" t="n">
        <v>0.66</v>
      </c>
      <c r="I20" t="n">
        <v>22</v>
      </c>
      <c r="J20" t="n">
        <v>147.99</v>
      </c>
      <c r="K20" t="n">
        <v>47.83</v>
      </c>
      <c r="L20" t="n">
        <v>5.5</v>
      </c>
      <c r="M20" t="n">
        <v>19</v>
      </c>
      <c r="N20" t="n">
        <v>24.66</v>
      </c>
      <c r="O20" t="n">
        <v>18485.59</v>
      </c>
      <c r="P20" t="n">
        <v>157.05</v>
      </c>
      <c r="Q20" t="n">
        <v>1319.1</v>
      </c>
      <c r="R20" t="n">
        <v>80.01000000000001</v>
      </c>
      <c r="S20" t="n">
        <v>59.92</v>
      </c>
      <c r="T20" t="n">
        <v>9898.879999999999</v>
      </c>
      <c r="U20" t="n">
        <v>0.75</v>
      </c>
      <c r="V20" t="n">
        <v>0.95</v>
      </c>
      <c r="W20" t="n">
        <v>0.2</v>
      </c>
      <c r="X20" t="n">
        <v>0.59</v>
      </c>
      <c r="Y20" t="n">
        <v>1</v>
      </c>
      <c r="Z20" t="n">
        <v>10</v>
      </c>
      <c r="AA20" t="n">
        <v>117.8444711177368</v>
      </c>
      <c r="AB20" t="n">
        <v>161.2400043143614</v>
      </c>
      <c r="AC20" t="n">
        <v>145.8514846044105</v>
      </c>
      <c r="AD20" t="n">
        <v>117844.4711177368</v>
      </c>
      <c r="AE20" t="n">
        <v>161240.0043143613</v>
      </c>
      <c r="AF20" t="n">
        <v>2.671387860360628e-06</v>
      </c>
      <c r="AG20" t="n">
        <v>0.2160416666666667</v>
      </c>
      <c r="AH20" t="n">
        <v>145851.4846044105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4.8351</v>
      </c>
      <c r="E21" t="n">
        <v>20.68</v>
      </c>
      <c r="F21" t="n">
        <v>17.85</v>
      </c>
      <c r="G21" t="n">
        <v>50.99</v>
      </c>
      <c r="H21" t="n">
        <v>0.6899999999999999</v>
      </c>
      <c r="I21" t="n">
        <v>21</v>
      </c>
      <c r="J21" t="n">
        <v>148.33</v>
      </c>
      <c r="K21" t="n">
        <v>47.83</v>
      </c>
      <c r="L21" t="n">
        <v>5.75</v>
      </c>
      <c r="M21" t="n">
        <v>13</v>
      </c>
      <c r="N21" t="n">
        <v>24.75</v>
      </c>
      <c r="O21" t="n">
        <v>18528.25</v>
      </c>
      <c r="P21" t="n">
        <v>155.37</v>
      </c>
      <c r="Q21" t="n">
        <v>1319.1</v>
      </c>
      <c r="R21" t="n">
        <v>78.83</v>
      </c>
      <c r="S21" t="n">
        <v>59.92</v>
      </c>
      <c r="T21" t="n">
        <v>9317.33</v>
      </c>
      <c r="U21" t="n">
        <v>0.76</v>
      </c>
      <c r="V21" t="n">
        <v>0.95</v>
      </c>
      <c r="W21" t="n">
        <v>0.21</v>
      </c>
      <c r="X21" t="n">
        <v>0.57</v>
      </c>
      <c r="Y21" t="n">
        <v>1</v>
      </c>
      <c r="Z21" t="n">
        <v>10</v>
      </c>
      <c r="AA21" t="n">
        <v>116.662341493598</v>
      </c>
      <c r="AB21" t="n">
        <v>159.6225624107372</v>
      </c>
      <c r="AC21" t="n">
        <v>144.3884090859737</v>
      </c>
      <c r="AD21" t="n">
        <v>116662.341493598</v>
      </c>
      <c r="AE21" t="n">
        <v>159622.5624107372</v>
      </c>
      <c r="AF21" t="n">
        <v>2.678311998430238e-06</v>
      </c>
      <c r="AG21" t="n">
        <v>0.2154166666666667</v>
      </c>
      <c r="AH21" t="n">
        <v>144388.4090859737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4.8422</v>
      </c>
      <c r="E22" t="n">
        <v>20.65</v>
      </c>
      <c r="F22" t="n">
        <v>17.85</v>
      </c>
      <c r="G22" t="n">
        <v>53.54</v>
      </c>
      <c r="H22" t="n">
        <v>0.71</v>
      </c>
      <c r="I22" t="n">
        <v>20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153.59</v>
      </c>
      <c r="Q22" t="n">
        <v>1319.14</v>
      </c>
      <c r="R22" t="n">
        <v>78.56999999999999</v>
      </c>
      <c r="S22" t="n">
        <v>59.92</v>
      </c>
      <c r="T22" t="n">
        <v>9191.34</v>
      </c>
      <c r="U22" t="n">
        <v>0.76</v>
      </c>
      <c r="V22" t="n">
        <v>0.95</v>
      </c>
      <c r="W22" t="n">
        <v>0.21</v>
      </c>
      <c r="X22" t="n">
        <v>0.57</v>
      </c>
      <c r="Y22" t="n">
        <v>1</v>
      </c>
      <c r="Z22" t="n">
        <v>10</v>
      </c>
      <c r="AA22" t="n">
        <v>115.6045872243061</v>
      </c>
      <c r="AB22" t="n">
        <v>158.1752963546678</v>
      </c>
      <c r="AC22" t="n">
        <v>143.0792680710445</v>
      </c>
      <c r="AD22" t="n">
        <v>115604.5872243061</v>
      </c>
      <c r="AE22" t="n">
        <v>158175.2963546678</v>
      </c>
      <c r="AF22" t="n">
        <v>2.682244908853778e-06</v>
      </c>
      <c r="AG22" t="n">
        <v>0.2151041666666667</v>
      </c>
      <c r="AH22" t="n">
        <v>143079.2680710445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4.8405</v>
      </c>
      <c r="E23" t="n">
        <v>20.66</v>
      </c>
      <c r="F23" t="n">
        <v>17.85</v>
      </c>
      <c r="G23" t="n">
        <v>53.56</v>
      </c>
      <c r="H23" t="n">
        <v>0.74</v>
      </c>
      <c r="I23" t="n">
        <v>20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153.79</v>
      </c>
      <c r="Q23" t="n">
        <v>1319.22</v>
      </c>
      <c r="R23" t="n">
        <v>78.51000000000001</v>
      </c>
      <c r="S23" t="n">
        <v>59.92</v>
      </c>
      <c r="T23" t="n">
        <v>9160.83</v>
      </c>
      <c r="U23" t="n">
        <v>0.76</v>
      </c>
      <c r="V23" t="n">
        <v>0.95</v>
      </c>
      <c r="W23" t="n">
        <v>0.22</v>
      </c>
      <c r="X23" t="n">
        <v>0.58</v>
      </c>
      <c r="Y23" t="n">
        <v>1</v>
      </c>
      <c r="Z23" t="n">
        <v>10</v>
      </c>
      <c r="AA23" t="n">
        <v>115.7446289380146</v>
      </c>
      <c r="AB23" t="n">
        <v>158.3669076055681</v>
      </c>
      <c r="AC23" t="n">
        <v>143.252592213087</v>
      </c>
      <c r="AD23" t="n">
        <v>115744.6289380146</v>
      </c>
      <c r="AE23" t="n">
        <v>158366.9076055681</v>
      </c>
      <c r="AF23" t="n">
        <v>2.681303226076311e-06</v>
      </c>
      <c r="AG23" t="n">
        <v>0.2152083333333333</v>
      </c>
      <c r="AH23" t="n">
        <v>143252.592213087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2.917</v>
      </c>
      <c r="E2" t="n">
        <v>34.28</v>
      </c>
      <c r="F2" t="n">
        <v>23.9</v>
      </c>
      <c r="G2" t="n">
        <v>6.4</v>
      </c>
      <c r="H2" t="n">
        <v>0.1</v>
      </c>
      <c r="I2" t="n">
        <v>224</v>
      </c>
      <c r="J2" t="n">
        <v>176.73</v>
      </c>
      <c r="K2" t="n">
        <v>52.44</v>
      </c>
      <c r="L2" t="n">
        <v>1</v>
      </c>
      <c r="M2" t="n">
        <v>222</v>
      </c>
      <c r="N2" t="n">
        <v>33.29</v>
      </c>
      <c r="O2" t="n">
        <v>22031.19</v>
      </c>
      <c r="P2" t="n">
        <v>308.06</v>
      </c>
      <c r="Q2" t="n">
        <v>1319.51</v>
      </c>
      <c r="R2" t="n">
        <v>276.87</v>
      </c>
      <c r="S2" t="n">
        <v>59.92</v>
      </c>
      <c r="T2" t="n">
        <v>107318.07</v>
      </c>
      <c r="U2" t="n">
        <v>0.22</v>
      </c>
      <c r="V2" t="n">
        <v>0.71</v>
      </c>
      <c r="W2" t="n">
        <v>0.53</v>
      </c>
      <c r="X2" t="n">
        <v>6.61</v>
      </c>
      <c r="Y2" t="n">
        <v>1</v>
      </c>
      <c r="Z2" t="n">
        <v>10</v>
      </c>
      <c r="AA2" t="n">
        <v>348.2564126764823</v>
      </c>
      <c r="AB2" t="n">
        <v>476.4997878125554</v>
      </c>
      <c r="AC2" t="n">
        <v>431.0233168353769</v>
      </c>
      <c r="AD2" t="n">
        <v>348256.4126764823</v>
      </c>
      <c r="AE2" t="n">
        <v>476499.7878125554</v>
      </c>
      <c r="AF2" t="n">
        <v>1.557052544231307e-06</v>
      </c>
      <c r="AG2" t="n">
        <v>0.3570833333333334</v>
      </c>
      <c r="AH2" t="n">
        <v>431023.316835377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3.3028</v>
      </c>
      <c r="E3" t="n">
        <v>30.28</v>
      </c>
      <c r="F3" t="n">
        <v>22.03</v>
      </c>
      <c r="G3" t="n">
        <v>8.06</v>
      </c>
      <c r="H3" t="n">
        <v>0.13</v>
      </c>
      <c r="I3" t="n">
        <v>164</v>
      </c>
      <c r="J3" t="n">
        <v>177.1</v>
      </c>
      <c r="K3" t="n">
        <v>52.44</v>
      </c>
      <c r="L3" t="n">
        <v>1.25</v>
      </c>
      <c r="M3" t="n">
        <v>162</v>
      </c>
      <c r="N3" t="n">
        <v>33.41</v>
      </c>
      <c r="O3" t="n">
        <v>22076.81</v>
      </c>
      <c r="P3" t="n">
        <v>282.1</v>
      </c>
      <c r="Q3" t="n">
        <v>1319.35</v>
      </c>
      <c r="R3" t="n">
        <v>216.01</v>
      </c>
      <c r="S3" t="n">
        <v>59.92</v>
      </c>
      <c r="T3" t="n">
        <v>77191.74000000001</v>
      </c>
      <c r="U3" t="n">
        <v>0.28</v>
      </c>
      <c r="V3" t="n">
        <v>0.77</v>
      </c>
      <c r="W3" t="n">
        <v>0.41</v>
      </c>
      <c r="X3" t="n">
        <v>4.75</v>
      </c>
      <c r="Y3" t="n">
        <v>1</v>
      </c>
      <c r="Z3" t="n">
        <v>10</v>
      </c>
      <c r="AA3" t="n">
        <v>282.527465476314</v>
      </c>
      <c r="AB3" t="n">
        <v>386.5665424967893</v>
      </c>
      <c r="AC3" t="n">
        <v>349.6731742304449</v>
      </c>
      <c r="AD3" t="n">
        <v>282527.465476314</v>
      </c>
      <c r="AE3" t="n">
        <v>386566.5424967894</v>
      </c>
      <c r="AF3" t="n">
        <v>1.762987021970229e-06</v>
      </c>
      <c r="AG3" t="n">
        <v>0.3154166666666667</v>
      </c>
      <c r="AH3" t="n">
        <v>349673.1742304449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3.5621</v>
      </c>
      <c r="E4" t="n">
        <v>28.07</v>
      </c>
      <c r="F4" t="n">
        <v>21.03</v>
      </c>
      <c r="G4" t="n">
        <v>9.710000000000001</v>
      </c>
      <c r="H4" t="n">
        <v>0.15</v>
      </c>
      <c r="I4" t="n">
        <v>130</v>
      </c>
      <c r="J4" t="n">
        <v>177.47</v>
      </c>
      <c r="K4" t="n">
        <v>52.44</v>
      </c>
      <c r="L4" t="n">
        <v>1.5</v>
      </c>
      <c r="M4" t="n">
        <v>128</v>
      </c>
      <c r="N4" t="n">
        <v>33.53</v>
      </c>
      <c r="O4" t="n">
        <v>22122.46</v>
      </c>
      <c r="P4" t="n">
        <v>267.64</v>
      </c>
      <c r="Q4" t="n">
        <v>1319.22</v>
      </c>
      <c r="R4" t="n">
        <v>182.98</v>
      </c>
      <c r="S4" t="n">
        <v>59.92</v>
      </c>
      <c r="T4" t="n">
        <v>60843.52</v>
      </c>
      <c r="U4" t="n">
        <v>0.33</v>
      </c>
      <c r="V4" t="n">
        <v>0.8100000000000001</v>
      </c>
      <c r="W4" t="n">
        <v>0.38</v>
      </c>
      <c r="X4" t="n">
        <v>3.75</v>
      </c>
      <c r="Y4" t="n">
        <v>1</v>
      </c>
      <c r="Z4" t="n">
        <v>10</v>
      </c>
      <c r="AA4" t="n">
        <v>249.1727940572653</v>
      </c>
      <c r="AB4" t="n">
        <v>340.9292095568366</v>
      </c>
      <c r="AC4" t="n">
        <v>308.3914042939845</v>
      </c>
      <c r="AD4" t="n">
        <v>249172.7940572653</v>
      </c>
      <c r="AE4" t="n">
        <v>340929.2095568366</v>
      </c>
      <c r="AF4" t="n">
        <v>1.901397623519485e-06</v>
      </c>
      <c r="AG4" t="n">
        <v>0.2923958333333334</v>
      </c>
      <c r="AH4" t="n">
        <v>308391.4042939845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3.7634</v>
      </c>
      <c r="E5" t="n">
        <v>26.57</v>
      </c>
      <c r="F5" t="n">
        <v>20.35</v>
      </c>
      <c r="G5" t="n">
        <v>11.41</v>
      </c>
      <c r="H5" t="n">
        <v>0.17</v>
      </c>
      <c r="I5" t="n">
        <v>107</v>
      </c>
      <c r="J5" t="n">
        <v>177.84</v>
      </c>
      <c r="K5" t="n">
        <v>52.44</v>
      </c>
      <c r="L5" t="n">
        <v>1.75</v>
      </c>
      <c r="M5" t="n">
        <v>105</v>
      </c>
      <c r="N5" t="n">
        <v>33.65</v>
      </c>
      <c r="O5" t="n">
        <v>22168.15</v>
      </c>
      <c r="P5" t="n">
        <v>257.24</v>
      </c>
      <c r="Q5" t="n">
        <v>1319.33</v>
      </c>
      <c r="R5" t="n">
        <v>160.78</v>
      </c>
      <c r="S5" t="n">
        <v>59.92</v>
      </c>
      <c r="T5" t="n">
        <v>49858.18</v>
      </c>
      <c r="U5" t="n">
        <v>0.37</v>
      </c>
      <c r="V5" t="n">
        <v>0.84</v>
      </c>
      <c r="W5" t="n">
        <v>0.33</v>
      </c>
      <c r="X5" t="n">
        <v>3.07</v>
      </c>
      <c r="Y5" t="n">
        <v>1</v>
      </c>
      <c r="Z5" t="n">
        <v>10</v>
      </c>
      <c r="AA5" t="n">
        <v>227.2603711220881</v>
      </c>
      <c r="AB5" t="n">
        <v>310.9476657890692</v>
      </c>
      <c r="AC5" t="n">
        <v>281.2712569840424</v>
      </c>
      <c r="AD5" t="n">
        <v>227260.3711220881</v>
      </c>
      <c r="AE5" t="n">
        <v>310947.6657890691</v>
      </c>
      <c r="AF5" t="n">
        <v>2.008848661282173e-06</v>
      </c>
      <c r="AG5" t="n">
        <v>0.2767708333333334</v>
      </c>
      <c r="AH5" t="n">
        <v>281271.2569840424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3.9184</v>
      </c>
      <c r="E6" t="n">
        <v>25.52</v>
      </c>
      <c r="F6" t="n">
        <v>19.86</v>
      </c>
      <c r="G6" t="n">
        <v>13.1</v>
      </c>
      <c r="H6" t="n">
        <v>0.2</v>
      </c>
      <c r="I6" t="n">
        <v>91</v>
      </c>
      <c r="J6" t="n">
        <v>178.21</v>
      </c>
      <c r="K6" t="n">
        <v>52.44</v>
      </c>
      <c r="L6" t="n">
        <v>2</v>
      </c>
      <c r="M6" t="n">
        <v>89</v>
      </c>
      <c r="N6" t="n">
        <v>33.77</v>
      </c>
      <c r="O6" t="n">
        <v>22213.89</v>
      </c>
      <c r="P6" t="n">
        <v>249.39</v>
      </c>
      <c r="Q6" t="n">
        <v>1319.22</v>
      </c>
      <c r="R6" t="n">
        <v>144.93</v>
      </c>
      <c r="S6" t="n">
        <v>59.92</v>
      </c>
      <c r="T6" t="n">
        <v>42015.46</v>
      </c>
      <c r="U6" t="n">
        <v>0.41</v>
      </c>
      <c r="V6" t="n">
        <v>0.86</v>
      </c>
      <c r="W6" t="n">
        <v>0.31</v>
      </c>
      <c r="X6" t="n">
        <v>2.59</v>
      </c>
      <c r="Y6" t="n">
        <v>1</v>
      </c>
      <c r="Z6" t="n">
        <v>10</v>
      </c>
      <c r="AA6" t="n">
        <v>212.1139550059515</v>
      </c>
      <c r="AB6" t="n">
        <v>290.2236710462625</v>
      </c>
      <c r="AC6" t="n">
        <v>262.5251312131733</v>
      </c>
      <c r="AD6" t="n">
        <v>212113.9550059515</v>
      </c>
      <c r="AE6" t="n">
        <v>290223.6710462625</v>
      </c>
      <c r="AF6" t="n">
        <v>2.091585426573861e-06</v>
      </c>
      <c r="AG6" t="n">
        <v>0.2658333333333333</v>
      </c>
      <c r="AH6" t="n">
        <v>262525.1312131733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4.0443</v>
      </c>
      <c r="E7" t="n">
        <v>24.73</v>
      </c>
      <c r="F7" t="n">
        <v>19.5</v>
      </c>
      <c r="G7" t="n">
        <v>14.81</v>
      </c>
      <c r="H7" t="n">
        <v>0.22</v>
      </c>
      <c r="I7" t="n">
        <v>79</v>
      </c>
      <c r="J7" t="n">
        <v>178.59</v>
      </c>
      <c r="K7" t="n">
        <v>52.44</v>
      </c>
      <c r="L7" t="n">
        <v>2.25</v>
      </c>
      <c r="M7" t="n">
        <v>77</v>
      </c>
      <c r="N7" t="n">
        <v>33.89</v>
      </c>
      <c r="O7" t="n">
        <v>22259.66</v>
      </c>
      <c r="P7" t="n">
        <v>243.03</v>
      </c>
      <c r="Q7" t="n">
        <v>1319.33</v>
      </c>
      <c r="R7" t="n">
        <v>133.09</v>
      </c>
      <c r="S7" t="n">
        <v>59.92</v>
      </c>
      <c r="T7" t="n">
        <v>36156.19</v>
      </c>
      <c r="U7" t="n">
        <v>0.45</v>
      </c>
      <c r="V7" t="n">
        <v>0.87</v>
      </c>
      <c r="W7" t="n">
        <v>0.29</v>
      </c>
      <c r="X7" t="n">
        <v>2.22</v>
      </c>
      <c r="Y7" t="n">
        <v>1</v>
      </c>
      <c r="Z7" t="n">
        <v>10</v>
      </c>
      <c r="AA7" t="n">
        <v>200.7788669974649</v>
      </c>
      <c r="AB7" t="n">
        <v>274.7145035642689</v>
      </c>
      <c r="AC7" t="n">
        <v>248.4961369084029</v>
      </c>
      <c r="AD7" t="n">
        <v>200778.8669974649</v>
      </c>
      <c r="AE7" t="n">
        <v>274714.5035642689</v>
      </c>
      <c r="AF7" t="n">
        <v>2.158789031414012e-06</v>
      </c>
      <c r="AG7" t="n">
        <v>0.2576041666666667</v>
      </c>
      <c r="AH7" t="n">
        <v>248496.136908403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4.1431</v>
      </c>
      <c r="E8" t="n">
        <v>24.14</v>
      </c>
      <c r="F8" t="n">
        <v>19.23</v>
      </c>
      <c r="G8" t="n">
        <v>16.48</v>
      </c>
      <c r="H8" t="n">
        <v>0.25</v>
      </c>
      <c r="I8" t="n">
        <v>70</v>
      </c>
      <c r="J8" t="n">
        <v>178.96</v>
      </c>
      <c r="K8" t="n">
        <v>52.44</v>
      </c>
      <c r="L8" t="n">
        <v>2.5</v>
      </c>
      <c r="M8" t="n">
        <v>68</v>
      </c>
      <c r="N8" t="n">
        <v>34.02</v>
      </c>
      <c r="O8" t="n">
        <v>22305.48</v>
      </c>
      <c r="P8" t="n">
        <v>238.25</v>
      </c>
      <c r="Q8" t="n">
        <v>1319.12</v>
      </c>
      <c r="R8" t="n">
        <v>123.99</v>
      </c>
      <c r="S8" t="n">
        <v>59.92</v>
      </c>
      <c r="T8" t="n">
        <v>31647.98</v>
      </c>
      <c r="U8" t="n">
        <v>0.48</v>
      </c>
      <c r="V8" t="n">
        <v>0.88</v>
      </c>
      <c r="W8" t="n">
        <v>0.28</v>
      </c>
      <c r="X8" t="n">
        <v>1.95</v>
      </c>
      <c r="Y8" t="n">
        <v>1</v>
      </c>
      <c r="Z8" t="n">
        <v>10</v>
      </c>
      <c r="AA8" t="n">
        <v>192.5223796763815</v>
      </c>
      <c r="AB8" t="n">
        <v>263.4176133610553</v>
      </c>
      <c r="AC8" t="n">
        <v>238.2774060508955</v>
      </c>
      <c r="AD8" t="n">
        <v>192522.3796763815</v>
      </c>
      <c r="AE8" t="n">
        <v>263417.6133610553</v>
      </c>
      <c r="AF8" t="n">
        <v>2.211527046967681e-06</v>
      </c>
      <c r="AG8" t="n">
        <v>0.2514583333333333</v>
      </c>
      <c r="AH8" t="n">
        <v>238277.4060508955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4.2372</v>
      </c>
      <c r="E9" t="n">
        <v>23.6</v>
      </c>
      <c r="F9" t="n">
        <v>18.98</v>
      </c>
      <c r="G9" t="n">
        <v>18.36</v>
      </c>
      <c r="H9" t="n">
        <v>0.27</v>
      </c>
      <c r="I9" t="n">
        <v>62</v>
      </c>
      <c r="J9" t="n">
        <v>179.33</v>
      </c>
      <c r="K9" t="n">
        <v>52.44</v>
      </c>
      <c r="L9" t="n">
        <v>2.75</v>
      </c>
      <c r="M9" t="n">
        <v>60</v>
      </c>
      <c r="N9" t="n">
        <v>34.14</v>
      </c>
      <c r="O9" t="n">
        <v>22351.34</v>
      </c>
      <c r="P9" t="n">
        <v>233.5</v>
      </c>
      <c r="Q9" t="n">
        <v>1319.21</v>
      </c>
      <c r="R9" t="n">
        <v>115.81</v>
      </c>
      <c r="S9" t="n">
        <v>59.92</v>
      </c>
      <c r="T9" t="n">
        <v>27599.82</v>
      </c>
      <c r="U9" t="n">
        <v>0.52</v>
      </c>
      <c r="V9" t="n">
        <v>0.9</v>
      </c>
      <c r="W9" t="n">
        <v>0.26</v>
      </c>
      <c r="X9" t="n">
        <v>1.7</v>
      </c>
      <c r="Y9" t="n">
        <v>1</v>
      </c>
      <c r="Z9" t="n">
        <v>10</v>
      </c>
      <c r="AA9" t="n">
        <v>184.9224566513529</v>
      </c>
      <c r="AB9" t="n">
        <v>253.0190633932757</v>
      </c>
      <c r="AC9" t="n">
        <v>228.8712790975809</v>
      </c>
      <c r="AD9" t="n">
        <v>184922.4566513529</v>
      </c>
      <c r="AE9" t="n">
        <v>253019.0633932757</v>
      </c>
      <c r="AF9" t="n">
        <v>2.261756270283474e-06</v>
      </c>
      <c r="AG9" t="n">
        <v>0.2458333333333333</v>
      </c>
      <c r="AH9" t="n">
        <v>228871.2790975809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4.3242</v>
      </c>
      <c r="E10" t="n">
        <v>23.13</v>
      </c>
      <c r="F10" t="n">
        <v>18.71</v>
      </c>
      <c r="G10" t="n">
        <v>20.05</v>
      </c>
      <c r="H10" t="n">
        <v>0.3</v>
      </c>
      <c r="I10" t="n">
        <v>56</v>
      </c>
      <c r="J10" t="n">
        <v>179.7</v>
      </c>
      <c r="K10" t="n">
        <v>52.44</v>
      </c>
      <c r="L10" t="n">
        <v>3</v>
      </c>
      <c r="M10" t="n">
        <v>54</v>
      </c>
      <c r="N10" t="n">
        <v>34.26</v>
      </c>
      <c r="O10" t="n">
        <v>22397.24</v>
      </c>
      <c r="P10" t="n">
        <v>228.55</v>
      </c>
      <c r="Q10" t="n">
        <v>1319.16</v>
      </c>
      <c r="R10" t="n">
        <v>106.77</v>
      </c>
      <c r="S10" t="n">
        <v>59.92</v>
      </c>
      <c r="T10" t="n">
        <v>23108.93</v>
      </c>
      <c r="U10" t="n">
        <v>0.5600000000000001</v>
      </c>
      <c r="V10" t="n">
        <v>0.91</v>
      </c>
      <c r="W10" t="n">
        <v>0.26</v>
      </c>
      <c r="X10" t="n">
        <v>1.44</v>
      </c>
      <c r="Y10" t="n">
        <v>1</v>
      </c>
      <c r="Z10" t="n">
        <v>10</v>
      </c>
      <c r="AA10" t="n">
        <v>177.7792806435348</v>
      </c>
      <c r="AB10" t="n">
        <v>243.2454548446996</v>
      </c>
      <c r="AC10" t="n">
        <v>220.0304500315321</v>
      </c>
      <c r="AD10" t="n">
        <v>177779.2806435348</v>
      </c>
      <c r="AE10" t="n">
        <v>243245.4548446996</v>
      </c>
      <c r="AF10" t="n">
        <v>2.308195615963324e-06</v>
      </c>
      <c r="AG10" t="n">
        <v>0.2409375</v>
      </c>
      <c r="AH10" t="n">
        <v>220030.4500315321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4.3494</v>
      </c>
      <c r="E11" t="n">
        <v>22.99</v>
      </c>
      <c r="F11" t="n">
        <v>18.72</v>
      </c>
      <c r="G11" t="n">
        <v>21.6</v>
      </c>
      <c r="H11" t="n">
        <v>0.32</v>
      </c>
      <c r="I11" t="n">
        <v>52</v>
      </c>
      <c r="J11" t="n">
        <v>180.07</v>
      </c>
      <c r="K11" t="n">
        <v>52.44</v>
      </c>
      <c r="L11" t="n">
        <v>3.25</v>
      </c>
      <c r="M11" t="n">
        <v>50</v>
      </c>
      <c r="N11" t="n">
        <v>34.38</v>
      </c>
      <c r="O11" t="n">
        <v>22443.18</v>
      </c>
      <c r="P11" t="n">
        <v>227.06</v>
      </c>
      <c r="Q11" t="n">
        <v>1319.29</v>
      </c>
      <c r="R11" t="n">
        <v>108.63</v>
      </c>
      <c r="S11" t="n">
        <v>59.92</v>
      </c>
      <c r="T11" t="n">
        <v>24059.99</v>
      </c>
      <c r="U11" t="n">
        <v>0.55</v>
      </c>
      <c r="V11" t="n">
        <v>0.91</v>
      </c>
      <c r="W11" t="n">
        <v>0.22</v>
      </c>
      <c r="X11" t="n">
        <v>1.44</v>
      </c>
      <c r="Y11" t="n">
        <v>1</v>
      </c>
      <c r="Z11" t="n">
        <v>10</v>
      </c>
      <c r="AA11" t="n">
        <v>175.9552478219458</v>
      </c>
      <c r="AB11" t="n">
        <v>240.7497326675539</v>
      </c>
      <c r="AC11" t="n">
        <v>217.7729160762042</v>
      </c>
      <c r="AD11" t="n">
        <v>175955.2478219458</v>
      </c>
      <c r="AE11" t="n">
        <v>240749.7326675539</v>
      </c>
      <c r="AF11" t="n">
        <v>2.321647012643005e-06</v>
      </c>
      <c r="AG11" t="n">
        <v>0.2394791666666667</v>
      </c>
      <c r="AH11" t="n">
        <v>217772.9160762042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4.3724</v>
      </c>
      <c r="E12" t="n">
        <v>22.87</v>
      </c>
      <c r="F12" t="n">
        <v>18.74</v>
      </c>
      <c r="G12" t="n">
        <v>23.43</v>
      </c>
      <c r="H12" t="n">
        <v>0.34</v>
      </c>
      <c r="I12" t="n">
        <v>48</v>
      </c>
      <c r="J12" t="n">
        <v>180.45</v>
      </c>
      <c r="K12" t="n">
        <v>52.44</v>
      </c>
      <c r="L12" t="n">
        <v>3.5</v>
      </c>
      <c r="M12" t="n">
        <v>46</v>
      </c>
      <c r="N12" t="n">
        <v>34.51</v>
      </c>
      <c r="O12" t="n">
        <v>22489.16</v>
      </c>
      <c r="P12" t="n">
        <v>225.95</v>
      </c>
      <c r="Q12" t="n">
        <v>1319.15</v>
      </c>
      <c r="R12" t="n">
        <v>108.65</v>
      </c>
      <c r="S12" t="n">
        <v>59.92</v>
      </c>
      <c r="T12" t="n">
        <v>24089.66</v>
      </c>
      <c r="U12" t="n">
        <v>0.55</v>
      </c>
      <c r="V12" t="n">
        <v>0.91</v>
      </c>
      <c r="W12" t="n">
        <v>0.25</v>
      </c>
      <c r="X12" t="n">
        <v>1.47</v>
      </c>
      <c r="Y12" t="n">
        <v>1</v>
      </c>
      <c r="Z12" t="n">
        <v>10</v>
      </c>
      <c r="AA12" t="n">
        <v>174.4746095537094</v>
      </c>
      <c r="AB12" t="n">
        <v>238.7238580678036</v>
      </c>
      <c r="AC12" t="n">
        <v>215.9403881049207</v>
      </c>
      <c r="AD12" t="n">
        <v>174474.6095537094</v>
      </c>
      <c r="AE12" t="n">
        <v>238723.8580678036</v>
      </c>
      <c r="AF12" t="n">
        <v>2.333924081041126e-06</v>
      </c>
      <c r="AG12" t="n">
        <v>0.2382291666666667</v>
      </c>
      <c r="AH12" t="n">
        <v>215940.3881049207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4.4371</v>
      </c>
      <c r="E13" t="n">
        <v>22.54</v>
      </c>
      <c r="F13" t="n">
        <v>18.55</v>
      </c>
      <c r="G13" t="n">
        <v>25.3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42</v>
      </c>
      <c r="N13" t="n">
        <v>34.63</v>
      </c>
      <c r="O13" t="n">
        <v>22535.19</v>
      </c>
      <c r="P13" t="n">
        <v>221.96</v>
      </c>
      <c r="Q13" t="n">
        <v>1319.16</v>
      </c>
      <c r="R13" t="n">
        <v>102.34</v>
      </c>
      <c r="S13" t="n">
        <v>59.92</v>
      </c>
      <c r="T13" t="n">
        <v>20955.81</v>
      </c>
      <c r="U13" t="n">
        <v>0.59</v>
      </c>
      <c r="V13" t="n">
        <v>0.92</v>
      </c>
      <c r="W13" t="n">
        <v>0.23</v>
      </c>
      <c r="X13" t="n">
        <v>1.27</v>
      </c>
      <c r="Y13" t="n">
        <v>1</v>
      </c>
      <c r="Z13" t="n">
        <v>10</v>
      </c>
      <c r="AA13" t="n">
        <v>169.3083396116259</v>
      </c>
      <c r="AB13" t="n">
        <v>231.6551396133044</v>
      </c>
      <c r="AC13" t="n">
        <v>209.546298218708</v>
      </c>
      <c r="AD13" t="n">
        <v>169308.3396116259</v>
      </c>
      <c r="AE13" t="n">
        <v>231655.1396133044</v>
      </c>
      <c r="AF13" t="n">
        <v>2.368460008230624e-06</v>
      </c>
      <c r="AG13" t="n">
        <v>0.2347916666666666</v>
      </c>
      <c r="AH13" t="n">
        <v>209546.298218708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4.4785</v>
      </c>
      <c r="E14" t="n">
        <v>22.33</v>
      </c>
      <c r="F14" t="n">
        <v>18.45</v>
      </c>
      <c r="G14" t="n">
        <v>27</v>
      </c>
      <c r="H14" t="n">
        <v>0.39</v>
      </c>
      <c r="I14" t="n">
        <v>41</v>
      </c>
      <c r="J14" t="n">
        <v>181.19</v>
      </c>
      <c r="K14" t="n">
        <v>52.44</v>
      </c>
      <c r="L14" t="n">
        <v>4</v>
      </c>
      <c r="M14" t="n">
        <v>39</v>
      </c>
      <c r="N14" t="n">
        <v>34.75</v>
      </c>
      <c r="O14" t="n">
        <v>22581.25</v>
      </c>
      <c r="P14" t="n">
        <v>218.95</v>
      </c>
      <c r="Q14" t="n">
        <v>1319.16</v>
      </c>
      <c r="R14" t="n">
        <v>98.88</v>
      </c>
      <c r="S14" t="n">
        <v>59.92</v>
      </c>
      <c r="T14" t="n">
        <v>19241.33</v>
      </c>
      <c r="U14" t="n">
        <v>0.61</v>
      </c>
      <c r="V14" t="n">
        <v>0.92</v>
      </c>
      <c r="W14" t="n">
        <v>0.23</v>
      </c>
      <c r="X14" t="n">
        <v>1.17</v>
      </c>
      <c r="Y14" t="n">
        <v>1</v>
      </c>
      <c r="Z14" t="n">
        <v>10</v>
      </c>
      <c r="AA14" t="n">
        <v>165.8870238329504</v>
      </c>
      <c r="AB14" t="n">
        <v>226.9739444271235</v>
      </c>
      <c r="AC14" t="n">
        <v>205.311869730996</v>
      </c>
      <c r="AD14" t="n">
        <v>165887.0238329504</v>
      </c>
      <c r="AE14" t="n">
        <v>226973.9444271235</v>
      </c>
      <c r="AF14" t="n">
        <v>2.390558731347243e-06</v>
      </c>
      <c r="AG14" t="n">
        <v>0.2326041666666666</v>
      </c>
      <c r="AH14" t="n">
        <v>205311.869730996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4.5196</v>
      </c>
      <c r="E15" t="n">
        <v>22.13</v>
      </c>
      <c r="F15" t="n">
        <v>18.35</v>
      </c>
      <c r="G15" t="n">
        <v>28.98</v>
      </c>
      <c r="H15" t="n">
        <v>0.42</v>
      </c>
      <c r="I15" t="n">
        <v>38</v>
      </c>
      <c r="J15" t="n">
        <v>181.57</v>
      </c>
      <c r="K15" t="n">
        <v>52.44</v>
      </c>
      <c r="L15" t="n">
        <v>4.25</v>
      </c>
      <c r="M15" t="n">
        <v>36</v>
      </c>
      <c r="N15" t="n">
        <v>34.88</v>
      </c>
      <c r="O15" t="n">
        <v>22627.36</v>
      </c>
      <c r="P15" t="n">
        <v>216.09</v>
      </c>
      <c r="Q15" t="n">
        <v>1319.1</v>
      </c>
      <c r="R15" t="n">
        <v>95.84</v>
      </c>
      <c r="S15" t="n">
        <v>59.92</v>
      </c>
      <c r="T15" t="n">
        <v>17735.63</v>
      </c>
      <c r="U15" t="n">
        <v>0.63</v>
      </c>
      <c r="V15" t="n">
        <v>0.93</v>
      </c>
      <c r="W15" t="n">
        <v>0.23</v>
      </c>
      <c r="X15" t="n">
        <v>1.08</v>
      </c>
      <c r="Y15" t="n">
        <v>1</v>
      </c>
      <c r="Z15" t="n">
        <v>10</v>
      </c>
      <c r="AA15" t="n">
        <v>162.619478041965</v>
      </c>
      <c r="AB15" t="n">
        <v>222.5031441219531</v>
      </c>
      <c r="AC15" t="n">
        <v>201.2677563321419</v>
      </c>
      <c r="AD15" t="n">
        <v>162619.478041965</v>
      </c>
      <c r="AE15" t="n">
        <v>222503.1441219531</v>
      </c>
      <c r="AF15" t="n">
        <v>2.412497318789103e-06</v>
      </c>
      <c r="AG15" t="n">
        <v>0.2305208333333333</v>
      </c>
      <c r="AH15" t="n">
        <v>201267.7563321419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4.5634</v>
      </c>
      <c r="E16" t="n">
        <v>21.91</v>
      </c>
      <c r="F16" t="n">
        <v>18.25</v>
      </c>
      <c r="G16" t="n">
        <v>31.28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33</v>
      </c>
      <c r="N16" t="n">
        <v>35</v>
      </c>
      <c r="O16" t="n">
        <v>22673.63</v>
      </c>
      <c r="P16" t="n">
        <v>213.33</v>
      </c>
      <c r="Q16" t="n">
        <v>1319.12</v>
      </c>
      <c r="R16" t="n">
        <v>92.28</v>
      </c>
      <c r="S16" t="n">
        <v>59.92</v>
      </c>
      <c r="T16" t="n">
        <v>15970.61</v>
      </c>
      <c r="U16" t="n">
        <v>0.65</v>
      </c>
      <c r="V16" t="n">
        <v>0.93</v>
      </c>
      <c r="W16" t="n">
        <v>0.22</v>
      </c>
      <c r="X16" t="n">
        <v>0.97</v>
      </c>
      <c r="Y16" t="n">
        <v>1</v>
      </c>
      <c r="Z16" t="n">
        <v>10</v>
      </c>
      <c r="AA16" t="n">
        <v>159.370149792319</v>
      </c>
      <c r="AB16" t="n">
        <v>218.0572698605445</v>
      </c>
      <c r="AC16" t="n">
        <v>197.246190070417</v>
      </c>
      <c r="AD16" t="n">
        <v>159370.149792319</v>
      </c>
      <c r="AE16" t="n">
        <v>218057.2698605445</v>
      </c>
      <c r="AF16" t="n">
        <v>2.435877127303786e-06</v>
      </c>
      <c r="AG16" t="n">
        <v>0.2282291666666667</v>
      </c>
      <c r="AH16" t="n">
        <v>197246.190070417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4.5929</v>
      </c>
      <c r="E17" t="n">
        <v>21.77</v>
      </c>
      <c r="F17" t="n">
        <v>18.18</v>
      </c>
      <c r="G17" t="n">
        <v>33.05</v>
      </c>
      <c r="H17" t="n">
        <v>0.46</v>
      </c>
      <c r="I17" t="n">
        <v>33</v>
      </c>
      <c r="J17" t="n">
        <v>182.32</v>
      </c>
      <c r="K17" t="n">
        <v>52.44</v>
      </c>
      <c r="L17" t="n">
        <v>4.75</v>
      </c>
      <c r="M17" t="n">
        <v>31</v>
      </c>
      <c r="N17" t="n">
        <v>35.12</v>
      </c>
      <c r="O17" t="n">
        <v>22719.83</v>
      </c>
      <c r="P17" t="n">
        <v>210.45</v>
      </c>
      <c r="Q17" t="n">
        <v>1319.14</v>
      </c>
      <c r="R17" t="n">
        <v>89.97</v>
      </c>
      <c r="S17" t="n">
        <v>59.92</v>
      </c>
      <c r="T17" t="n">
        <v>14823.12</v>
      </c>
      <c r="U17" t="n">
        <v>0.67</v>
      </c>
      <c r="V17" t="n">
        <v>0.93</v>
      </c>
      <c r="W17" t="n">
        <v>0.22</v>
      </c>
      <c r="X17" t="n">
        <v>0.9</v>
      </c>
      <c r="Y17" t="n">
        <v>1</v>
      </c>
      <c r="Z17" t="n">
        <v>10</v>
      </c>
      <c r="AA17" t="n">
        <v>156.6727200756163</v>
      </c>
      <c r="AB17" t="n">
        <v>214.3665275199533</v>
      </c>
      <c r="AC17" t="n">
        <v>193.9076869988213</v>
      </c>
      <c r="AD17" t="n">
        <v>156672.7200756163</v>
      </c>
      <c r="AE17" t="n">
        <v>214366.5275199533</v>
      </c>
      <c r="AF17" t="n">
        <v>2.451623801988334e-06</v>
      </c>
      <c r="AG17" t="n">
        <v>0.2267708333333333</v>
      </c>
      <c r="AH17" t="n">
        <v>193907.6869988213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4.6187</v>
      </c>
      <c r="E18" t="n">
        <v>21.65</v>
      </c>
      <c r="F18" t="n">
        <v>18.13</v>
      </c>
      <c r="G18" t="n">
        <v>35.09</v>
      </c>
      <c r="H18" t="n">
        <v>0.49</v>
      </c>
      <c r="I18" t="n">
        <v>31</v>
      </c>
      <c r="J18" t="n">
        <v>182.69</v>
      </c>
      <c r="K18" t="n">
        <v>52.44</v>
      </c>
      <c r="L18" t="n">
        <v>5</v>
      </c>
      <c r="M18" t="n">
        <v>29</v>
      </c>
      <c r="N18" t="n">
        <v>35.25</v>
      </c>
      <c r="O18" t="n">
        <v>22766.06</v>
      </c>
      <c r="P18" t="n">
        <v>208.26</v>
      </c>
      <c r="Q18" t="n">
        <v>1319.08</v>
      </c>
      <c r="R18" t="n">
        <v>88.31</v>
      </c>
      <c r="S18" t="n">
        <v>59.92</v>
      </c>
      <c r="T18" t="n">
        <v>14003.46</v>
      </c>
      <c r="U18" t="n">
        <v>0.68</v>
      </c>
      <c r="V18" t="n">
        <v>0.9399999999999999</v>
      </c>
      <c r="W18" t="n">
        <v>0.21</v>
      </c>
      <c r="X18" t="n">
        <v>0.85</v>
      </c>
      <c r="Y18" t="n">
        <v>1</v>
      </c>
      <c r="Z18" t="n">
        <v>10</v>
      </c>
      <c r="AA18" t="n">
        <v>154.5407862110409</v>
      </c>
      <c r="AB18" t="n">
        <v>211.4495215521586</v>
      </c>
      <c r="AC18" t="n">
        <v>191.2690759865484</v>
      </c>
      <c r="AD18" t="n">
        <v>154540.7862110409</v>
      </c>
      <c r="AE18" t="n">
        <v>211449.5215521586</v>
      </c>
      <c r="AF18" t="n">
        <v>2.46539547001753e-06</v>
      </c>
      <c r="AG18" t="n">
        <v>0.2255208333333333</v>
      </c>
      <c r="AH18" t="n">
        <v>191269.0759865484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4.6351</v>
      </c>
      <c r="E19" t="n">
        <v>21.57</v>
      </c>
      <c r="F19" t="n">
        <v>18.09</v>
      </c>
      <c r="G19" t="n">
        <v>36.17</v>
      </c>
      <c r="H19" t="n">
        <v>0.51</v>
      </c>
      <c r="I19" t="n">
        <v>30</v>
      </c>
      <c r="J19" t="n">
        <v>183.07</v>
      </c>
      <c r="K19" t="n">
        <v>52.44</v>
      </c>
      <c r="L19" t="n">
        <v>5.25</v>
      </c>
      <c r="M19" t="n">
        <v>28</v>
      </c>
      <c r="N19" t="n">
        <v>35.37</v>
      </c>
      <c r="O19" t="n">
        <v>22812.34</v>
      </c>
      <c r="P19" t="n">
        <v>205.91</v>
      </c>
      <c r="Q19" t="n">
        <v>1319.15</v>
      </c>
      <c r="R19" t="n">
        <v>86.98</v>
      </c>
      <c r="S19" t="n">
        <v>59.92</v>
      </c>
      <c r="T19" t="n">
        <v>13346.8</v>
      </c>
      <c r="U19" t="n">
        <v>0.6899999999999999</v>
      </c>
      <c r="V19" t="n">
        <v>0.9399999999999999</v>
      </c>
      <c r="W19" t="n">
        <v>0.21</v>
      </c>
      <c r="X19" t="n">
        <v>0.8100000000000001</v>
      </c>
      <c r="Y19" t="n">
        <v>1</v>
      </c>
      <c r="Z19" t="n">
        <v>10</v>
      </c>
      <c r="AA19" t="n">
        <v>152.6784549667755</v>
      </c>
      <c r="AB19" t="n">
        <v>208.9013977835002</v>
      </c>
      <c r="AC19" t="n">
        <v>188.9641415740557</v>
      </c>
      <c r="AD19" t="n">
        <v>152678.4549667755</v>
      </c>
      <c r="AE19" t="n">
        <v>208901.3977835002</v>
      </c>
      <c r="AF19" t="n">
        <v>2.474149553570974e-06</v>
      </c>
      <c r="AG19" t="n">
        <v>0.2246875</v>
      </c>
      <c r="AH19" t="n">
        <v>188964.1415740557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4.6668</v>
      </c>
      <c r="E20" t="n">
        <v>21.43</v>
      </c>
      <c r="F20" t="n">
        <v>18.01</v>
      </c>
      <c r="G20" t="n">
        <v>38.6</v>
      </c>
      <c r="H20" t="n">
        <v>0.53</v>
      </c>
      <c r="I20" t="n">
        <v>28</v>
      </c>
      <c r="J20" t="n">
        <v>183.44</v>
      </c>
      <c r="K20" t="n">
        <v>52.44</v>
      </c>
      <c r="L20" t="n">
        <v>5.5</v>
      </c>
      <c r="M20" t="n">
        <v>26</v>
      </c>
      <c r="N20" t="n">
        <v>35.5</v>
      </c>
      <c r="O20" t="n">
        <v>22858.66</v>
      </c>
      <c r="P20" t="n">
        <v>203.1</v>
      </c>
      <c r="Q20" t="n">
        <v>1319.2</v>
      </c>
      <c r="R20" t="n">
        <v>84.34999999999999</v>
      </c>
      <c r="S20" t="n">
        <v>59.92</v>
      </c>
      <c r="T20" t="n">
        <v>12041.13</v>
      </c>
      <c r="U20" t="n">
        <v>0.71</v>
      </c>
      <c r="V20" t="n">
        <v>0.9399999999999999</v>
      </c>
      <c r="W20" t="n">
        <v>0.21</v>
      </c>
      <c r="X20" t="n">
        <v>0.73</v>
      </c>
      <c r="Y20" t="n">
        <v>1</v>
      </c>
      <c r="Z20" t="n">
        <v>10</v>
      </c>
      <c r="AA20" t="n">
        <v>150.0077144481618</v>
      </c>
      <c r="AB20" t="n">
        <v>205.2471727811786</v>
      </c>
      <c r="AC20" t="n">
        <v>185.6586706772176</v>
      </c>
      <c r="AD20" t="n">
        <v>150007.7144481618</v>
      </c>
      <c r="AE20" t="n">
        <v>205247.1727811786</v>
      </c>
      <c r="AF20" t="n">
        <v>2.49107055653708e-06</v>
      </c>
      <c r="AG20" t="n">
        <v>0.2232291666666667</v>
      </c>
      <c r="AH20" t="n">
        <v>185658.6706772176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4.6959</v>
      </c>
      <c r="E21" t="n">
        <v>21.3</v>
      </c>
      <c r="F21" t="n">
        <v>17.95</v>
      </c>
      <c r="G21" t="n">
        <v>41.42</v>
      </c>
      <c r="H21" t="n">
        <v>0.55</v>
      </c>
      <c r="I21" t="n">
        <v>26</v>
      </c>
      <c r="J21" t="n">
        <v>183.82</v>
      </c>
      <c r="K21" t="n">
        <v>52.44</v>
      </c>
      <c r="L21" t="n">
        <v>5.75</v>
      </c>
      <c r="M21" t="n">
        <v>24</v>
      </c>
      <c r="N21" t="n">
        <v>35.63</v>
      </c>
      <c r="O21" t="n">
        <v>22905.03</v>
      </c>
      <c r="P21" t="n">
        <v>200.46</v>
      </c>
      <c r="Q21" t="n">
        <v>1319.12</v>
      </c>
      <c r="R21" t="n">
        <v>82.95999999999999</v>
      </c>
      <c r="S21" t="n">
        <v>59.92</v>
      </c>
      <c r="T21" t="n">
        <v>11356.39</v>
      </c>
      <c r="U21" t="n">
        <v>0.72</v>
      </c>
      <c r="V21" t="n">
        <v>0.95</v>
      </c>
      <c r="W21" t="n">
        <v>0.19</v>
      </c>
      <c r="X21" t="n">
        <v>0.67</v>
      </c>
      <c r="Y21" t="n">
        <v>1</v>
      </c>
      <c r="Z21" t="n">
        <v>10</v>
      </c>
      <c r="AA21" t="n">
        <v>147.5880113247084</v>
      </c>
      <c r="AB21" t="n">
        <v>201.9364282179035</v>
      </c>
      <c r="AC21" t="n">
        <v>182.6638989284013</v>
      </c>
      <c r="AD21" t="n">
        <v>147588.0113247084</v>
      </c>
      <c r="AE21" t="n">
        <v>201936.4282179035</v>
      </c>
      <c r="AF21" t="n">
        <v>2.506603716988616e-06</v>
      </c>
      <c r="AG21" t="n">
        <v>0.221875</v>
      </c>
      <c r="AH21" t="n">
        <v>182663.8989284013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4.6962</v>
      </c>
      <c r="E22" t="n">
        <v>21.29</v>
      </c>
      <c r="F22" t="n">
        <v>17.98</v>
      </c>
      <c r="G22" t="n">
        <v>43.16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23</v>
      </c>
      <c r="N22" t="n">
        <v>35.75</v>
      </c>
      <c r="O22" t="n">
        <v>22951.43</v>
      </c>
      <c r="P22" t="n">
        <v>199.67</v>
      </c>
      <c r="Q22" t="n">
        <v>1319.17</v>
      </c>
      <c r="R22" t="n">
        <v>83.76000000000001</v>
      </c>
      <c r="S22" t="n">
        <v>59.92</v>
      </c>
      <c r="T22" t="n">
        <v>11761.87</v>
      </c>
      <c r="U22" t="n">
        <v>0.72</v>
      </c>
      <c r="V22" t="n">
        <v>0.9399999999999999</v>
      </c>
      <c r="W22" t="n">
        <v>0.2</v>
      </c>
      <c r="X22" t="n">
        <v>0.71</v>
      </c>
      <c r="Y22" t="n">
        <v>1</v>
      </c>
      <c r="Z22" t="n">
        <v>10</v>
      </c>
      <c r="AA22" t="n">
        <v>147.2418408247171</v>
      </c>
      <c r="AB22" t="n">
        <v>201.4627824678511</v>
      </c>
      <c r="AC22" t="n">
        <v>182.2354572639676</v>
      </c>
      <c r="AD22" t="n">
        <v>147241.8408247171</v>
      </c>
      <c r="AE22" t="n">
        <v>201462.7824678511</v>
      </c>
      <c r="AF22" t="n">
        <v>2.506763852663374e-06</v>
      </c>
      <c r="AG22" t="n">
        <v>0.2217708333333333</v>
      </c>
      <c r="AH22" t="n">
        <v>182235.4572639676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4.7105</v>
      </c>
      <c r="E23" t="n">
        <v>21.23</v>
      </c>
      <c r="F23" t="n">
        <v>17.96</v>
      </c>
      <c r="G23" t="n">
        <v>44.89</v>
      </c>
      <c r="H23" t="n">
        <v>0.6</v>
      </c>
      <c r="I23" t="n">
        <v>24</v>
      </c>
      <c r="J23" t="n">
        <v>184.57</v>
      </c>
      <c r="K23" t="n">
        <v>52.44</v>
      </c>
      <c r="L23" t="n">
        <v>6.25</v>
      </c>
      <c r="M23" t="n">
        <v>22</v>
      </c>
      <c r="N23" t="n">
        <v>35.88</v>
      </c>
      <c r="O23" t="n">
        <v>22997.88</v>
      </c>
      <c r="P23" t="n">
        <v>197.51</v>
      </c>
      <c r="Q23" t="n">
        <v>1319.15</v>
      </c>
      <c r="R23" t="n">
        <v>82.8</v>
      </c>
      <c r="S23" t="n">
        <v>59.92</v>
      </c>
      <c r="T23" t="n">
        <v>11282.7</v>
      </c>
      <c r="U23" t="n">
        <v>0.72</v>
      </c>
      <c r="V23" t="n">
        <v>0.95</v>
      </c>
      <c r="W23" t="n">
        <v>0.2</v>
      </c>
      <c r="X23" t="n">
        <v>0.68</v>
      </c>
      <c r="Y23" t="n">
        <v>1</v>
      </c>
      <c r="Z23" t="n">
        <v>10</v>
      </c>
      <c r="AA23" t="n">
        <v>145.6441609599517</v>
      </c>
      <c r="AB23" t="n">
        <v>199.2767663922191</v>
      </c>
      <c r="AC23" t="n">
        <v>180.2580714945005</v>
      </c>
      <c r="AD23" t="n">
        <v>145644.1609599517</v>
      </c>
      <c r="AE23" t="n">
        <v>199276.7663922191</v>
      </c>
      <c r="AF23" t="n">
        <v>2.51439698649351e-06</v>
      </c>
      <c r="AG23" t="n">
        <v>0.2211458333333333</v>
      </c>
      <c r="AH23" t="n">
        <v>180258.0714945005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4.7281</v>
      </c>
      <c r="E24" t="n">
        <v>21.15</v>
      </c>
      <c r="F24" t="n">
        <v>17.91</v>
      </c>
      <c r="G24" t="n">
        <v>46.73</v>
      </c>
      <c r="H24" t="n">
        <v>0.62</v>
      </c>
      <c r="I24" t="n">
        <v>23</v>
      </c>
      <c r="J24" t="n">
        <v>184.95</v>
      </c>
      <c r="K24" t="n">
        <v>52.44</v>
      </c>
      <c r="L24" t="n">
        <v>6.5</v>
      </c>
      <c r="M24" t="n">
        <v>21</v>
      </c>
      <c r="N24" t="n">
        <v>36.01</v>
      </c>
      <c r="O24" t="n">
        <v>23044.38</v>
      </c>
      <c r="P24" t="n">
        <v>194.57</v>
      </c>
      <c r="Q24" t="n">
        <v>1319.16</v>
      </c>
      <c r="R24" t="n">
        <v>81.42</v>
      </c>
      <c r="S24" t="n">
        <v>59.92</v>
      </c>
      <c r="T24" t="n">
        <v>10599.74</v>
      </c>
      <c r="U24" t="n">
        <v>0.74</v>
      </c>
      <c r="V24" t="n">
        <v>0.95</v>
      </c>
      <c r="W24" t="n">
        <v>0.2</v>
      </c>
      <c r="X24" t="n">
        <v>0.63</v>
      </c>
      <c r="Y24" t="n">
        <v>1</v>
      </c>
      <c r="Z24" t="n">
        <v>10</v>
      </c>
      <c r="AA24" t="n">
        <v>143.4877584949463</v>
      </c>
      <c r="AB24" t="n">
        <v>196.3262814058376</v>
      </c>
      <c r="AC24" t="n">
        <v>177.5891766541866</v>
      </c>
      <c r="AD24" t="n">
        <v>143487.7584949463</v>
      </c>
      <c r="AE24" t="n">
        <v>196326.2814058376</v>
      </c>
      <c r="AF24" t="n">
        <v>2.523791612745987e-06</v>
      </c>
      <c r="AG24" t="n">
        <v>0.2203125</v>
      </c>
      <c r="AH24" t="n">
        <v>177589.1766541866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4.7432</v>
      </c>
      <c r="E25" t="n">
        <v>21.08</v>
      </c>
      <c r="F25" t="n">
        <v>17.88</v>
      </c>
      <c r="G25" t="n">
        <v>48.76</v>
      </c>
      <c r="H25" t="n">
        <v>0.65</v>
      </c>
      <c r="I25" t="n">
        <v>22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192.34</v>
      </c>
      <c r="Q25" t="n">
        <v>1319.15</v>
      </c>
      <c r="R25" t="n">
        <v>80.3</v>
      </c>
      <c r="S25" t="n">
        <v>59.92</v>
      </c>
      <c r="T25" t="n">
        <v>10046.12</v>
      </c>
      <c r="U25" t="n">
        <v>0.75</v>
      </c>
      <c r="V25" t="n">
        <v>0.95</v>
      </c>
      <c r="W25" t="n">
        <v>0.2</v>
      </c>
      <c r="X25" t="n">
        <v>0.6</v>
      </c>
      <c r="Y25" t="n">
        <v>1</v>
      </c>
      <c r="Z25" t="n">
        <v>10</v>
      </c>
      <c r="AA25" t="n">
        <v>141.8293729666198</v>
      </c>
      <c r="AB25" t="n">
        <v>194.0572051631765</v>
      </c>
      <c r="AC25" t="n">
        <v>175.5366578634558</v>
      </c>
      <c r="AD25" t="n">
        <v>141829.3729666198</v>
      </c>
      <c r="AE25" t="n">
        <v>194057.2051631765</v>
      </c>
      <c r="AF25" t="n">
        <v>2.531851775042144e-06</v>
      </c>
      <c r="AG25" t="n">
        <v>0.2195833333333333</v>
      </c>
      <c r="AH25" t="n">
        <v>175536.6578634558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4.7578</v>
      </c>
      <c r="E26" t="n">
        <v>21.02</v>
      </c>
      <c r="F26" t="n">
        <v>17.85</v>
      </c>
      <c r="G26" t="n">
        <v>51</v>
      </c>
      <c r="H26" t="n">
        <v>0.67</v>
      </c>
      <c r="I26" t="n">
        <v>21</v>
      </c>
      <c r="J26" t="n">
        <v>185.7</v>
      </c>
      <c r="K26" t="n">
        <v>52.44</v>
      </c>
      <c r="L26" t="n">
        <v>7</v>
      </c>
      <c r="M26" t="n">
        <v>19</v>
      </c>
      <c r="N26" t="n">
        <v>36.26</v>
      </c>
      <c r="O26" t="n">
        <v>23137.49</v>
      </c>
      <c r="P26" t="n">
        <v>190.11</v>
      </c>
      <c r="Q26" t="n">
        <v>1319.1</v>
      </c>
      <c r="R26" t="n">
        <v>79.33</v>
      </c>
      <c r="S26" t="n">
        <v>59.92</v>
      </c>
      <c r="T26" t="n">
        <v>9566.950000000001</v>
      </c>
      <c r="U26" t="n">
        <v>0.76</v>
      </c>
      <c r="V26" t="n">
        <v>0.95</v>
      </c>
      <c r="W26" t="n">
        <v>0.2</v>
      </c>
      <c r="X26" t="n">
        <v>0.57</v>
      </c>
      <c r="Y26" t="n">
        <v>1</v>
      </c>
      <c r="Z26" t="n">
        <v>10</v>
      </c>
      <c r="AA26" t="n">
        <v>140.1962975170941</v>
      </c>
      <c r="AB26" t="n">
        <v>191.8227592869324</v>
      </c>
      <c r="AC26" t="n">
        <v>173.5154643655754</v>
      </c>
      <c r="AD26" t="n">
        <v>140196.2975170941</v>
      </c>
      <c r="AE26" t="n">
        <v>191822.7592869324</v>
      </c>
      <c r="AF26" t="n">
        <v>2.539645044547038e-06</v>
      </c>
      <c r="AG26" t="n">
        <v>0.2189583333333333</v>
      </c>
      <c r="AH26" t="n">
        <v>173515.4643655753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4.7766</v>
      </c>
      <c r="E27" t="n">
        <v>20.94</v>
      </c>
      <c r="F27" t="n">
        <v>17.8</v>
      </c>
      <c r="G27" t="n">
        <v>53.41</v>
      </c>
      <c r="H27" t="n">
        <v>0.6899999999999999</v>
      </c>
      <c r="I27" t="n">
        <v>20</v>
      </c>
      <c r="J27" t="n">
        <v>186.08</v>
      </c>
      <c r="K27" t="n">
        <v>52.44</v>
      </c>
      <c r="L27" t="n">
        <v>7.25</v>
      </c>
      <c r="M27" t="n">
        <v>18</v>
      </c>
      <c r="N27" t="n">
        <v>36.39</v>
      </c>
      <c r="O27" t="n">
        <v>23184.11</v>
      </c>
      <c r="P27" t="n">
        <v>186.7</v>
      </c>
      <c r="Q27" t="n">
        <v>1319.08</v>
      </c>
      <c r="R27" t="n">
        <v>77.76000000000001</v>
      </c>
      <c r="S27" t="n">
        <v>59.92</v>
      </c>
      <c r="T27" t="n">
        <v>8784.26</v>
      </c>
      <c r="U27" t="n">
        <v>0.77</v>
      </c>
      <c r="V27" t="n">
        <v>0.95</v>
      </c>
      <c r="W27" t="n">
        <v>0.2</v>
      </c>
      <c r="X27" t="n">
        <v>0.53</v>
      </c>
      <c r="Y27" t="n">
        <v>1</v>
      </c>
      <c r="Z27" t="n">
        <v>10</v>
      </c>
      <c r="AA27" t="n">
        <v>137.8091799372289</v>
      </c>
      <c r="AB27" t="n">
        <v>188.5565997019675</v>
      </c>
      <c r="AC27" t="n">
        <v>170.5610224673147</v>
      </c>
      <c r="AD27" t="n">
        <v>137809.1799372289</v>
      </c>
      <c r="AE27" t="n">
        <v>188556.5997019676</v>
      </c>
      <c r="AF27" t="n">
        <v>2.549680213498546e-06</v>
      </c>
      <c r="AG27" t="n">
        <v>0.218125</v>
      </c>
      <c r="AH27" t="n">
        <v>170561.0224673147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4.7876</v>
      </c>
      <c r="E28" t="n">
        <v>20.89</v>
      </c>
      <c r="F28" t="n">
        <v>17.79</v>
      </c>
      <c r="G28" t="n">
        <v>56.18</v>
      </c>
      <c r="H28" t="n">
        <v>0.71</v>
      </c>
      <c r="I28" t="n">
        <v>19</v>
      </c>
      <c r="J28" t="n">
        <v>186.46</v>
      </c>
      <c r="K28" t="n">
        <v>52.44</v>
      </c>
      <c r="L28" t="n">
        <v>7.5</v>
      </c>
      <c r="M28" t="n">
        <v>17</v>
      </c>
      <c r="N28" t="n">
        <v>36.52</v>
      </c>
      <c r="O28" t="n">
        <v>23230.78</v>
      </c>
      <c r="P28" t="n">
        <v>184.89</v>
      </c>
      <c r="Q28" t="n">
        <v>1319.12</v>
      </c>
      <c r="R28" t="n">
        <v>77.25</v>
      </c>
      <c r="S28" t="n">
        <v>59.92</v>
      </c>
      <c r="T28" t="n">
        <v>8534.790000000001</v>
      </c>
      <c r="U28" t="n">
        <v>0.78</v>
      </c>
      <c r="V28" t="n">
        <v>0.96</v>
      </c>
      <c r="W28" t="n">
        <v>0.2</v>
      </c>
      <c r="X28" t="n">
        <v>0.51</v>
      </c>
      <c r="Y28" t="n">
        <v>1</v>
      </c>
      <c r="Z28" t="n">
        <v>10</v>
      </c>
      <c r="AA28" t="n">
        <v>136.5588679590824</v>
      </c>
      <c r="AB28" t="n">
        <v>186.8458676935969</v>
      </c>
      <c r="AC28" t="n">
        <v>169.0135603207949</v>
      </c>
      <c r="AD28" t="n">
        <v>136558.8679590824</v>
      </c>
      <c r="AE28" t="n">
        <v>186845.8676935969</v>
      </c>
      <c r="AF28" t="n">
        <v>2.555551854906344e-06</v>
      </c>
      <c r="AG28" t="n">
        <v>0.2176041666666667</v>
      </c>
      <c r="AH28" t="n">
        <v>169013.5603207949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4.8242</v>
      </c>
      <c r="E29" t="n">
        <v>20.73</v>
      </c>
      <c r="F29" t="n">
        <v>17.67</v>
      </c>
      <c r="G29" t="n">
        <v>58.89</v>
      </c>
      <c r="H29" t="n">
        <v>0.74</v>
      </c>
      <c r="I29" t="n">
        <v>18</v>
      </c>
      <c r="J29" t="n">
        <v>186.84</v>
      </c>
      <c r="K29" t="n">
        <v>52.44</v>
      </c>
      <c r="L29" t="n">
        <v>7.75</v>
      </c>
      <c r="M29" t="n">
        <v>16</v>
      </c>
      <c r="N29" t="n">
        <v>36.65</v>
      </c>
      <c r="O29" t="n">
        <v>23277.49</v>
      </c>
      <c r="P29" t="n">
        <v>181.15</v>
      </c>
      <c r="Q29" t="n">
        <v>1319.08</v>
      </c>
      <c r="R29" t="n">
        <v>73.40000000000001</v>
      </c>
      <c r="S29" t="n">
        <v>59.92</v>
      </c>
      <c r="T29" t="n">
        <v>6615.41</v>
      </c>
      <c r="U29" t="n">
        <v>0.82</v>
      </c>
      <c r="V29" t="n">
        <v>0.96</v>
      </c>
      <c r="W29" t="n">
        <v>0.18</v>
      </c>
      <c r="X29" t="n">
        <v>0.39</v>
      </c>
      <c r="Y29" t="n">
        <v>1</v>
      </c>
      <c r="Z29" t="n">
        <v>10</v>
      </c>
      <c r="AA29" t="n">
        <v>133.386414509309</v>
      </c>
      <c r="AB29" t="n">
        <v>182.5051769248506</v>
      </c>
      <c r="AC29" t="n">
        <v>165.0871389868186</v>
      </c>
      <c r="AD29" t="n">
        <v>133386.414509309</v>
      </c>
      <c r="AE29" t="n">
        <v>182505.1769248506</v>
      </c>
      <c r="AF29" t="n">
        <v>2.575088407226833e-06</v>
      </c>
      <c r="AG29" t="n">
        <v>0.2159375</v>
      </c>
      <c r="AH29" t="n">
        <v>165087.1389868186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4.7922</v>
      </c>
      <c r="E30" t="n">
        <v>20.87</v>
      </c>
      <c r="F30" t="n">
        <v>17.81</v>
      </c>
      <c r="G30" t="n">
        <v>59.36</v>
      </c>
      <c r="H30" t="n">
        <v>0.76</v>
      </c>
      <c r="I30" t="n">
        <v>18</v>
      </c>
      <c r="J30" t="n">
        <v>187.22</v>
      </c>
      <c r="K30" t="n">
        <v>52.44</v>
      </c>
      <c r="L30" t="n">
        <v>8</v>
      </c>
      <c r="M30" t="n">
        <v>16</v>
      </c>
      <c r="N30" t="n">
        <v>36.78</v>
      </c>
      <c r="O30" t="n">
        <v>23324.24</v>
      </c>
      <c r="P30" t="n">
        <v>181.07</v>
      </c>
      <c r="Q30" t="n">
        <v>1319.16</v>
      </c>
      <c r="R30" t="n">
        <v>78.15000000000001</v>
      </c>
      <c r="S30" t="n">
        <v>59.92</v>
      </c>
      <c r="T30" t="n">
        <v>8989.870000000001</v>
      </c>
      <c r="U30" t="n">
        <v>0.77</v>
      </c>
      <c r="V30" t="n">
        <v>0.95</v>
      </c>
      <c r="W30" t="n">
        <v>0.19</v>
      </c>
      <c r="X30" t="n">
        <v>0.53</v>
      </c>
      <c r="Y30" t="n">
        <v>1</v>
      </c>
      <c r="Z30" t="n">
        <v>10</v>
      </c>
      <c r="AA30" t="n">
        <v>134.5472990748833</v>
      </c>
      <c r="AB30" t="n">
        <v>184.093550402081</v>
      </c>
      <c r="AC30" t="n">
        <v>166.5239203286789</v>
      </c>
      <c r="AD30" t="n">
        <v>134547.2990748833</v>
      </c>
      <c r="AE30" t="n">
        <v>184093.550402081</v>
      </c>
      <c r="AF30" t="n">
        <v>2.558007268585968e-06</v>
      </c>
      <c r="AG30" t="n">
        <v>0.2173958333333333</v>
      </c>
      <c r="AH30" t="n">
        <v>166523.9203286789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4.8117</v>
      </c>
      <c r="E31" t="n">
        <v>20.78</v>
      </c>
      <c r="F31" t="n">
        <v>17.76</v>
      </c>
      <c r="G31" t="n">
        <v>62.67</v>
      </c>
      <c r="H31" t="n">
        <v>0.78</v>
      </c>
      <c r="I31" t="n">
        <v>17</v>
      </c>
      <c r="J31" t="n">
        <v>187.6</v>
      </c>
      <c r="K31" t="n">
        <v>52.44</v>
      </c>
      <c r="L31" t="n">
        <v>8.25</v>
      </c>
      <c r="M31" t="n">
        <v>13</v>
      </c>
      <c r="N31" t="n">
        <v>36.9</v>
      </c>
      <c r="O31" t="n">
        <v>23371.04</v>
      </c>
      <c r="P31" t="n">
        <v>178.17</v>
      </c>
      <c r="Q31" t="n">
        <v>1319.09</v>
      </c>
      <c r="R31" t="n">
        <v>76.31</v>
      </c>
      <c r="S31" t="n">
        <v>59.92</v>
      </c>
      <c r="T31" t="n">
        <v>8074.07</v>
      </c>
      <c r="U31" t="n">
        <v>0.79</v>
      </c>
      <c r="V31" t="n">
        <v>0.96</v>
      </c>
      <c r="W31" t="n">
        <v>0.19</v>
      </c>
      <c r="X31" t="n">
        <v>0.48</v>
      </c>
      <c r="Y31" t="n">
        <v>1</v>
      </c>
      <c r="Z31" t="n">
        <v>10</v>
      </c>
      <c r="AA31" t="n">
        <v>132.4364380986731</v>
      </c>
      <c r="AB31" t="n">
        <v>181.2053772898178</v>
      </c>
      <c r="AC31" t="n">
        <v>163.9113904046727</v>
      </c>
      <c r="AD31" t="n">
        <v>132436.438098673</v>
      </c>
      <c r="AE31" t="n">
        <v>181205.3772898178</v>
      </c>
      <c r="AF31" t="n">
        <v>2.568416087445244e-06</v>
      </c>
      <c r="AG31" t="n">
        <v>0.2164583333333333</v>
      </c>
      <c r="AH31" t="n">
        <v>163911.3904046727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4.8302</v>
      </c>
      <c r="E32" t="n">
        <v>20.7</v>
      </c>
      <c r="F32" t="n">
        <v>17.71</v>
      </c>
      <c r="G32" t="n">
        <v>66.43000000000001</v>
      </c>
      <c r="H32" t="n">
        <v>0.8</v>
      </c>
      <c r="I32" t="n">
        <v>16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175.75</v>
      </c>
      <c r="Q32" t="n">
        <v>1319.16</v>
      </c>
      <c r="R32" t="n">
        <v>74.54000000000001</v>
      </c>
      <c r="S32" t="n">
        <v>59.92</v>
      </c>
      <c r="T32" t="n">
        <v>7194.12</v>
      </c>
      <c r="U32" t="n">
        <v>0.8</v>
      </c>
      <c r="V32" t="n">
        <v>0.96</v>
      </c>
      <c r="W32" t="n">
        <v>0.2</v>
      </c>
      <c r="X32" t="n">
        <v>0.44</v>
      </c>
      <c r="Y32" t="n">
        <v>1</v>
      </c>
      <c r="Z32" t="n">
        <v>10</v>
      </c>
      <c r="AA32" t="n">
        <v>130.6097690392754</v>
      </c>
      <c r="AB32" t="n">
        <v>178.7060480957998</v>
      </c>
      <c r="AC32" t="n">
        <v>161.6505936811004</v>
      </c>
      <c r="AD32" t="n">
        <v>130609.7690392754</v>
      </c>
      <c r="AE32" t="n">
        <v>178706.0480957997</v>
      </c>
      <c r="AF32" t="n">
        <v>2.578291120721994e-06</v>
      </c>
      <c r="AG32" t="n">
        <v>0.215625</v>
      </c>
      <c r="AH32" t="n">
        <v>161650.5936811004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4.8289</v>
      </c>
      <c r="E33" t="n">
        <v>20.71</v>
      </c>
      <c r="F33" t="n">
        <v>17.72</v>
      </c>
      <c r="G33" t="n">
        <v>66.45</v>
      </c>
      <c r="H33" t="n">
        <v>0.82</v>
      </c>
      <c r="I33" t="n">
        <v>16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175.73</v>
      </c>
      <c r="Q33" t="n">
        <v>1319.13</v>
      </c>
      <c r="R33" t="n">
        <v>74.53</v>
      </c>
      <c r="S33" t="n">
        <v>59.92</v>
      </c>
      <c r="T33" t="n">
        <v>7192.01</v>
      </c>
      <c r="U33" t="n">
        <v>0.8</v>
      </c>
      <c r="V33" t="n">
        <v>0.96</v>
      </c>
      <c r="W33" t="n">
        <v>0.2</v>
      </c>
      <c r="X33" t="n">
        <v>0.44</v>
      </c>
      <c r="Y33" t="n">
        <v>1</v>
      </c>
      <c r="Z33" t="n">
        <v>10</v>
      </c>
      <c r="AA33" t="n">
        <v>130.6573936032666</v>
      </c>
      <c r="AB33" t="n">
        <v>178.7712101253</v>
      </c>
      <c r="AC33" t="n">
        <v>161.7095367379607</v>
      </c>
      <c r="AD33" t="n">
        <v>130657.3936032666</v>
      </c>
      <c r="AE33" t="n">
        <v>178771.2101253</v>
      </c>
      <c r="AF33" t="n">
        <v>2.577597199464709e-06</v>
      </c>
      <c r="AG33" t="n">
        <v>0.2157291666666667</v>
      </c>
      <c r="AH33" t="n">
        <v>161709.5367379607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4.8286</v>
      </c>
      <c r="E34" t="n">
        <v>20.71</v>
      </c>
      <c r="F34" t="n">
        <v>17.72</v>
      </c>
      <c r="G34" t="n">
        <v>66.45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176.03</v>
      </c>
      <c r="Q34" t="n">
        <v>1319.08</v>
      </c>
      <c r="R34" t="n">
        <v>74.40000000000001</v>
      </c>
      <c r="S34" t="n">
        <v>59.92</v>
      </c>
      <c r="T34" t="n">
        <v>7127.22</v>
      </c>
      <c r="U34" t="n">
        <v>0.8100000000000001</v>
      </c>
      <c r="V34" t="n">
        <v>0.96</v>
      </c>
      <c r="W34" t="n">
        <v>0.21</v>
      </c>
      <c r="X34" t="n">
        <v>0.44</v>
      </c>
      <c r="Y34" t="n">
        <v>1</v>
      </c>
      <c r="Z34" t="n">
        <v>10</v>
      </c>
      <c r="AA34" t="n">
        <v>130.8156407244915</v>
      </c>
      <c r="AB34" t="n">
        <v>178.9877308179302</v>
      </c>
      <c r="AC34" t="n">
        <v>161.9053929995749</v>
      </c>
      <c r="AD34" t="n">
        <v>130815.6407244915</v>
      </c>
      <c r="AE34" t="n">
        <v>178987.7308179302</v>
      </c>
      <c r="AF34" t="n">
        <v>2.577437063789951e-06</v>
      </c>
      <c r="AG34" t="n">
        <v>0.2157291666666667</v>
      </c>
      <c r="AH34" t="n">
        <v>161905.3929995749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2.5459</v>
      </c>
      <c r="E2" t="n">
        <v>39.28</v>
      </c>
      <c r="F2" t="n">
        <v>25.31</v>
      </c>
      <c r="G2" t="n">
        <v>5.64</v>
      </c>
      <c r="H2" t="n">
        <v>0.08</v>
      </c>
      <c r="I2" t="n">
        <v>269</v>
      </c>
      <c r="J2" t="n">
        <v>213.37</v>
      </c>
      <c r="K2" t="n">
        <v>56.13</v>
      </c>
      <c r="L2" t="n">
        <v>1</v>
      </c>
      <c r="M2" t="n">
        <v>267</v>
      </c>
      <c r="N2" t="n">
        <v>46.25</v>
      </c>
      <c r="O2" t="n">
        <v>26550.29</v>
      </c>
      <c r="P2" t="n">
        <v>369.91</v>
      </c>
      <c r="Q2" t="n">
        <v>1319.62</v>
      </c>
      <c r="R2" t="n">
        <v>323.4</v>
      </c>
      <c r="S2" t="n">
        <v>59.92</v>
      </c>
      <c r="T2" t="n">
        <v>130360.08</v>
      </c>
      <c r="U2" t="n">
        <v>0.19</v>
      </c>
      <c r="V2" t="n">
        <v>0.67</v>
      </c>
      <c r="W2" t="n">
        <v>0.59</v>
      </c>
      <c r="X2" t="n">
        <v>8.02</v>
      </c>
      <c r="Y2" t="n">
        <v>1</v>
      </c>
      <c r="Z2" t="n">
        <v>10</v>
      </c>
      <c r="AA2" t="n">
        <v>472.8970555777689</v>
      </c>
      <c r="AB2" t="n">
        <v>647.0386141871777</v>
      </c>
      <c r="AC2" t="n">
        <v>585.2861569735513</v>
      </c>
      <c r="AD2" t="n">
        <v>472897.0555777689</v>
      </c>
      <c r="AE2" t="n">
        <v>647038.6141871777</v>
      </c>
      <c r="AF2" t="n">
        <v>1.317073757504819e-06</v>
      </c>
      <c r="AG2" t="n">
        <v>0.4091666666666667</v>
      </c>
      <c r="AH2" t="n">
        <v>585286.1569735514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2.9618</v>
      </c>
      <c r="E3" t="n">
        <v>33.76</v>
      </c>
      <c r="F3" t="n">
        <v>22.96</v>
      </c>
      <c r="G3" t="n">
        <v>7.1</v>
      </c>
      <c r="H3" t="n">
        <v>0.1</v>
      </c>
      <c r="I3" t="n">
        <v>194</v>
      </c>
      <c r="J3" t="n">
        <v>213.78</v>
      </c>
      <c r="K3" t="n">
        <v>56.13</v>
      </c>
      <c r="L3" t="n">
        <v>1.25</v>
      </c>
      <c r="M3" t="n">
        <v>192</v>
      </c>
      <c r="N3" t="n">
        <v>46.4</v>
      </c>
      <c r="O3" t="n">
        <v>26600.32</v>
      </c>
      <c r="P3" t="n">
        <v>333.91</v>
      </c>
      <c r="Q3" t="n">
        <v>1319.42</v>
      </c>
      <c r="R3" t="n">
        <v>246.46</v>
      </c>
      <c r="S3" t="n">
        <v>59.92</v>
      </c>
      <c r="T3" t="n">
        <v>92262.69</v>
      </c>
      <c r="U3" t="n">
        <v>0.24</v>
      </c>
      <c r="V3" t="n">
        <v>0.74</v>
      </c>
      <c r="W3" t="n">
        <v>0.47</v>
      </c>
      <c r="X3" t="n">
        <v>5.68</v>
      </c>
      <c r="Y3" t="n">
        <v>1</v>
      </c>
      <c r="Z3" t="n">
        <v>10</v>
      </c>
      <c r="AA3" t="n">
        <v>367.8575224097421</v>
      </c>
      <c r="AB3" t="n">
        <v>503.3188908895327</v>
      </c>
      <c r="AC3" t="n">
        <v>455.2828423555349</v>
      </c>
      <c r="AD3" t="n">
        <v>367857.5224097421</v>
      </c>
      <c r="AE3" t="n">
        <v>503318.8908895327</v>
      </c>
      <c r="AF3" t="n">
        <v>1.532231845311195e-06</v>
      </c>
      <c r="AG3" t="n">
        <v>0.3516666666666666</v>
      </c>
      <c r="AH3" t="n">
        <v>455282.8423555349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3.2537</v>
      </c>
      <c r="E4" t="n">
        <v>30.73</v>
      </c>
      <c r="F4" t="n">
        <v>21.7</v>
      </c>
      <c r="G4" t="n">
        <v>8.57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314.21</v>
      </c>
      <c r="Q4" t="n">
        <v>1319.39</v>
      </c>
      <c r="R4" t="n">
        <v>204.76</v>
      </c>
      <c r="S4" t="n">
        <v>59.92</v>
      </c>
      <c r="T4" t="n">
        <v>71622.56</v>
      </c>
      <c r="U4" t="n">
        <v>0.29</v>
      </c>
      <c r="V4" t="n">
        <v>0.78</v>
      </c>
      <c r="W4" t="n">
        <v>0.42</v>
      </c>
      <c r="X4" t="n">
        <v>4.42</v>
      </c>
      <c r="Y4" t="n">
        <v>1</v>
      </c>
      <c r="Z4" t="n">
        <v>10</v>
      </c>
      <c r="AA4" t="n">
        <v>315.7382965650949</v>
      </c>
      <c r="AB4" t="n">
        <v>432.0070667509212</v>
      </c>
      <c r="AC4" t="n">
        <v>390.7769186259388</v>
      </c>
      <c r="AD4" t="n">
        <v>315738.2965650948</v>
      </c>
      <c r="AE4" t="n">
        <v>432007.0667509212</v>
      </c>
      <c r="AF4" t="n">
        <v>1.683240851876911e-06</v>
      </c>
      <c r="AG4" t="n">
        <v>0.3201041666666667</v>
      </c>
      <c r="AH4" t="n">
        <v>390776.9186259388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3.4766</v>
      </c>
      <c r="E5" t="n">
        <v>28.76</v>
      </c>
      <c r="F5" t="n">
        <v>20.87</v>
      </c>
      <c r="G5" t="n">
        <v>10.02</v>
      </c>
      <c r="H5" t="n">
        <v>0.14</v>
      </c>
      <c r="I5" t="n">
        <v>125</v>
      </c>
      <c r="J5" t="n">
        <v>214.59</v>
      </c>
      <c r="K5" t="n">
        <v>56.13</v>
      </c>
      <c r="L5" t="n">
        <v>1.75</v>
      </c>
      <c r="M5" t="n">
        <v>123</v>
      </c>
      <c r="N5" t="n">
        <v>46.72</v>
      </c>
      <c r="O5" t="n">
        <v>26700.55</v>
      </c>
      <c r="P5" t="n">
        <v>300.85</v>
      </c>
      <c r="Q5" t="n">
        <v>1319.34</v>
      </c>
      <c r="R5" t="n">
        <v>178.11</v>
      </c>
      <c r="S5" t="n">
        <v>59.92</v>
      </c>
      <c r="T5" t="n">
        <v>58434.19</v>
      </c>
      <c r="U5" t="n">
        <v>0.34</v>
      </c>
      <c r="V5" t="n">
        <v>0.8100000000000001</v>
      </c>
      <c r="W5" t="n">
        <v>0.36</v>
      </c>
      <c r="X5" t="n">
        <v>3.59</v>
      </c>
      <c r="Y5" t="n">
        <v>1</v>
      </c>
      <c r="Z5" t="n">
        <v>10</v>
      </c>
      <c r="AA5" t="n">
        <v>283.4570024491353</v>
      </c>
      <c r="AB5" t="n">
        <v>387.8383759912804</v>
      </c>
      <c r="AC5" t="n">
        <v>350.8236257212512</v>
      </c>
      <c r="AD5" t="n">
        <v>283457.0024491353</v>
      </c>
      <c r="AE5" t="n">
        <v>387838.3759912804</v>
      </c>
      <c r="AF5" t="n">
        <v>1.798553998720002e-06</v>
      </c>
      <c r="AG5" t="n">
        <v>0.2995833333333334</v>
      </c>
      <c r="AH5" t="n">
        <v>350823.6257212512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3.6492</v>
      </c>
      <c r="E6" t="n">
        <v>27.4</v>
      </c>
      <c r="F6" t="n">
        <v>20.32</v>
      </c>
      <c r="G6" t="n">
        <v>11.5</v>
      </c>
      <c r="H6" t="n">
        <v>0.17</v>
      </c>
      <c r="I6" t="n">
        <v>106</v>
      </c>
      <c r="J6" t="n">
        <v>215</v>
      </c>
      <c r="K6" t="n">
        <v>56.13</v>
      </c>
      <c r="L6" t="n">
        <v>2</v>
      </c>
      <c r="M6" t="n">
        <v>104</v>
      </c>
      <c r="N6" t="n">
        <v>46.87</v>
      </c>
      <c r="O6" t="n">
        <v>26750.75</v>
      </c>
      <c r="P6" t="n">
        <v>291.42</v>
      </c>
      <c r="Q6" t="n">
        <v>1319.18</v>
      </c>
      <c r="R6" t="n">
        <v>159.68</v>
      </c>
      <c r="S6" t="n">
        <v>59.92</v>
      </c>
      <c r="T6" t="n">
        <v>49313.99</v>
      </c>
      <c r="U6" t="n">
        <v>0.38</v>
      </c>
      <c r="V6" t="n">
        <v>0.84</v>
      </c>
      <c r="W6" t="n">
        <v>0.33</v>
      </c>
      <c r="X6" t="n">
        <v>3.04</v>
      </c>
      <c r="Y6" t="n">
        <v>1</v>
      </c>
      <c r="Z6" t="n">
        <v>10</v>
      </c>
      <c r="AA6" t="n">
        <v>262.079114760159</v>
      </c>
      <c r="AB6" t="n">
        <v>358.5882069293807</v>
      </c>
      <c r="AC6" t="n">
        <v>324.3650517417492</v>
      </c>
      <c r="AD6" t="n">
        <v>262079.114760159</v>
      </c>
      <c r="AE6" t="n">
        <v>358588.2069293807</v>
      </c>
      <c r="AF6" t="n">
        <v>1.887845381156599e-06</v>
      </c>
      <c r="AG6" t="n">
        <v>0.2854166666666667</v>
      </c>
      <c r="AH6" t="n">
        <v>324365.0517417492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3.788</v>
      </c>
      <c r="E7" t="n">
        <v>26.4</v>
      </c>
      <c r="F7" t="n">
        <v>19.9</v>
      </c>
      <c r="G7" t="n">
        <v>12.98</v>
      </c>
      <c r="H7" t="n">
        <v>0.19</v>
      </c>
      <c r="I7" t="n">
        <v>92</v>
      </c>
      <c r="J7" t="n">
        <v>215.41</v>
      </c>
      <c r="K7" t="n">
        <v>56.13</v>
      </c>
      <c r="L7" t="n">
        <v>2.25</v>
      </c>
      <c r="M7" t="n">
        <v>90</v>
      </c>
      <c r="N7" t="n">
        <v>47.03</v>
      </c>
      <c r="O7" t="n">
        <v>26801</v>
      </c>
      <c r="P7" t="n">
        <v>284.18</v>
      </c>
      <c r="Q7" t="n">
        <v>1319.21</v>
      </c>
      <c r="R7" t="n">
        <v>146.17</v>
      </c>
      <c r="S7" t="n">
        <v>59.92</v>
      </c>
      <c r="T7" t="n">
        <v>42632.13</v>
      </c>
      <c r="U7" t="n">
        <v>0.41</v>
      </c>
      <c r="V7" t="n">
        <v>0.85</v>
      </c>
      <c r="W7" t="n">
        <v>0.31</v>
      </c>
      <c r="X7" t="n">
        <v>2.62</v>
      </c>
      <c r="Y7" t="n">
        <v>1</v>
      </c>
      <c r="Z7" t="n">
        <v>10</v>
      </c>
      <c r="AA7" t="n">
        <v>246.5904420280369</v>
      </c>
      <c r="AB7" t="n">
        <v>337.3959215851169</v>
      </c>
      <c r="AC7" t="n">
        <v>305.195328367284</v>
      </c>
      <c r="AD7" t="n">
        <v>246590.4420280369</v>
      </c>
      <c r="AE7" t="n">
        <v>337395.9215851169</v>
      </c>
      <c r="AF7" t="n">
        <v>1.959650965642111e-06</v>
      </c>
      <c r="AG7" t="n">
        <v>0.275</v>
      </c>
      <c r="AH7" t="n">
        <v>305195.328367284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3.9079</v>
      </c>
      <c r="E8" t="n">
        <v>25.59</v>
      </c>
      <c r="F8" t="n">
        <v>19.56</v>
      </c>
      <c r="G8" t="n">
        <v>14.49</v>
      </c>
      <c r="H8" t="n">
        <v>0.21</v>
      </c>
      <c r="I8" t="n">
        <v>81</v>
      </c>
      <c r="J8" t="n">
        <v>215.82</v>
      </c>
      <c r="K8" t="n">
        <v>56.13</v>
      </c>
      <c r="L8" t="n">
        <v>2.5</v>
      </c>
      <c r="M8" t="n">
        <v>79</v>
      </c>
      <c r="N8" t="n">
        <v>47.19</v>
      </c>
      <c r="O8" t="n">
        <v>26851.31</v>
      </c>
      <c r="P8" t="n">
        <v>277.96</v>
      </c>
      <c r="Q8" t="n">
        <v>1319.12</v>
      </c>
      <c r="R8" t="n">
        <v>134.78</v>
      </c>
      <c r="S8" t="n">
        <v>59.92</v>
      </c>
      <c r="T8" t="n">
        <v>36992.24</v>
      </c>
      <c r="U8" t="n">
        <v>0.44</v>
      </c>
      <c r="V8" t="n">
        <v>0.87</v>
      </c>
      <c r="W8" t="n">
        <v>0.3</v>
      </c>
      <c r="X8" t="n">
        <v>2.28</v>
      </c>
      <c r="Y8" t="n">
        <v>1</v>
      </c>
      <c r="Z8" t="n">
        <v>10</v>
      </c>
      <c r="AA8" t="n">
        <v>234.1872021018996</v>
      </c>
      <c r="AB8" t="n">
        <v>320.4252615258579</v>
      </c>
      <c r="AC8" t="n">
        <v>289.8443242856041</v>
      </c>
      <c r="AD8" t="n">
        <v>234187.2021018996</v>
      </c>
      <c r="AE8" t="n">
        <v>320425.2615258579</v>
      </c>
      <c r="AF8" t="n">
        <v>2.021678988551428e-06</v>
      </c>
      <c r="AG8" t="n">
        <v>0.2665625</v>
      </c>
      <c r="AH8" t="n">
        <v>289844.3242856041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3.9949</v>
      </c>
      <c r="E9" t="n">
        <v>25.03</v>
      </c>
      <c r="F9" t="n">
        <v>19.34</v>
      </c>
      <c r="G9" t="n">
        <v>15.89</v>
      </c>
      <c r="H9" t="n">
        <v>0.23</v>
      </c>
      <c r="I9" t="n">
        <v>73</v>
      </c>
      <c r="J9" t="n">
        <v>216.22</v>
      </c>
      <c r="K9" t="n">
        <v>56.13</v>
      </c>
      <c r="L9" t="n">
        <v>2.75</v>
      </c>
      <c r="M9" t="n">
        <v>71</v>
      </c>
      <c r="N9" t="n">
        <v>47.35</v>
      </c>
      <c r="O9" t="n">
        <v>26901.66</v>
      </c>
      <c r="P9" t="n">
        <v>273.48</v>
      </c>
      <c r="Q9" t="n">
        <v>1319.21</v>
      </c>
      <c r="R9" t="n">
        <v>127.65</v>
      </c>
      <c r="S9" t="n">
        <v>59.92</v>
      </c>
      <c r="T9" t="n">
        <v>33465.27</v>
      </c>
      <c r="U9" t="n">
        <v>0.47</v>
      </c>
      <c r="V9" t="n">
        <v>0.88</v>
      </c>
      <c r="W9" t="n">
        <v>0.28</v>
      </c>
      <c r="X9" t="n">
        <v>2.06</v>
      </c>
      <c r="Y9" t="n">
        <v>1</v>
      </c>
      <c r="Z9" t="n">
        <v>10</v>
      </c>
      <c r="AA9" t="n">
        <v>225.7532680519146</v>
      </c>
      <c r="AB9" t="n">
        <v>308.8855808797639</v>
      </c>
      <c r="AC9" t="n">
        <v>279.4059745643262</v>
      </c>
      <c r="AD9" t="n">
        <v>225753.2680519146</v>
      </c>
      <c r="AE9" t="n">
        <v>308885.5808797639</v>
      </c>
      <c r="AF9" t="n">
        <v>2.066686811679956e-06</v>
      </c>
      <c r="AG9" t="n">
        <v>0.2607291666666667</v>
      </c>
      <c r="AH9" t="n">
        <v>279405.9745643262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4.0808</v>
      </c>
      <c r="E10" t="n">
        <v>24.5</v>
      </c>
      <c r="F10" t="n">
        <v>19.11</v>
      </c>
      <c r="G10" t="n">
        <v>17.37</v>
      </c>
      <c r="H10" t="n">
        <v>0.25</v>
      </c>
      <c r="I10" t="n">
        <v>66</v>
      </c>
      <c r="J10" t="n">
        <v>216.63</v>
      </c>
      <c r="K10" t="n">
        <v>56.13</v>
      </c>
      <c r="L10" t="n">
        <v>3</v>
      </c>
      <c r="M10" t="n">
        <v>64</v>
      </c>
      <c r="N10" t="n">
        <v>47.51</v>
      </c>
      <c r="O10" t="n">
        <v>26952.08</v>
      </c>
      <c r="P10" t="n">
        <v>269</v>
      </c>
      <c r="Q10" t="n">
        <v>1319.16</v>
      </c>
      <c r="R10" t="n">
        <v>119.96</v>
      </c>
      <c r="S10" t="n">
        <v>59.92</v>
      </c>
      <c r="T10" t="n">
        <v>29654.97</v>
      </c>
      <c r="U10" t="n">
        <v>0.5</v>
      </c>
      <c r="V10" t="n">
        <v>0.89</v>
      </c>
      <c r="W10" t="n">
        <v>0.27</v>
      </c>
      <c r="X10" t="n">
        <v>1.83</v>
      </c>
      <c r="Y10" t="n">
        <v>1</v>
      </c>
      <c r="Z10" t="n">
        <v>10</v>
      </c>
      <c r="AA10" t="n">
        <v>217.707835857638</v>
      </c>
      <c r="AB10" t="n">
        <v>297.8774656121421</v>
      </c>
      <c r="AC10" t="n">
        <v>269.448458367856</v>
      </c>
      <c r="AD10" t="n">
        <v>217707.835857638</v>
      </c>
      <c r="AE10" t="n">
        <v>297877.4656121422</v>
      </c>
      <c r="AF10" t="n">
        <v>2.111125570378123e-06</v>
      </c>
      <c r="AG10" t="n">
        <v>0.2552083333333333</v>
      </c>
      <c r="AH10" t="n">
        <v>269448.458367856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4.1577</v>
      </c>
      <c r="E11" t="n">
        <v>24.05</v>
      </c>
      <c r="F11" t="n">
        <v>18.91</v>
      </c>
      <c r="G11" t="n">
        <v>18.91</v>
      </c>
      <c r="H11" t="n">
        <v>0.27</v>
      </c>
      <c r="I11" t="n">
        <v>60</v>
      </c>
      <c r="J11" t="n">
        <v>217.04</v>
      </c>
      <c r="K11" t="n">
        <v>56.13</v>
      </c>
      <c r="L11" t="n">
        <v>3.25</v>
      </c>
      <c r="M11" t="n">
        <v>58</v>
      </c>
      <c r="N11" t="n">
        <v>47.66</v>
      </c>
      <c r="O11" t="n">
        <v>27002.55</v>
      </c>
      <c r="P11" t="n">
        <v>264.92</v>
      </c>
      <c r="Q11" t="n">
        <v>1319.15</v>
      </c>
      <c r="R11" t="n">
        <v>113.45</v>
      </c>
      <c r="S11" t="n">
        <v>59.92</v>
      </c>
      <c r="T11" t="n">
        <v>26428.02</v>
      </c>
      <c r="U11" t="n">
        <v>0.53</v>
      </c>
      <c r="V11" t="n">
        <v>0.9</v>
      </c>
      <c r="W11" t="n">
        <v>0.26</v>
      </c>
      <c r="X11" t="n">
        <v>1.63</v>
      </c>
      <c r="Y11" t="n">
        <v>1</v>
      </c>
      <c r="Z11" t="n">
        <v>10</v>
      </c>
      <c r="AA11" t="n">
        <v>210.7641300998417</v>
      </c>
      <c r="AB11" t="n">
        <v>288.3767810596519</v>
      </c>
      <c r="AC11" t="n">
        <v>260.8545058147579</v>
      </c>
      <c r="AD11" t="n">
        <v>210764.1300998417</v>
      </c>
      <c r="AE11" t="n">
        <v>288376.7810596519</v>
      </c>
      <c r="AF11" t="n">
        <v>2.150908347373339e-06</v>
      </c>
      <c r="AG11" t="n">
        <v>0.2505208333333334</v>
      </c>
      <c r="AH11" t="n">
        <v>260854.5058147579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4.2648</v>
      </c>
      <c r="E12" t="n">
        <v>23.45</v>
      </c>
      <c r="F12" t="n">
        <v>18.55</v>
      </c>
      <c r="G12" t="n">
        <v>20.62</v>
      </c>
      <c r="H12" t="n">
        <v>0.29</v>
      </c>
      <c r="I12" t="n">
        <v>54</v>
      </c>
      <c r="J12" t="n">
        <v>217.45</v>
      </c>
      <c r="K12" t="n">
        <v>56.13</v>
      </c>
      <c r="L12" t="n">
        <v>3.5</v>
      </c>
      <c r="M12" t="n">
        <v>52</v>
      </c>
      <c r="N12" t="n">
        <v>47.82</v>
      </c>
      <c r="O12" t="n">
        <v>27053.07</v>
      </c>
      <c r="P12" t="n">
        <v>258.37</v>
      </c>
      <c r="Q12" t="n">
        <v>1319.09</v>
      </c>
      <c r="R12" t="n">
        <v>101.5</v>
      </c>
      <c r="S12" t="n">
        <v>59.92</v>
      </c>
      <c r="T12" t="n">
        <v>20486.84</v>
      </c>
      <c r="U12" t="n">
        <v>0.59</v>
      </c>
      <c r="V12" t="n">
        <v>0.92</v>
      </c>
      <c r="W12" t="n">
        <v>0.25</v>
      </c>
      <c r="X12" t="n">
        <v>1.28</v>
      </c>
      <c r="Y12" t="n">
        <v>1</v>
      </c>
      <c r="Z12" t="n">
        <v>10</v>
      </c>
      <c r="AA12" t="n">
        <v>200.790770164118</v>
      </c>
      <c r="AB12" t="n">
        <v>274.7307900020144</v>
      </c>
      <c r="AC12" t="n">
        <v>248.5108689913882</v>
      </c>
      <c r="AD12" t="n">
        <v>200790.770164118</v>
      </c>
      <c r="AE12" t="n">
        <v>274730.7900020144</v>
      </c>
      <c r="AF12" t="n">
        <v>2.206314529638458e-06</v>
      </c>
      <c r="AG12" t="n">
        <v>0.2442708333333333</v>
      </c>
      <c r="AH12" t="n">
        <v>248510.8689913882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4.2465</v>
      </c>
      <c r="E13" t="n">
        <v>23.55</v>
      </c>
      <c r="F13" t="n">
        <v>18.78</v>
      </c>
      <c r="G13" t="n">
        <v>22.1</v>
      </c>
      <c r="H13" t="n">
        <v>0.31</v>
      </c>
      <c r="I13" t="n">
        <v>51</v>
      </c>
      <c r="J13" t="n">
        <v>217.86</v>
      </c>
      <c r="K13" t="n">
        <v>56.13</v>
      </c>
      <c r="L13" t="n">
        <v>3.75</v>
      </c>
      <c r="M13" t="n">
        <v>49</v>
      </c>
      <c r="N13" t="n">
        <v>47.98</v>
      </c>
      <c r="O13" t="n">
        <v>27103.65</v>
      </c>
      <c r="P13" t="n">
        <v>260.75</v>
      </c>
      <c r="Q13" t="n">
        <v>1319.25</v>
      </c>
      <c r="R13" t="n">
        <v>111.1</v>
      </c>
      <c r="S13" t="n">
        <v>59.92</v>
      </c>
      <c r="T13" t="n">
        <v>25300.62</v>
      </c>
      <c r="U13" t="n">
        <v>0.54</v>
      </c>
      <c r="V13" t="n">
        <v>0.9</v>
      </c>
      <c r="W13" t="n">
        <v>0.21</v>
      </c>
      <c r="X13" t="n">
        <v>1.5</v>
      </c>
      <c r="Y13" t="n">
        <v>1</v>
      </c>
      <c r="Z13" t="n">
        <v>10</v>
      </c>
      <c r="AA13" t="n">
        <v>203.6507106214528</v>
      </c>
      <c r="AB13" t="n">
        <v>278.6438867074062</v>
      </c>
      <c r="AC13" t="n">
        <v>252.0505052392844</v>
      </c>
      <c r="AD13" t="n">
        <v>203650.7106214528</v>
      </c>
      <c r="AE13" t="n">
        <v>278643.8867074062</v>
      </c>
      <c r="AF13" t="n">
        <v>2.196847366842457e-06</v>
      </c>
      <c r="AG13" t="n">
        <v>0.2453125</v>
      </c>
      <c r="AH13" t="n">
        <v>252050.5052392844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4.2769</v>
      </c>
      <c r="E14" t="n">
        <v>23.38</v>
      </c>
      <c r="F14" t="n">
        <v>18.74</v>
      </c>
      <c r="G14" t="n">
        <v>23.43</v>
      </c>
      <c r="H14" t="n">
        <v>0.33</v>
      </c>
      <c r="I14" t="n">
        <v>48</v>
      </c>
      <c r="J14" t="n">
        <v>218.27</v>
      </c>
      <c r="K14" t="n">
        <v>56.13</v>
      </c>
      <c r="L14" t="n">
        <v>4</v>
      </c>
      <c r="M14" t="n">
        <v>46</v>
      </c>
      <c r="N14" t="n">
        <v>48.15</v>
      </c>
      <c r="O14" t="n">
        <v>27154.29</v>
      </c>
      <c r="P14" t="n">
        <v>259.05</v>
      </c>
      <c r="Q14" t="n">
        <v>1319.17</v>
      </c>
      <c r="R14" t="n">
        <v>108.83</v>
      </c>
      <c r="S14" t="n">
        <v>59.92</v>
      </c>
      <c r="T14" t="n">
        <v>24180.53</v>
      </c>
      <c r="U14" t="n">
        <v>0.55</v>
      </c>
      <c r="V14" t="n">
        <v>0.91</v>
      </c>
      <c r="W14" t="n">
        <v>0.24</v>
      </c>
      <c r="X14" t="n">
        <v>1.46</v>
      </c>
      <c r="Y14" t="n">
        <v>1</v>
      </c>
      <c r="Z14" t="n">
        <v>10</v>
      </c>
      <c r="AA14" t="n">
        <v>201.1417439391639</v>
      </c>
      <c r="AB14" t="n">
        <v>275.2110078049023</v>
      </c>
      <c r="AC14" t="n">
        <v>248.9452554811585</v>
      </c>
      <c r="AD14" t="n">
        <v>201141.7439391639</v>
      </c>
      <c r="AE14" t="n">
        <v>275211.0078049023</v>
      </c>
      <c r="AF14" t="n">
        <v>2.212574238372426e-06</v>
      </c>
      <c r="AG14" t="n">
        <v>0.2435416666666667</v>
      </c>
      <c r="AH14" t="n">
        <v>248945.2554811584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4.344</v>
      </c>
      <c r="E15" t="n">
        <v>23.02</v>
      </c>
      <c r="F15" t="n">
        <v>18.55</v>
      </c>
      <c r="G15" t="n">
        <v>25.29</v>
      </c>
      <c r="H15" t="n">
        <v>0.35</v>
      </c>
      <c r="I15" t="n">
        <v>44</v>
      </c>
      <c r="J15" t="n">
        <v>218.68</v>
      </c>
      <c r="K15" t="n">
        <v>56.13</v>
      </c>
      <c r="L15" t="n">
        <v>4.25</v>
      </c>
      <c r="M15" t="n">
        <v>42</v>
      </c>
      <c r="N15" t="n">
        <v>48.31</v>
      </c>
      <c r="O15" t="n">
        <v>27204.98</v>
      </c>
      <c r="P15" t="n">
        <v>254.93</v>
      </c>
      <c r="Q15" t="n">
        <v>1319.18</v>
      </c>
      <c r="R15" t="n">
        <v>102.13</v>
      </c>
      <c r="S15" t="n">
        <v>59.92</v>
      </c>
      <c r="T15" t="n">
        <v>20850.31</v>
      </c>
      <c r="U15" t="n">
        <v>0.59</v>
      </c>
      <c r="V15" t="n">
        <v>0.92</v>
      </c>
      <c r="W15" t="n">
        <v>0.24</v>
      </c>
      <c r="X15" t="n">
        <v>1.27</v>
      </c>
      <c r="Y15" t="n">
        <v>1</v>
      </c>
      <c r="Z15" t="n">
        <v>10</v>
      </c>
      <c r="AA15" t="n">
        <v>195.2443157703425</v>
      </c>
      <c r="AB15" t="n">
        <v>267.1418864081563</v>
      </c>
      <c r="AC15" t="n">
        <v>241.6462397054324</v>
      </c>
      <c r="AD15" t="n">
        <v>195244.3157703425</v>
      </c>
      <c r="AE15" t="n">
        <v>267141.8864081562</v>
      </c>
      <c r="AF15" t="n">
        <v>2.247287168624429e-06</v>
      </c>
      <c r="AG15" t="n">
        <v>0.2397916666666667</v>
      </c>
      <c r="AH15" t="n">
        <v>241646.2397054324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4.3722</v>
      </c>
      <c r="E16" t="n">
        <v>22.87</v>
      </c>
      <c r="F16" t="n">
        <v>18.49</v>
      </c>
      <c r="G16" t="n">
        <v>26.41</v>
      </c>
      <c r="H16" t="n">
        <v>0.36</v>
      </c>
      <c r="I16" t="n">
        <v>42</v>
      </c>
      <c r="J16" t="n">
        <v>219.09</v>
      </c>
      <c r="K16" t="n">
        <v>56.13</v>
      </c>
      <c r="L16" t="n">
        <v>4.5</v>
      </c>
      <c r="M16" t="n">
        <v>40</v>
      </c>
      <c r="N16" t="n">
        <v>48.47</v>
      </c>
      <c r="O16" t="n">
        <v>27255.72</v>
      </c>
      <c r="P16" t="n">
        <v>253.03</v>
      </c>
      <c r="Q16" t="n">
        <v>1319.13</v>
      </c>
      <c r="R16" t="n">
        <v>100.05</v>
      </c>
      <c r="S16" t="n">
        <v>59.92</v>
      </c>
      <c r="T16" t="n">
        <v>19820.54</v>
      </c>
      <c r="U16" t="n">
        <v>0.6</v>
      </c>
      <c r="V16" t="n">
        <v>0.92</v>
      </c>
      <c r="W16" t="n">
        <v>0.23</v>
      </c>
      <c r="X16" t="n">
        <v>1.21</v>
      </c>
      <c r="Y16" t="n">
        <v>1</v>
      </c>
      <c r="Z16" t="n">
        <v>10</v>
      </c>
      <c r="AA16" t="n">
        <v>192.7807303443028</v>
      </c>
      <c r="AB16" t="n">
        <v>263.771100142532</v>
      </c>
      <c r="AC16" t="n">
        <v>238.5971565500699</v>
      </c>
      <c r="AD16" t="n">
        <v>192780.7303443027</v>
      </c>
      <c r="AE16" t="n">
        <v>263771.100142532</v>
      </c>
      <c r="AF16" t="n">
        <v>2.261875911293675e-06</v>
      </c>
      <c r="AG16" t="n">
        <v>0.2382291666666667</v>
      </c>
      <c r="AH16" t="n">
        <v>238597.15655007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4.4188</v>
      </c>
      <c r="E17" t="n">
        <v>22.63</v>
      </c>
      <c r="F17" t="n">
        <v>18.37</v>
      </c>
      <c r="G17" t="n">
        <v>28.26</v>
      </c>
      <c r="H17" t="n">
        <v>0.38</v>
      </c>
      <c r="I17" t="n">
        <v>39</v>
      </c>
      <c r="J17" t="n">
        <v>219.51</v>
      </c>
      <c r="K17" t="n">
        <v>56.13</v>
      </c>
      <c r="L17" t="n">
        <v>4.75</v>
      </c>
      <c r="M17" t="n">
        <v>37</v>
      </c>
      <c r="N17" t="n">
        <v>48.63</v>
      </c>
      <c r="O17" t="n">
        <v>27306.53</v>
      </c>
      <c r="P17" t="n">
        <v>249.95</v>
      </c>
      <c r="Q17" t="n">
        <v>1319.1</v>
      </c>
      <c r="R17" t="n">
        <v>96.18000000000001</v>
      </c>
      <c r="S17" t="n">
        <v>59.92</v>
      </c>
      <c r="T17" t="n">
        <v>17898.32</v>
      </c>
      <c r="U17" t="n">
        <v>0.62</v>
      </c>
      <c r="V17" t="n">
        <v>0.92</v>
      </c>
      <c r="W17" t="n">
        <v>0.23</v>
      </c>
      <c r="X17" t="n">
        <v>1.09</v>
      </c>
      <c r="Y17" t="n">
        <v>1</v>
      </c>
      <c r="Z17" t="n">
        <v>10</v>
      </c>
      <c r="AA17" t="n">
        <v>188.7551199561097</v>
      </c>
      <c r="AB17" t="n">
        <v>258.2630824120129</v>
      </c>
      <c r="AC17" t="n">
        <v>233.6148163011985</v>
      </c>
      <c r="AD17" t="n">
        <v>188755.1199561097</v>
      </c>
      <c r="AE17" t="n">
        <v>258263.0824120129</v>
      </c>
      <c r="AF17" t="n">
        <v>2.285983549888956e-06</v>
      </c>
      <c r="AG17" t="n">
        <v>0.2357291666666667</v>
      </c>
      <c r="AH17" t="n">
        <v>233614.8163011985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4.4462</v>
      </c>
      <c r="E18" t="n">
        <v>22.49</v>
      </c>
      <c r="F18" t="n">
        <v>18.32</v>
      </c>
      <c r="G18" t="n">
        <v>29.7</v>
      </c>
      <c r="H18" t="n">
        <v>0.4</v>
      </c>
      <c r="I18" t="n">
        <v>37</v>
      </c>
      <c r="J18" t="n">
        <v>219.92</v>
      </c>
      <c r="K18" t="n">
        <v>56.13</v>
      </c>
      <c r="L18" t="n">
        <v>5</v>
      </c>
      <c r="M18" t="n">
        <v>35</v>
      </c>
      <c r="N18" t="n">
        <v>48.79</v>
      </c>
      <c r="O18" t="n">
        <v>27357.39</v>
      </c>
      <c r="P18" t="n">
        <v>247.89</v>
      </c>
      <c r="Q18" t="n">
        <v>1319.11</v>
      </c>
      <c r="R18" t="n">
        <v>94.52</v>
      </c>
      <c r="S18" t="n">
        <v>59.92</v>
      </c>
      <c r="T18" t="n">
        <v>17078.14</v>
      </c>
      <c r="U18" t="n">
        <v>0.63</v>
      </c>
      <c r="V18" t="n">
        <v>0.93</v>
      </c>
      <c r="W18" t="n">
        <v>0.22</v>
      </c>
      <c r="X18" t="n">
        <v>1.04</v>
      </c>
      <c r="Y18" t="n">
        <v>1</v>
      </c>
      <c r="Z18" t="n">
        <v>10</v>
      </c>
      <c r="AA18" t="n">
        <v>186.347188716057</v>
      </c>
      <c r="AB18" t="n">
        <v>254.9684446589455</v>
      </c>
      <c r="AC18" t="n">
        <v>230.6346141512296</v>
      </c>
      <c r="AD18" t="n">
        <v>186347.188716057</v>
      </c>
      <c r="AE18" t="n">
        <v>254968.4446589455</v>
      </c>
      <c r="AF18" t="n">
        <v>2.30015842751794e-06</v>
      </c>
      <c r="AG18" t="n">
        <v>0.2342708333333333</v>
      </c>
      <c r="AH18" t="n">
        <v>230634.6141512296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4.4776</v>
      </c>
      <c r="E19" t="n">
        <v>22.33</v>
      </c>
      <c r="F19" t="n">
        <v>18.24</v>
      </c>
      <c r="G19" t="n">
        <v>31.27</v>
      </c>
      <c r="H19" t="n">
        <v>0.42</v>
      </c>
      <c r="I19" t="n">
        <v>35</v>
      </c>
      <c r="J19" t="n">
        <v>220.33</v>
      </c>
      <c r="K19" t="n">
        <v>56.13</v>
      </c>
      <c r="L19" t="n">
        <v>5.25</v>
      </c>
      <c r="M19" t="n">
        <v>33</v>
      </c>
      <c r="N19" t="n">
        <v>48.95</v>
      </c>
      <c r="O19" t="n">
        <v>27408.3</v>
      </c>
      <c r="P19" t="n">
        <v>245.71</v>
      </c>
      <c r="Q19" t="n">
        <v>1319.08</v>
      </c>
      <c r="R19" t="n">
        <v>92.01000000000001</v>
      </c>
      <c r="S19" t="n">
        <v>59.92</v>
      </c>
      <c r="T19" t="n">
        <v>15836.4</v>
      </c>
      <c r="U19" t="n">
        <v>0.65</v>
      </c>
      <c r="V19" t="n">
        <v>0.93</v>
      </c>
      <c r="W19" t="n">
        <v>0.22</v>
      </c>
      <c r="X19" t="n">
        <v>0.97</v>
      </c>
      <c r="Y19" t="n">
        <v>1</v>
      </c>
      <c r="Z19" t="n">
        <v>10</v>
      </c>
      <c r="AA19" t="n">
        <v>183.6610600208821</v>
      </c>
      <c r="AB19" t="n">
        <v>251.2931648745746</v>
      </c>
      <c r="AC19" t="n">
        <v>227.3100979111903</v>
      </c>
      <c r="AD19" t="n">
        <v>183661.0600208821</v>
      </c>
      <c r="AE19" t="n">
        <v>251293.1648745746</v>
      </c>
      <c r="AF19" t="n">
        <v>2.316402630348236e-06</v>
      </c>
      <c r="AG19" t="n">
        <v>0.2326041666666666</v>
      </c>
      <c r="AH19" t="n">
        <v>227310.0979111903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4.5068</v>
      </c>
      <c r="E20" t="n">
        <v>22.19</v>
      </c>
      <c r="F20" t="n">
        <v>18.18</v>
      </c>
      <c r="G20" t="n">
        <v>33.06</v>
      </c>
      <c r="H20" t="n">
        <v>0.44</v>
      </c>
      <c r="I20" t="n">
        <v>33</v>
      </c>
      <c r="J20" t="n">
        <v>220.74</v>
      </c>
      <c r="K20" t="n">
        <v>56.13</v>
      </c>
      <c r="L20" t="n">
        <v>5.5</v>
      </c>
      <c r="M20" t="n">
        <v>31</v>
      </c>
      <c r="N20" t="n">
        <v>49.12</v>
      </c>
      <c r="O20" t="n">
        <v>27459.27</v>
      </c>
      <c r="P20" t="n">
        <v>243.42</v>
      </c>
      <c r="Q20" t="n">
        <v>1319.08</v>
      </c>
      <c r="R20" t="n">
        <v>90.13</v>
      </c>
      <c r="S20" t="n">
        <v>59.92</v>
      </c>
      <c r="T20" t="n">
        <v>14903.94</v>
      </c>
      <c r="U20" t="n">
        <v>0.66</v>
      </c>
      <c r="V20" t="n">
        <v>0.93</v>
      </c>
      <c r="W20" t="n">
        <v>0.22</v>
      </c>
      <c r="X20" t="n">
        <v>0.91</v>
      </c>
      <c r="Y20" t="n">
        <v>1</v>
      </c>
      <c r="Z20" t="n">
        <v>10</v>
      </c>
      <c r="AA20" t="n">
        <v>181.0940358745879</v>
      </c>
      <c r="AB20" t="n">
        <v>247.780849188504</v>
      </c>
      <c r="AC20" t="n">
        <v>224.1329927046311</v>
      </c>
      <c r="AD20" t="n">
        <v>181094.0358745879</v>
      </c>
      <c r="AE20" t="n">
        <v>247780.849188504</v>
      </c>
      <c r="AF20" t="n">
        <v>2.331508704317811e-06</v>
      </c>
      <c r="AG20" t="n">
        <v>0.2311458333333334</v>
      </c>
      <c r="AH20" t="n">
        <v>224132.9927046311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4.5201</v>
      </c>
      <c r="E21" t="n">
        <v>22.12</v>
      </c>
      <c r="F21" t="n">
        <v>18.16</v>
      </c>
      <c r="G21" t="n">
        <v>34.05</v>
      </c>
      <c r="H21" t="n">
        <v>0.46</v>
      </c>
      <c r="I21" t="n">
        <v>32</v>
      </c>
      <c r="J21" t="n">
        <v>221.16</v>
      </c>
      <c r="K21" t="n">
        <v>56.13</v>
      </c>
      <c r="L21" t="n">
        <v>5.75</v>
      </c>
      <c r="M21" t="n">
        <v>30</v>
      </c>
      <c r="N21" t="n">
        <v>49.28</v>
      </c>
      <c r="O21" t="n">
        <v>27510.3</v>
      </c>
      <c r="P21" t="n">
        <v>242.18</v>
      </c>
      <c r="Q21" t="n">
        <v>1319.09</v>
      </c>
      <c r="R21" t="n">
        <v>89.39</v>
      </c>
      <c r="S21" t="n">
        <v>59.92</v>
      </c>
      <c r="T21" t="n">
        <v>14541.08</v>
      </c>
      <c r="U21" t="n">
        <v>0.67</v>
      </c>
      <c r="V21" t="n">
        <v>0.9399999999999999</v>
      </c>
      <c r="W21" t="n">
        <v>0.22</v>
      </c>
      <c r="X21" t="n">
        <v>0.88</v>
      </c>
      <c r="Y21" t="n">
        <v>1</v>
      </c>
      <c r="Z21" t="n">
        <v>10</v>
      </c>
      <c r="AA21" t="n">
        <v>179.8495432434091</v>
      </c>
      <c r="AB21" t="n">
        <v>246.078079467386</v>
      </c>
      <c r="AC21" t="n">
        <v>222.5927329358438</v>
      </c>
      <c r="AD21" t="n">
        <v>179849.5432434091</v>
      </c>
      <c r="AE21" t="n">
        <v>246078.079467386</v>
      </c>
      <c r="AF21" t="n">
        <v>2.338389210612173e-06</v>
      </c>
      <c r="AG21" t="n">
        <v>0.2304166666666667</v>
      </c>
      <c r="AH21" t="n">
        <v>222592.7329358438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4.5517</v>
      </c>
      <c r="E22" t="n">
        <v>21.97</v>
      </c>
      <c r="F22" t="n">
        <v>18.09</v>
      </c>
      <c r="G22" t="n">
        <v>36.18</v>
      </c>
      <c r="H22" t="n">
        <v>0.48</v>
      </c>
      <c r="I22" t="n">
        <v>30</v>
      </c>
      <c r="J22" t="n">
        <v>221.57</v>
      </c>
      <c r="K22" t="n">
        <v>56.13</v>
      </c>
      <c r="L22" t="n">
        <v>6</v>
      </c>
      <c r="M22" t="n">
        <v>28</v>
      </c>
      <c r="N22" t="n">
        <v>49.45</v>
      </c>
      <c r="O22" t="n">
        <v>27561.39</v>
      </c>
      <c r="P22" t="n">
        <v>239.69</v>
      </c>
      <c r="Q22" t="n">
        <v>1319.39</v>
      </c>
      <c r="R22" t="n">
        <v>87.09999999999999</v>
      </c>
      <c r="S22" t="n">
        <v>59.92</v>
      </c>
      <c r="T22" t="n">
        <v>13406.64</v>
      </c>
      <c r="U22" t="n">
        <v>0.6899999999999999</v>
      </c>
      <c r="V22" t="n">
        <v>0.9399999999999999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177.1058054391393</v>
      </c>
      <c r="AB22" t="n">
        <v>242.323976358417</v>
      </c>
      <c r="AC22" t="n">
        <v>219.1969161586768</v>
      </c>
      <c r="AD22" t="n">
        <v>177105.8054391393</v>
      </c>
      <c r="AE22" t="n">
        <v>242323.976358417</v>
      </c>
      <c r="AF22" t="n">
        <v>2.354736879702535e-06</v>
      </c>
      <c r="AG22" t="n">
        <v>0.2288541666666667</v>
      </c>
      <c r="AH22" t="n">
        <v>219196.9161586768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4.5684</v>
      </c>
      <c r="E23" t="n">
        <v>21.89</v>
      </c>
      <c r="F23" t="n">
        <v>18.05</v>
      </c>
      <c r="G23" t="n">
        <v>37.35</v>
      </c>
      <c r="H23" t="n">
        <v>0.5</v>
      </c>
      <c r="I23" t="n">
        <v>29</v>
      </c>
      <c r="J23" t="n">
        <v>221.99</v>
      </c>
      <c r="K23" t="n">
        <v>56.13</v>
      </c>
      <c r="L23" t="n">
        <v>6.25</v>
      </c>
      <c r="M23" t="n">
        <v>27</v>
      </c>
      <c r="N23" t="n">
        <v>49.61</v>
      </c>
      <c r="O23" t="n">
        <v>27612.53</v>
      </c>
      <c r="P23" t="n">
        <v>237.62</v>
      </c>
      <c r="Q23" t="n">
        <v>1319.17</v>
      </c>
      <c r="R23" t="n">
        <v>85.75</v>
      </c>
      <c r="S23" t="n">
        <v>59.92</v>
      </c>
      <c r="T23" t="n">
        <v>12732.81</v>
      </c>
      <c r="U23" t="n">
        <v>0.7</v>
      </c>
      <c r="V23" t="n">
        <v>0.9399999999999999</v>
      </c>
      <c r="W23" t="n">
        <v>0.21</v>
      </c>
      <c r="X23" t="n">
        <v>0.77</v>
      </c>
      <c r="Y23" t="n">
        <v>1</v>
      </c>
      <c r="Z23" t="n">
        <v>10</v>
      </c>
      <c r="AA23" t="n">
        <v>175.263988451083</v>
      </c>
      <c r="AB23" t="n">
        <v>239.8039211001288</v>
      </c>
      <c r="AC23" t="n">
        <v>216.917371437319</v>
      </c>
      <c r="AD23" t="n">
        <v>175263.988451083</v>
      </c>
      <c r="AE23" t="n">
        <v>239803.9211001288</v>
      </c>
      <c r="AF23" t="n">
        <v>2.36337631241801e-06</v>
      </c>
      <c r="AG23" t="n">
        <v>0.2280208333333333</v>
      </c>
      <c r="AH23" t="n">
        <v>216917.371437319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4.6256</v>
      </c>
      <c r="E24" t="n">
        <v>21.62</v>
      </c>
      <c r="F24" t="n">
        <v>17.87</v>
      </c>
      <c r="G24" t="n">
        <v>39.7</v>
      </c>
      <c r="H24" t="n">
        <v>0.52</v>
      </c>
      <c r="I24" t="n">
        <v>27</v>
      </c>
      <c r="J24" t="n">
        <v>222.4</v>
      </c>
      <c r="K24" t="n">
        <v>56.13</v>
      </c>
      <c r="L24" t="n">
        <v>6.5</v>
      </c>
      <c r="M24" t="n">
        <v>25</v>
      </c>
      <c r="N24" t="n">
        <v>49.78</v>
      </c>
      <c r="O24" t="n">
        <v>27663.85</v>
      </c>
      <c r="P24" t="n">
        <v>233.52</v>
      </c>
      <c r="Q24" t="n">
        <v>1319.11</v>
      </c>
      <c r="R24" t="n">
        <v>79.29000000000001</v>
      </c>
      <c r="S24" t="n">
        <v>59.92</v>
      </c>
      <c r="T24" t="n">
        <v>9516.24</v>
      </c>
      <c r="U24" t="n">
        <v>0.76</v>
      </c>
      <c r="V24" t="n">
        <v>0.95</v>
      </c>
      <c r="W24" t="n">
        <v>0.21</v>
      </c>
      <c r="X24" t="n">
        <v>0.59</v>
      </c>
      <c r="Y24" t="n">
        <v>1</v>
      </c>
      <c r="Z24" t="n">
        <v>10</v>
      </c>
      <c r="AA24" t="n">
        <v>170.5088292493818</v>
      </c>
      <c r="AB24" t="n">
        <v>233.2977024975462</v>
      </c>
      <c r="AC24" t="n">
        <v>211.0320972066297</v>
      </c>
      <c r="AD24" t="n">
        <v>170508.8292493818</v>
      </c>
      <c r="AE24" t="n">
        <v>233297.7024975462</v>
      </c>
      <c r="AF24" t="n">
        <v>2.392967662796767e-06</v>
      </c>
      <c r="AG24" t="n">
        <v>0.2252083333333333</v>
      </c>
      <c r="AH24" t="n">
        <v>211032.0972066297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4.601</v>
      </c>
      <c r="E25" t="n">
        <v>21.73</v>
      </c>
      <c r="F25" t="n">
        <v>18.02</v>
      </c>
      <c r="G25" t="n">
        <v>41.59</v>
      </c>
      <c r="H25" t="n">
        <v>0.54</v>
      </c>
      <c r="I25" t="n">
        <v>26</v>
      </c>
      <c r="J25" t="n">
        <v>222.82</v>
      </c>
      <c r="K25" t="n">
        <v>56.13</v>
      </c>
      <c r="L25" t="n">
        <v>6.75</v>
      </c>
      <c r="M25" t="n">
        <v>24</v>
      </c>
      <c r="N25" t="n">
        <v>49.94</v>
      </c>
      <c r="O25" t="n">
        <v>27715.11</v>
      </c>
      <c r="P25" t="n">
        <v>234.73</v>
      </c>
      <c r="Q25" t="n">
        <v>1319.08</v>
      </c>
      <c r="R25" t="n">
        <v>85.64</v>
      </c>
      <c r="S25" t="n">
        <v>59.92</v>
      </c>
      <c r="T25" t="n">
        <v>12695</v>
      </c>
      <c r="U25" t="n">
        <v>0.7</v>
      </c>
      <c r="V25" t="n">
        <v>0.9399999999999999</v>
      </c>
      <c r="W25" t="n">
        <v>0.19</v>
      </c>
      <c r="X25" t="n">
        <v>0.75</v>
      </c>
      <c r="Y25" t="n">
        <v>1</v>
      </c>
      <c r="Z25" t="n">
        <v>10</v>
      </c>
      <c r="AA25" t="n">
        <v>172.4365850393037</v>
      </c>
      <c r="AB25" t="n">
        <v>235.9353430158992</v>
      </c>
      <c r="AC25" t="n">
        <v>213.4180050158636</v>
      </c>
      <c r="AD25" t="n">
        <v>172436.5850393036</v>
      </c>
      <c r="AE25" t="n">
        <v>235935.3430158992</v>
      </c>
      <c r="AF25" t="n">
        <v>2.3802413128087e-06</v>
      </c>
      <c r="AG25" t="n">
        <v>0.2263541666666667</v>
      </c>
      <c r="AH25" t="n">
        <v>213418.0050158636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4.6182</v>
      </c>
      <c r="E26" t="n">
        <v>21.65</v>
      </c>
      <c r="F26" t="n">
        <v>17.98</v>
      </c>
      <c r="G26" t="n">
        <v>43.16</v>
      </c>
      <c r="H26" t="n">
        <v>0.5600000000000001</v>
      </c>
      <c r="I26" t="n">
        <v>25</v>
      </c>
      <c r="J26" t="n">
        <v>223.23</v>
      </c>
      <c r="K26" t="n">
        <v>56.13</v>
      </c>
      <c r="L26" t="n">
        <v>7</v>
      </c>
      <c r="M26" t="n">
        <v>23</v>
      </c>
      <c r="N26" t="n">
        <v>50.11</v>
      </c>
      <c r="O26" t="n">
        <v>27766.43</v>
      </c>
      <c r="P26" t="n">
        <v>233.1</v>
      </c>
      <c r="Q26" t="n">
        <v>1319.08</v>
      </c>
      <c r="R26" t="n">
        <v>83.75</v>
      </c>
      <c r="S26" t="n">
        <v>59.92</v>
      </c>
      <c r="T26" t="n">
        <v>11755.49</v>
      </c>
      <c r="U26" t="n">
        <v>0.72</v>
      </c>
      <c r="V26" t="n">
        <v>0.9399999999999999</v>
      </c>
      <c r="W26" t="n">
        <v>0.2</v>
      </c>
      <c r="X26" t="n">
        <v>0.71</v>
      </c>
      <c r="Y26" t="n">
        <v>1</v>
      </c>
      <c r="Z26" t="n">
        <v>10</v>
      </c>
      <c r="AA26" t="n">
        <v>170.8434780705328</v>
      </c>
      <c r="AB26" t="n">
        <v>233.7555837783088</v>
      </c>
      <c r="AC26" t="n">
        <v>211.4462789405969</v>
      </c>
      <c r="AD26" t="n">
        <v>170843.4780705328</v>
      </c>
      <c r="AE26" t="n">
        <v>233755.5837783088</v>
      </c>
      <c r="AF26" t="n">
        <v>2.38913941117434e-06</v>
      </c>
      <c r="AG26" t="n">
        <v>0.2255208333333333</v>
      </c>
      <c r="AH26" t="n">
        <v>211446.2789405969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4.6346</v>
      </c>
      <c r="E27" t="n">
        <v>21.58</v>
      </c>
      <c r="F27" t="n">
        <v>17.95</v>
      </c>
      <c r="G27" t="n">
        <v>44.88</v>
      </c>
      <c r="H27" t="n">
        <v>0.58</v>
      </c>
      <c r="I27" t="n">
        <v>24</v>
      </c>
      <c r="J27" t="n">
        <v>223.65</v>
      </c>
      <c r="K27" t="n">
        <v>56.13</v>
      </c>
      <c r="L27" t="n">
        <v>7.25</v>
      </c>
      <c r="M27" t="n">
        <v>22</v>
      </c>
      <c r="N27" t="n">
        <v>50.27</v>
      </c>
      <c r="O27" t="n">
        <v>27817.81</v>
      </c>
      <c r="P27" t="n">
        <v>230.51</v>
      </c>
      <c r="Q27" t="n">
        <v>1319.12</v>
      </c>
      <c r="R27" t="n">
        <v>82.62</v>
      </c>
      <c r="S27" t="n">
        <v>59.92</v>
      </c>
      <c r="T27" t="n">
        <v>11197.23</v>
      </c>
      <c r="U27" t="n">
        <v>0.73</v>
      </c>
      <c r="V27" t="n">
        <v>0.95</v>
      </c>
      <c r="W27" t="n">
        <v>0.2</v>
      </c>
      <c r="X27" t="n">
        <v>0.67</v>
      </c>
      <c r="Y27" t="n">
        <v>1</v>
      </c>
      <c r="Z27" t="n">
        <v>10</v>
      </c>
      <c r="AA27" t="n">
        <v>168.816056866956</v>
      </c>
      <c r="AB27" t="n">
        <v>230.9815766440657</v>
      </c>
      <c r="AC27" t="n">
        <v>208.9370191539016</v>
      </c>
      <c r="AD27" t="n">
        <v>168816.0568669561</v>
      </c>
      <c r="AE27" t="n">
        <v>230981.5766440657</v>
      </c>
      <c r="AF27" t="n">
        <v>2.397623644499718e-06</v>
      </c>
      <c r="AG27" t="n">
        <v>0.2247916666666666</v>
      </c>
      <c r="AH27" t="n">
        <v>208937.0191539016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4.652</v>
      </c>
      <c r="E28" t="n">
        <v>21.5</v>
      </c>
      <c r="F28" t="n">
        <v>17.91</v>
      </c>
      <c r="G28" t="n">
        <v>46.73</v>
      </c>
      <c r="H28" t="n">
        <v>0.59</v>
      </c>
      <c r="I28" t="n">
        <v>23</v>
      </c>
      <c r="J28" t="n">
        <v>224.07</v>
      </c>
      <c r="K28" t="n">
        <v>56.13</v>
      </c>
      <c r="L28" t="n">
        <v>7.5</v>
      </c>
      <c r="M28" t="n">
        <v>21</v>
      </c>
      <c r="N28" t="n">
        <v>50.44</v>
      </c>
      <c r="O28" t="n">
        <v>27869.24</v>
      </c>
      <c r="P28" t="n">
        <v>228.8</v>
      </c>
      <c r="Q28" t="n">
        <v>1319.12</v>
      </c>
      <c r="R28" t="n">
        <v>81.29000000000001</v>
      </c>
      <c r="S28" t="n">
        <v>59.92</v>
      </c>
      <c r="T28" t="n">
        <v>10536.17</v>
      </c>
      <c r="U28" t="n">
        <v>0.74</v>
      </c>
      <c r="V28" t="n">
        <v>0.95</v>
      </c>
      <c r="W28" t="n">
        <v>0.2</v>
      </c>
      <c r="X28" t="n">
        <v>0.64</v>
      </c>
      <c r="Y28" t="n">
        <v>1</v>
      </c>
      <c r="Z28" t="n">
        <v>10</v>
      </c>
      <c r="AA28" t="n">
        <v>167.1991238013181</v>
      </c>
      <c r="AB28" t="n">
        <v>228.7692174896085</v>
      </c>
      <c r="AC28" t="n">
        <v>206.9358044520795</v>
      </c>
      <c r="AD28" t="n">
        <v>167199.1238013181</v>
      </c>
      <c r="AE28" t="n">
        <v>228769.2174896085</v>
      </c>
      <c r="AF28" t="n">
        <v>2.406625209125424e-06</v>
      </c>
      <c r="AG28" t="n">
        <v>0.2239583333333333</v>
      </c>
      <c r="AH28" t="n">
        <v>206935.8044520795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4.6693</v>
      </c>
      <c r="E29" t="n">
        <v>21.42</v>
      </c>
      <c r="F29" t="n">
        <v>17.88</v>
      </c>
      <c r="G29" t="n">
        <v>48.75</v>
      </c>
      <c r="H29" t="n">
        <v>0.61</v>
      </c>
      <c r="I29" t="n">
        <v>22</v>
      </c>
      <c r="J29" t="n">
        <v>224.49</v>
      </c>
      <c r="K29" t="n">
        <v>56.13</v>
      </c>
      <c r="L29" t="n">
        <v>7.75</v>
      </c>
      <c r="M29" t="n">
        <v>20</v>
      </c>
      <c r="N29" t="n">
        <v>50.61</v>
      </c>
      <c r="O29" t="n">
        <v>27920.73</v>
      </c>
      <c r="P29" t="n">
        <v>226.88</v>
      </c>
      <c r="Q29" t="n">
        <v>1319.09</v>
      </c>
      <c r="R29" t="n">
        <v>80.12</v>
      </c>
      <c r="S29" t="n">
        <v>59.92</v>
      </c>
      <c r="T29" t="n">
        <v>9954.18</v>
      </c>
      <c r="U29" t="n">
        <v>0.75</v>
      </c>
      <c r="V29" t="n">
        <v>0.95</v>
      </c>
      <c r="W29" t="n">
        <v>0.2</v>
      </c>
      <c r="X29" t="n">
        <v>0.6</v>
      </c>
      <c r="Y29" t="n">
        <v>1</v>
      </c>
      <c r="Z29" t="n">
        <v>10</v>
      </c>
      <c r="AA29" t="n">
        <v>165.5144916428368</v>
      </c>
      <c r="AB29" t="n">
        <v>226.4642294496501</v>
      </c>
      <c r="AC29" t="n">
        <v>204.8508012355829</v>
      </c>
      <c r="AD29" t="n">
        <v>165514.4916428368</v>
      </c>
      <c r="AE29" t="n">
        <v>226464.2294496501</v>
      </c>
      <c r="AF29" t="n">
        <v>2.415575040621097e-06</v>
      </c>
      <c r="AG29" t="n">
        <v>0.223125</v>
      </c>
      <c r="AH29" t="n">
        <v>204850.8012355829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4.6642</v>
      </c>
      <c r="E30" t="n">
        <v>21.44</v>
      </c>
      <c r="F30" t="n">
        <v>17.9</v>
      </c>
      <c r="G30" t="n">
        <v>48.81</v>
      </c>
      <c r="H30" t="n">
        <v>0.63</v>
      </c>
      <c r="I30" t="n">
        <v>22</v>
      </c>
      <c r="J30" t="n">
        <v>224.9</v>
      </c>
      <c r="K30" t="n">
        <v>56.13</v>
      </c>
      <c r="L30" t="n">
        <v>8</v>
      </c>
      <c r="M30" t="n">
        <v>20</v>
      </c>
      <c r="N30" t="n">
        <v>50.78</v>
      </c>
      <c r="O30" t="n">
        <v>27972.28</v>
      </c>
      <c r="P30" t="n">
        <v>226.46</v>
      </c>
      <c r="Q30" t="n">
        <v>1319.13</v>
      </c>
      <c r="R30" t="n">
        <v>80.92</v>
      </c>
      <c r="S30" t="n">
        <v>59.92</v>
      </c>
      <c r="T30" t="n">
        <v>10356.41</v>
      </c>
      <c r="U30" t="n">
        <v>0.74</v>
      </c>
      <c r="V30" t="n">
        <v>0.95</v>
      </c>
      <c r="W30" t="n">
        <v>0.2</v>
      </c>
      <c r="X30" t="n">
        <v>0.62</v>
      </c>
      <c r="Y30" t="n">
        <v>1</v>
      </c>
      <c r="Z30" t="n">
        <v>10</v>
      </c>
      <c r="AA30" t="n">
        <v>165.5269397425147</v>
      </c>
      <c r="AB30" t="n">
        <v>226.4812614888007</v>
      </c>
      <c r="AC30" t="n">
        <v>204.8662077608217</v>
      </c>
      <c r="AD30" t="n">
        <v>165526.9397425147</v>
      </c>
      <c r="AE30" t="n">
        <v>226481.2614888007</v>
      </c>
      <c r="AF30" t="n">
        <v>2.412936650989424e-06</v>
      </c>
      <c r="AG30" t="n">
        <v>0.2233333333333334</v>
      </c>
      <c r="AH30" t="n">
        <v>204866.2077608216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4.6836</v>
      </c>
      <c r="E31" t="n">
        <v>21.35</v>
      </c>
      <c r="F31" t="n">
        <v>17.85</v>
      </c>
      <c r="G31" t="n">
        <v>51</v>
      </c>
      <c r="H31" t="n">
        <v>0.65</v>
      </c>
      <c r="I31" t="n">
        <v>21</v>
      </c>
      <c r="J31" t="n">
        <v>225.32</v>
      </c>
      <c r="K31" t="n">
        <v>56.13</v>
      </c>
      <c r="L31" t="n">
        <v>8.25</v>
      </c>
      <c r="M31" t="n">
        <v>19</v>
      </c>
      <c r="N31" t="n">
        <v>50.95</v>
      </c>
      <c r="O31" t="n">
        <v>28023.89</v>
      </c>
      <c r="P31" t="n">
        <v>224.03</v>
      </c>
      <c r="Q31" t="n">
        <v>1319.11</v>
      </c>
      <c r="R31" t="n">
        <v>79.3</v>
      </c>
      <c r="S31" t="n">
        <v>59.92</v>
      </c>
      <c r="T31" t="n">
        <v>9548.83</v>
      </c>
      <c r="U31" t="n">
        <v>0.76</v>
      </c>
      <c r="V31" t="n">
        <v>0.95</v>
      </c>
      <c r="W31" t="n">
        <v>0.2</v>
      </c>
      <c r="X31" t="n">
        <v>0.57</v>
      </c>
      <c r="Y31" t="n">
        <v>1</v>
      </c>
      <c r="Z31" t="n">
        <v>10</v>
      </c>
      <c r="AA31" t="n">
        <v>163.465803195449</v>
      </c>
      <c r="AB31" t="n">
        <v>223.6611235341799</v>
      </c>
      <c r="AC31" t="n">
        <v>202.3152198145005</v>
      </c>
      <c r="AD31" t="n">
        <v>163465.803195449</v>
      </c>
      <c r="AE31" t="n">
        <v>223661.1235341799</v>
      </c>
      <c r="AF31" t="n">
        <v>2.422972878215785e-06</v>
      </c>
      <c r="AG31" t="n">
        <v>0.2223958333333333</v>
      </c>
      <c r="AH31" t="n">
        <v>202315.2198145005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4.702</v>
      </c>
      <c r="E32" t="n">
        <v>21.27</v>
      </c>
      <c r="F32" t="n">
        <v>17.81</v>
      </c>
      <c r="G32" t="n">
        <v>53.43</v>
      </c>
      <c r="H32" t="n">
        <v>0.67</v>
      </c>
      <c r="I32" t="n">
        <v>20</v>
      </c>
      <c r="J32" t="n">
        <v>225.74</v>
      </c>
      <c r="K32" t="n">
        <v>56.13</v>
      </c>
      <c r="L32" t="n">
        <v>8.5</v>
      </c>
      <c r="M32" t="n">
        <v>18</v>
      </c>
      <c r="N32" t="n">
        <v>51.11</v>
      </c>
      <c r="O32" t="n">
        <v>28075.56</v>
      </c>
      <c r="P32" t="n">
        <v>221.24</v>
      </c>
      <c r="Q32" t="n">
        <v>1319.14</v>
      </c>
      <c r="R32" t="n">
        <v>77.87</v>
      </c>
      <c r="S32" t="n">
        <v>59.92</v>
      </c>
      <c r="T32" t="n">
        <v>8837.950000000001</v>
      </c>
      <c r="U32" t="n">
        <v>0.77</v>
      </c>
      <c r="V32" t="n">
        <v>0.95</v>
      </c>
      <c r="W32" t="n">
        <v>0.2</v>
      </c>
      <c r="X32" t="n">
        <v>0.53</v>
      </c>
      <c r="Y32" t="n">
        <v>1</v>
      </c>
      <c r="Z32" t="n">
        <v>10</v>
      </c>
      <c r="AA32" t="n">
        <v>161.2959968468111</v>
      </c>
      <c r="AB32" t="n">
        <v>220.692298762875</v>
      </c>
      <c r="AC32" t="n">
        <v>199.6297355125962</v>
      </c>
      <c r="AD32" t="n">
        <v>161295.9968468111</v>
      </c>
      <c r="AE32" t="n">
        <v>220692.298762875</v>
      </c>
      <c r="AF32" t="n">
        <v>2.432491774141819e-06</v>
      </c>
      <c r="AG32" t="n">
        <v>0.2215625</v>
      </c>
      <c r="AH32" t="n">
        <v>199629.7355125962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4.718</v>
      </c>
      <c r="E33" t="n">
        <v>21.2</v>
      </c>
      <c r="F33" t="n">
        <v>17.78</v>
      </c>
      <c r="G33" t="n">
        <v>56.15</v>
      </c>
      <c r="H33" t="n">
        <v>0.6899999999999999</v>
      </c>
      <c r="I33" t="n">
        <v>19</v>
      </c>
      <c r="J33" t="n">
        <v>226.16</v>
      </c>
      <c r="K33" t="n">
        <v>56.13</v>
      </c>
      <c r="L33" t="n">
        <v>8.75</v>
      </c>
      <c r="M33" t="n">
        <v>17</v>
      </c>
      <c r="N33" t="n">
        <v>51.28</v>
      </c>
      <c r="O33" t="n">
        <v>28127.29</v>
      </c>
      <c r="P33" t="n">
        <v>219.35</v>
      </c>
      <c r="Q33" t="n">
        <v>1319.1</v>
      </c>
      <c r="R33" t="n">
        <v>76.95</v>
      </c>
      <c r="S33" t="n">
        <v>59.92</v>
      </c>
      <c r="T33" t="n">
        <v>8385.68</v>
      </c>
      <c r="U33" t="n">
        <v>0.78</v>
      </c>
      <c r="V33" t="n">
        <v>0.96</v>
      </c>
      <c r="W33" t="n">
        <v>0.2</v>
      </c>
      <c r="X33" t="n">
        <v>0.5</v>
      </c>
      <c r="Y33" t="n">
        <v>1</v>
      </c>
      <c r="Z33" t="n">
        <v>10</v>
      </c>
      <c r="AA33" t="n">
        <v>159.7098504012325</v>
      </c>
      <c r="AB33" t="n">
        <v>218.5220632201929</v>
      </c>
      <c r="AC33" t="n">
        <v>197.6666242041623</v>
      </c>
      <c r="AD33" t="n">
        <v>159709.8504012325</v>
      </c>
      <c r="AE33" t="n">
        <v>218522.0632201929</v>
      </c>
      <c r="AF33" t="n">
        <v>2.440769074947066e-06</v>
      </c>
      <c r="AG33" t="n">
        <v>0.2208333333333333</v>
      </c>
      <c r="AH33" t="n">
        <v>197666.6242041623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4.7225</v>
      </c>
      <c r="E34" t="n">
        <v>21.18</v>
      </c>
      <c r="F34" t="n">
        <v>17.76</v>
      </c>
      <c r="G34" t="n">
        <v>56.09</v>
      </c>
      <c r="H34" t="n">
        <v>0.71</v>
      </c>
      <c r="I34" t="n">
        <v>19</v>
      </c>
      <c r="J34" t="n">
        <v>226.58</v>
      </c>
      <c r="K34" t="n">
        <v>56.13</v>
      </c>
      <c r="L34" t="n">
        <v>9</v>
      </c>
      <c r="M34" t="n">
        <v>17</v>
      </c>
      <c r="N34" t="n">
        <v>51.45</v>
      </c>
      <c r="O34" t="n">
        <v>28179.08</v>
      </c>
      <c r="P34" t="n">
        <v>218.68</v>
      </c>
      <c r="Q34" t="n">
        <v>1319.1</v>
      </c>
      <c r="R34" t="n">
        <v>76.27</v>
      </c>
      <c r="S34" t="n">
        <v>59.92</v>
      </c>
      <c r="T34" t="n">
        <v>8044.47</v>
      </c>
      <c r="U34" t="n">
        <v>0.79</v>
      </c>
      <c r="V34" t="n">
        <v>0.96</v>
      </c>
      <c r="W34" t="n">
        <v>0.19</v>
      </c>
      <c r="X34" t="n">
        <v>0.48</v>
      </c>
      <c r="Y34" t="n">
        <v>1</v>
      </c>
      <c r="Z34" t="n">
        <v>10</v>
      </c>
      <c r="AA34" t="n">
        <v>159.165559993271</v>
      </c>
      <c r="AB34" t="n">
        <v>217.7773410716222</v>
      </c>
      <c r="AC34" t="n">
        <v>196.992977292227</v>
      </c>
      <c r="AD34" t="n">
        <v>159165.559993271</v>
      </c>
      <c r="AE34" t="n">
        <v>217777.3410716222</v>
      </c>
      <c r="AF34" t="n">
        <v>2.443097065798541e-06</v>
      </c>
      <c r="AG34" t="n">
        <v>0.220625</v>
      </c>
      <c r="AH34" t="n">
        <v>196992.9772922269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4.7445</v>
      </c>
      <c r="E35" t="n">
        <v>21.08</v>
      </c>
      <c r="F35" t="n">
        <v>17.7</v>
      </c>
      <c r="G35" t="n">
        <v>59.01</v>
      </c>
      <c r="H35" t="n">
        <v>0.72</v>
      </c>
      <c r="I35" t="n">
        <v>18</v>
      </c>
      <c r="J35" t="n">
        <v>227</v>
      </c>
      <c r="K35" t="n">
        <v>56.13</v>
      </c>
      <c r="L35" t="n">
        <v>9.25</v>
      </c>
      <c r="M35" t="n">
        <v>16</v>
      </c>
      <c r="N35" t="n">
        <v>51.62</v>
      </c>
      <c r="O35" t="n">
        <v>28230.92</v>
      </c>
      <c r="P35" t="n">
        <v>215.72</v>
      </c>
      <c r="Q35" t="n">
        <v>1319.13</v>
      </c>
      <c r="R35" t="n">
        <v>74.67</v>
      </c>
      <c r="S35" t="n">
        <v>59.92</v>
      </c>
      <c r="T35" t="n">
        <v>7250.38</v>
      </c>
      <c r="U35" t="n">
        <v>0.8</v>
      </c>
      <c r="V35" t="n">
        <v>0.96</v>
      </c>
      <c r="W35" t="n">
        <v>0.18</v>
      </c>
      <c r="X35" t="n">
        <v>0.43</v>
      </c>
      <c r="Y35" t="n">
        <v>1</v>
      </c>
      <c r="Z35" t="n">
        <v>10</v>
      </c>
      <c r="AA35" t="n">
        <v>156.7752155865588</v>
      </c>
      <c r="AB35" t="n">
        <v>214.5067663998076</v>
      </c>
      <c r="AC35" t="n">
        <v>194.0345416768089</v>
      </c>
      <c r="AD35" t="n">
        <v>156775.2155865588</v>
      </c>
      <c r="AE35" t="n">
        <v>214506.7663998076</v>
      </c>
      <c r="AF35" t="n">
        <v>2.454478354405755e-06</v>
      </c>
      <c r="AG35" t="n">
        <v>0.2195833333333333</v>
      </c>
      <c r="AH35" t="n">
        <v>194034.5416768089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4.726</v>
      </c>
      <c r="E36" t="n">
        <v>21.16</v>
      </c>
      <c r="F36" t="n">
        <v>17.79</v>
      </c>
      <c r="G36" t="n">
        <v>59.29</v>
      </c>
      <c r="H36" t="n">
        <v>0.74</v>
      </c>
      <c r="I36" t="n">
        <v>18</v>
      </c>
      <c r="J36" t="n">
        <v>227.42</v>
      </c>
      <c r="K36" t="n">
        <v>56.13</v>
      </c>
      <c r="L36" t="n">
        <v>9.5</v>
      </c>
      <c r="M36" t="n">
        <v>16</v>
      </c>
      <c r="N36" t="n">
        <v>51.8</v>
      </c>
      <c r="O36" t="n">
        <v>28282.83</v>
      </c>
      <c r="P36" t="n">
        <v>215.59</v>
      </c>
      <c r="Q36" t="n">
        <v>1319.11</v>
      </c>
      <c r="R36" t="n">
        <v>77.48</v>
      </c>
      <c r="S36" t="n">
        <v>59.92</v>
      </c>
      <c r="T36" t="n">
        <v>8653.01</v>
      </c>
      <c r="U36" t="n">
        <v>0.77</v>
      </c>
      <c r="V36" t="n">
        <v>0.96</v>
      </c>
      <c r="W36" t="n">
        <v>0.19</v>
      </c>
      <c r="X36" t="n">
        <v>0.51</v>
      </c>
      <c r="Y36" t="n">
        <v>1</v>
      </c>
      <c r="Z36" t="n">
        <v>10</v>
      </c>
      <c r="AA36" t="n">
        <v>157.5431030665506</v>
      </c>
      <c r="AB36" t="n">
        <v>215.5574239267365</v>
      </c>
      <c r="AC36" t="n">
        <v>194.9849259239751</v>
      </c>
      <c r="AD36" t="n">
        <v>157543.1030665506</v>
      </c>
      <c r="AE36" t="n">
        <v>215557.4239267365</v>
      </c>
      <c r="AF36" t="n">
        <v>2.444907725349689e-06</v>
      </c>
      <c r="AG36" t="n">
        <v>0.2204166666666667</v>
      </c>
      <c r="AH36" t="n">
        <v>194984.9259239751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4.7464</v>
      </c>
      <c r="E37" t="n">
        <v>21.07</v>
      </c>
      <c r="F37" t="n">
        <v>17.74</v>
      </c>
      <c r="G37" t="n">
        <v>62.6</v>
      </c>
      <c r="H37" t="n">
        <v>0.76</v>
      </c>
      <c r="I37" t="n">
        <v>17</v>
      </c>
      <c r="J37" t="n">
        <v>227.84</v>
      </c>
      <c r="K37" t="n">
        <v>56.13</v>
      </c>
      <c r="L37" t="n">
        <v>9.75</v>
      </c>
      <c r="M37" t="n">
        <v>15</v>
      </c>
      <c r="N37" t="n">
        <v>51.97</v>
      </c>
      <c r="O37" t="n">
        <v>28334.8</v>
      </c>
      <c r="P37" t="n">
        <v>213.26</v>
      </c>
      <c r="Q37" t="n">
        <v>1319.13</v>
      </c>
      <c r="R37" t="n">
        <v>75.67</v>
      </c>
      <c r="S37" t="n">
        <v>59.92</v>
      </c>
      <c r="T37" t="n">
        <v>7754.15</v>
      </c>
      <c r="U37" t="n">
        <v>0.79</v>
      </c>
      <c r="V37" t="n">
        <v>0.96</v>
      </c>
      <c r="W37" t="n">
        <v>0.19</v>
      </c>
      <c r="X37" t="n">
        <v>0.46</v>
      </c>
      <c r="Y37" t="n">
        <v>1</v>
      </c>
      <c r="Z37" t="n">
        <v>10</v>
      </c>
      <c r="AA37" t="n">
        <v>155.5600464936769</v>
      </c>
      <c r="AB37" t="n">
        <v>212.8441184374506</v>
      </c>
      <c r="AC37" t="n">
        <v>192.5305745024376</v>
      </c>
      <c r="AD37" t="n">
        <v>155560.0464936768</v>
      </c>
      <c r="AE37" t="n">
        <v>212844.1184374506</v>
      </c>
      <c r="AF37" t="n">
        <v>2.455461283876378e-06</v>
      </c>
      <c r="AG37" t="n">
        <v>0.2194791666666667</v>
      </c>
      <c r="AH37" t="n">
        <v>192530.5745024376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4.7454</v>
      </c>
      <c r="E38" t="n">
        <v>21.07</v>
      </c>
      <c r="F38" t="n">
        <v>17.74</v>
      </c>
      <c r="G38" t="n">
        <v>62.62</v>
      </c>
      <c r="H38" t="n">
        <v>0.78</v>
      </c>
      <c r="I38" t="n">
        <v>17</v>
      </c>
      <c r="J38" t="n">
        <v>228.27</v>
      </c>
      <c r="K38" t="n">
        <v>56.13</v>
      </c>
      <c r="L38" t="n">
        <v>10</v>
      </c>
      <c r="M38" t="n">
        <v>15</v>
      </c>
      <c r="N38" t="n">
        <v>52.14</v>
      </c>
      <c r="O38" t="n">
        <v>28386.82</v>
      </c>
      <c r="P38" t="n">
        <v>211.12</v>
      </c>
      <c r="Q38" t="n">
        <v>1319.1</v>
      </c>
      <c r="R38" t="n">
        <v>75.88</v>
      </c>
      <c r="S38" t="n">
        <v>59.92</v>
      </c>
      <c r="T38" t="n">
        <v>7858.38</v>
      </c>
      <c r="U38" t="n">
        <v>0.79</v>
      </c>
      <c r="V38" t="n">
        <v>0.96</v>
      </c>
      <c r="W38" t="n">
        <v>0.19</v>
      </c>
      <c r="X38" t="n">
        <v>0.47</v>
      </c>
      <c r="Y38" t="n">
        <v>1</v>
      </c>
      <c r="Z38" t="n">
        <v>10</v>
      </c>
      <c r="AA38" t="n">
        <v>154.5016223489749</v>
      </c>
      <c r="AB38" t="n">
        <v>211.3959358282924</v>
      </c>
      <c r="AC38" t="n">
        <v>191.2206044089599</v>
      </c>
      <c r="AD38" t="n">
        <v>154501.6223489749</v>
      </c>
      <c r="AE38" t="n">
        <v>211395.9358282924</v>
      </c>
      <c r="AF38" t="n">
        <v>2.45494395257605e-06</v>
      </c>
      <c r="AG38" t="n">
        <v>0.2194791666666667</v>
      </c>
      <c r="AH38" t="n">
        <v>191220.6044089599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4.7644</v>
      </c>
      <c r="E39" t="n">
        <v>20.99</v>
      </c>
      <c r="F39" t="n">
        <v>17.7</v>
      </c>
      <c r="G39" t="n">
        <v>66.38</v>
      </c>
      <c r="H39" t="n">
        <v>0.8</v>
      </c>
      <c r="I39" t="n">
        <v>16</v>
      </c>
      <c r="J39" t="n">
        <v>228.69</v>
      </c>
      <c r="K39" t="n">
        <v>56.13</v>
      </c>
      <c r="L39" t="n">
        <v>10.25</v>
      </c>
      <c r="M39" t="n">
        <v>14</v>
      </c>
      <c r="N39" t="n">
        <v>52.31</v>
      </c>
      <c r="O39" t="n">
        <v>28438.91</v>
      </c>
      <c r="P39" t="n">
        <v>209.53</v>
      </c>
      <c r="Q39" t="n">
        <v>1319.16</v>
      </c>
      <c r="R39" t="n">
        <v>74.39</v>
      </c>
      <c r="S39" t="n">
        <v>59.92</v>
      </c>
      <c r="T39" t="n">
        <v>7117.76</v>
      </c>
      <c r="U39" t="n">
        <v>0.8100000000000001</v>
      </c>
      <c r="V39" t="n">
        <v>0.96</v>
      </c>
      <c r="W39" t="n">
        <v>0.19</v>
      </c>
      <c r="X39" t="n">
        <v>0.42</v>
      </c>
      <c r="Y39" t="n">
        <v>1</v>
      </c>
      <c r="Z39" t="n">
        <v>10</v>
      </c>
      <c r="AA39" t="n">
        <v>152.9847990429125</v>
      </c>
      <c r="AB39" t="n">
        <v>209.3205512634173</v>
      </c>
      <c r="AC39" t="n">
        <v>189.3432916341353</v>
      </c>
      <c r="AD39" t="n">
        <v>152984.7990429125</v>
      </c>
      <c r="AE39" t="n">
        <v>209320.5512634173</v>
      </c>
      <c r="AF39" t="n">
        <v>2.464773247282281e-06</v>
      </c>
      <c r="AG39" t="n">
        <v>0.2186458333333333</v>
      </c>
      <c r="AH39" t="n">
        <v>189343.2916341353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4.7603</v>
      </c>
      <c r="E40" t="n">
        <v>21.01</v>
      </c>
      <c r="F40" t="n">
        <v>17.72</v>
      </c>
      <c r="G40" t="n">
        <v>66.45</v>
      </c>
      <c r="H40" t="n">
        <v>0.8100000000000001</v>
      </c>
      <c r="I40" t="n">
        <v>16</v>
      </c>
      <c r="J40" t="n">
        <v>229.11</v>
      </c>
      <c r="K40" t="n">
        <v>56.13</v>
      </c>
      <c r="L40" t="n">
        <v>10.5</v>
      </c>
      <c r="M40" t="n">
        <v>14</v>
      </c>
      <c r="N40" t="n">
        <v>52.48</v>
      </c>
      <c r="O40" t="n">
        <v>28491.06</v>
      </c>
      <c r="P40" t="n">
        <v>207.61</v>
      </c>
      <c r="Q40" t="n">
        <v>1319.08</v>
      </c>
      <c r="R40" t="n">
        <v>75.09</v>
      </c>
      <c r="S40" t="n">
        <v>59.92</v>
      </c>
      <c r="T40" t="n">
        <v>7470.27</v>
      </c>
      <c r="U40" t="n">
        <v>0.8</v>
      </c>
      <c r="V40" t="n">
        <v>0.96</v>
      </c>
      <c r="W40" t="n">
        <v>0.19</v>
      </c>
      <c r="X40" t="n">
        <v>0.44</v>
      </c>
      <c r="Y40" t="n">
        <v>1</v>
      </c>
      <c r="Z40" t="n">
        <v>10</v>
      </c>
      <c r="AA40" t="n">
        <v>152.1898130264856</v>
      </c>
      <c r="AB40" t="n">
        <v>208.2328163234347</v>
      </c>
      <c r="AC40" t="n">
        <v>188.3593685901788</v>
      </c>
      <c r="AD40" t="n">
        <v>152189.8130264856</v>
      </c>
      <c r="AE40" t="n">
        <v>208232.8163234347</v>
      </c>
      <c r="AF40" t="n">
        <v>2.462652188950936e-06</v>
      </c>
      <c r="AG40" t="n">
        <v>0.2188541666666667</v>
      </c>
      <c r="AH40" t="n">
        <v>188359.3685901788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4.7818</v>
      </c>
      <c r="E41" t="n">
        <v>20.91</v>
      </c>
      <c r="F41" t="n">
        <v>17.67</v>
      </c>
      <c r="G41" t="n">
        <v>70.67</v>
      </c>
      <c r="H41" t="n">
        <v>0.83</v>
      </c>
      <c r="I41" t="n">
        <v>15</v>
      </c>
      <c r="J41" t="n">
        <v>229.53</v>
      </c>
      <c r="K41" t="n">
        <v>56.13</v>
      </c>
      <c r="L41" t="n">
        <v>10.75</v>
      </c>
      <c r="M41" t="n">
        <v>13</v>
      </c>
      <c r="N41" t="n">
        <v>52.66</v>
      </c>
      <c r="O41" t="n">
        <v>28543.27</v>
      </c>
      <c r="P41" t="n">
        <v>206.07</v>
      </c>
      <c r="Q41" t="n">
        <v>1319.11</v>
      </c>
      <c r="R41" t="n">
        <v>73.34</v>
      </c>
      <c r="S41" t="n">
        <v>59.92</v>
      </c>
      <c r="T41" t="n">
        <v>6599.88</v>
      </c>
      <c r="U41" t="n">
        <v>0.82</v>
      </c>
      <c r="V41" t="n">
        <v>0.96</v>
      </c>
      <c r="W41" t="n">
        <v>0.19</v>
      </c>
      <c r="X41" t="n">
        <v>0.39</v>
      </c>
      <c r="Y41" t="n">
        <v>1</v>
      </c>
      <c r="Z41" t="n">
        <v>10</v>
      </c>
      <c r="AA41" t="n">
        <v>150.6090209719987</v>
      </c>
      <c r="AB41" t="n">
        <v>206.0699068948635</v>
      </c>
      <c r="AC41" t="n">
        <v>186.4028842018072</v>
      </c>
      <c r="AD41" t="n">
        <v>150609.0209719987</v>
      </c>
      <c r="AE41" t="n">
        <v>206069.9068948635</v>
      </c>
      <c r="AF41" t="n">
        <v>2.473774811907986e-06</v>
      </c>
      <c r="AG41" t="n">
        <v>0.2178125</v>
      </c>
      <c r="AH41" t="n">
        <v>186402.8842018072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4.7752</v>
      </c>
      <c r="E42" t="n">
        <v>20.94</v>
      </c>
      <c r="F42" t="n">
        <v>17.7</v>
      </c>
      <c r="G42" t="n">
        <v>70.78</v>
      </c>
      <c r="H42" t="n">
        <v>0.85</v>
      </c>
      <c r="I42" t="n">
        <v>15</v>
      </c>
      <c r="J42" t="n">
        <v>229.96</v>
      </c>
      <c r="K42" t="n">
        <v>56.13</v>
      </c>
      <c r="L42" t="n">
        <v>11</v>
      </c>
      <c r="M42" t="n">
        <v>11</v>
      </c>
      <c r="N42" t="n">
        <v>52.83</v>
      </c>
      <c r="O42" t="n">
        <v>28595.54</v>
      </c>
      <c r="P42" t="n">
        <v>202.91</v>
      </c>
      <c r="Q42" t="n">
        <v>1319.08</v>
      </c>
      <c r="R42" t="n">
        <v>74.23</v>
      </c>
      <c r="S42" t="n">
        <v>59.92</v>
      </c>
      <c r="T42" t="n">
        <v>7045.89</v>
      </c>
      <c r="U42" t="n">
        <v>0.8100000000000001</v>
      </c>
      <c r="V42" t="n">
        <v>0.96</v>
      </c>
      <c r="W42" t="n">
        <v>0.19</v>
      </c>
      <c r="X42" t="n">
        <v>0.42</v>
      </c>
      <c r="Y42" t="n">
        <v>1</v>
      </c>
      <c r="Z42" t="n">
        <v>10</v>
      </c>
      <c r="AA42" t="n">
        <v>149.2893654894191</v>
      </c>
      <c r="AB42" t="n">
        <v>204.264296044508</v>
      </c>
      <c r="AC42" t="n">
        <v>184.7695983168183</v>
      </c>
      <c r="AD42" t="n">
        <v>149289.3654894191</v>
      </c>
      <c r="AE42" t="n">
        <v>204264.296044508</v>
      </c>
      <c r="AF42" t="n">
        <v>2.470360425325822e-06</v>
      </c>
      <c r="AG42" t="n">
        <v>0.218125</v>
      </c>
      <c r="AH42" t="n">
        <v>184769.5983168183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4.8136</v>
      </c>
      <c r="E43" t="n">
        <v>20.77</v>
      </c>
      <c r="F43" t="n">
        <v>17.57</v>
      </c>
      <c r="G43" t="n">
        <v>75.3</v>
      </c>
      <c r="H43" t="n">
        <v>0.87</v>
      </c>
      <c r="I43" t="n">
        <v>14</v>
      </c>
      <c r="J43" t="n">
        <v>230.38</v>
      </c>
      <c r="K43" t="n">
        <v>56.13</v>
      </c>
      <c r="L43" t="n">
        <v>11.25</v>
      </c>
      <c r="M43" t="n">
        <v>10</v>
      </c>
      <c r="N43" t="n">
        <v>53</v>
      </c>
      <c r="O43" t="n">
        <v>28647.87</v>
      </c>
      <c r="P43" t="n">
        <v>199.84</v>
      </c>
      <c r="Q43" t="n">
        <v>1319.08</v>
      </c>
      <c r="R43" t="n">
        <v>69.84999999999999</v>
      </c>
      <c r="S43" t="n">
        <v>59.92</v>
      </c>
      <c r="T43" t="n">
        <v>4860.84</v>
      </c>
      <c r="U43" t="n">
        <v>0.86</v>
      </c>
      <c r="V43" t="n">
        <v>0.97</v>
      </c>
      <c r="W43" t="n">
        <v>0.19</v>
      </c>
      <c r="X43" t="n">
        <v>0.29</v>
      </c>
      <c r="Y43" t="n">
        <v>1</v>
      </c>
      <c r="Z43" t="n">
        <v>10</v>
      </c>
      <c r="AA43" t="n">
        <v>146.2466086808464</v>
      </c>
      <c r="AB43" t="n">
        <v>200.1010619420644</v>
      </c>
      <c r="AC43" t="n">
        <v>181.0036974339748</v>
      </c>
      <c r="AD43" t="n">
        <v>146246.6086808463</v>
      </c>
      <c r="AE43" t="n">
        <v>200101.0619420644</v>
      </c>
      <c r="AF43" t="n">
        <v>2.490225947258413e-06</v>
      </c>
      <c r="AG43" t="n">
        <v>0.2163541666666667</v>
      </c>
      <c r="AH43" t="n">
        <v>181003.6974339748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4.7921</v>
      </c>
      <c r="E44" t="n">
        <v>20.87</v>
      </c>
      <c r="F44" t="n">
        <v>17.66</v>
      </c>
      <c r="G44" t="n">
        <v>75.7</v>
      </c>
      <c r="H44" t="n">
        <v>0.89</v>
      </c>
      <c r="I44" t="n">
        <v>14</v>
      </c>
      <c r="J44" t="n">
        <v>230.81</v>
      </c>
      <c r="K44" t="n">
        <v>56.13</v>
      </c>
      <c r="L44" t="n">
        <v>11.5</v>
      </c>
      <c r="M44" t="n">
        <v>8</v>
      </c>
      <c r="N44" t="n">
        <v>53.18</v>
      </c>
      <c r="O44" t="n">
        <v>28700.26</v>
      </c>
      <c r="P44" t="n">
        <v>200.65</v>
      </c>
      <c r="Q44" t="n">
        <v>1319.12</v>
      </c>
      <c r="R44" t="n">
        <v>73.37</v>
      </c>
      <c r="S44" t="n">
        <v>59.92</v>
      </c>
      <c r="T44" t="n">
        <v>6620.41</v>
      </c>
      <c r="U44" t="n">
        <v>0.82</v>
      </c>
      <c r="V44" t="n">
        <v>0.96</v>
      </c>
      <c r="W44" t="n">
        <v>0.18</v>
      </c>
      <c r="X44" t="n">
        <v>0.39</v>
      </c>
      <c r="Y44" t="n">
        <v>1</v>
      </c>
      <c r="Z44" t="n">
        <v>10</v>
      </c>
      <c r="AA44" t="n">
        <v>147.5285176357585</v>
      </c>
      <c r="AB44" t="n">
        <v>201.855026328006</v>
      </c>
      <c r="AC44" t="n">
        <v>182.5902659206273</v>
      </c>
      <c r="AD44" t="n">
        <v>147528.5176357585</v>
      </c>
      <c r="AE44" t="n">
        <v>201855.026328006</v>
      </c>
      <c r="AF44" t="n">
        <v>2.479103324301363e-06</v>
      </c>
      <c r="AG44" t="n">
        <v>0.2173958333333333</v>
      </c>
      <c r="AH44" t="n">
        <v>182590.2659206273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4.7937</v>
      </c>
      <c r="E45" t="n">
        <v>20.86</v>
      </c>
      <c r="F45" t="n">
        <v>17.66</v>
      </c>
      <c r="G45" t="n">
        <v>75.67</v>
      </c>
      <c r="H45" t="n">
        <v>0.9</v>
      </c>
      <c r="I45" t="n">
        <v>14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198.81</v>
      </c>
      <c r="Q45" t="n">
        <v>1319.3</v>
      </c>
      <c r="R45" t="n">
        <v>72.8</v>
      </c>
      <c r="S45" t="n">
        <v>59.92</v>
      </c>
      <c r="T45" t="n">
        <v>6334.35</v>
      </c>
      <c r="U45" t="n">
        <v>0.82</v>
      </c>
      <c r="V45" t="n">
        <v>0.96</v>
      </c>
      <c r="W45" t="n">
        <v>0.19</v>
      </c>
      <c r="X45" t="n">
        <v>0.38</v>
      </c>
      <c r="Y45" t="n">
        <v>1</v>
      </c>
      <c r="Z45" t="n">
        <v>10</v>
      </c>
      <c r="AA45" t="n">
        <v>146.5513589471647</v>
      </c>
      <c r="AB45" t="n">
        <v>200.518034701074</v>
      </c>
      <c r="AC45" t="n">
        <v>181.3808748980896</v>
      </c>
      <c r="AD45" t="n">
        <v>146551.3589471648</v>
      </c>
      <c r="AE45" t="n">
        <v>200518.0347010739</v>
      </c>
      <c r="AF45" t="n">
        <v>2.479931054381888e-06</v>
      </c>
      <c r="AG45" t="n">
        <v>0.2172916666666667</v>
      </c>
      <c r="AH45" t="n">
        <v>181380.8748980896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4.7867</v>
      </c>
      <c r="E46" t="n">
        <v>20.89</v>
      </c>
      <c r="F46" t="n">
        <v>17.69</v>
      </c>
      <c r="G46" t="n">
        <v>75.8</v>
      </c>
      <c r="H46" t="n">
        <v>0.92</v>
      </c>
      <c r="I46" t="n">
        <v>14</v>
      </c>
      <c r="J46" t="n">
        <v>231.66</v>
      </c>
      <c r="K46" t="n">
        <v>56.13</v>
      </c>
      <c r="L46" t="n">
        <v>12</v>
      </c>
      <c r="M46" t="n">
        <v>4</v>
      </c>
      <c r="N46" t="n">
        <v>53.53</v>
      </c>
      <c r="O46" t="n">
        <v>28805.23</v>
      </c>
      <c r="P46" t="n">
        <v>198.32</v>
      </c>
      <c r="Q46" t="n">
        <v>1319.08</v>
      </c>
      <c r="R46" t="n">
        <v>73.63</v>
      </c>
      <c r="S46" t="n">
        <v>59.92</v>
      </c>
      <c r="T46" t="n">
        <v>6750.59</v>
      </c>
      <c r="U46" t="n">
        <v>0.8100000000000001</v>
      </c>
      <c r="V46" t="n">
        <v>0.96</v>
      </c>
      <c r="W46" t="n">
        <v>0.2</v>
      </c>
      <c r="X46" t="n">
        <v>0.41</v>
      </c>
      <c r="Y46" t="n">
        <v>1</v>
      </c>
      <c r="Z46" t="n">
        <v>10</v>
      </c>
      <c r="AA46" t="n">
        <v>146.5904498543037</v>
      </c>
      <c r="AB46" t="n">
        <v>200.5715206047905</v>
      </c>
      <c r="AC46" t="n">
        <v>181.4292561822234</v>
      </c>
      <c r="AD46" t="n">
        <v>146590.4498543037</v>
      </c>
      <c r="AE46" t="n">
        <v>200571.5206047905</v>
      </c>
      <c r="AF46" t="n">
        <v>2.476309735279593e-06</v>
      </c>
      <c r="AG46" t="n">
        <v>0.2176041666666667</v>
      </c>
      <c r="AH46" t="n">
        <v>181429.2561822234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4.811</v>
      </c>
      <c r="E47" t="n">
        <v>20.79</v>
      </c>
      <c r="F47" t="n">
        <v>17.62</v>
      </c>
      <c r="G47" t="n">
        <v>81.34</v>
      </c>
      <c r="H47" t="n">
        <v>0.9399999999999999</v>
      </c>
      <c r="I47" t="n">
        <v>13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197.02</v>
      </c>
      <c r="Q47" t="n">
        <v>1319.08</v>
      </c>
      <c r="R47" t="n">
        <v>71.43000000000001</v>
      </c>
      <c r="S47" t="n">
        <v>59.92</v>
      </c>
      <c r="T47" t="n">
        <v>5653.29</v>
      </c>
      <c r="U47" t="n">
        <v>0.84</v>
      </c>
      <c r="V47" t="n">
        <v>0.96</v>
      </c>
      <c r="W47" t="n">
        <v>0.2</v>
      </c>
      <c r="X47" t="n">
        <v>0.35</v>
      </c>
      <c r="Y47" t="n">
        <v>1</v>
      </c>
      <c r="Z47" t="n">
        <v>10</v>
      </c>
      <c r="AA47" t="n">
        <v>145.031319399824</v>
      </c>
      <c r="AB47" t="n">
        <v>198.4382495329913</v>
      </c>
      <c r="AC47" t="n">
        <v>179.4995815074513</v>
      </c>
      <c r="AD47" t="n">
        <v>145031.319399824</v>
      </c>
      <c r="AE47" t="n">
        <v>198438.2495329913</v>
      </c>
      <c r="AF47" t="n">
        <v>2.488880885877561e-06</v>
      </c>
      <c r="AG47" t="n">
        <v>0.2165625</v>
      </c>
      <c r="AH47" t="n">
        <v>179499.5815074513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4.8107</v>
      </c>
      <c r="E48" t="n">
        <v>20.79</v>
      </c>
      <c r="F48" t="n">
        <v>17.63</v>
      </c>
      <c r="G48" t="n">
        <v>81.34999999999999</v>
      </c>
      <c r="H48" t="n">
        <v>0.96</v>
      </c>
      <c r="I48" t="n">
        <v>13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197.39</v>
      </c>
      <c r="Q48" t="n">
        <v>1319.08</v>
      </c>
      <c r="R48" t="n">
        <v>71.43000000000001</v>
      </c>
      <c r="S48" t="n">
        <v>59.92</v>
      </c>
      <c r="T48" t="n">
        <v>5652.83</v>
      </c>
      <c r="U48" t="n">
        <v>0.84</v>
      </c>
      <c r="V48" t="n">
        <v>0.96</v>
      </c>
      <c r="W48" t="n">
        <v>0.2</v>
      </c>
      <c r="X48" t="n">
        <v>0.35</v>
      </c>
      <c r="Y48" t="n">
        <v>1</v>
      </c>
      <c r="Z48" t="n">
        <v>10</v>
      </c>
      <c r="AA48" t="n">
        <v>145.2510426255366</v>
      </c>
      <c r="AB48" t="n">
        <v>198.7388845439157</v>
      </c>
      <c r="AC48" t="n">
        <v>179.771524334877</v>
      </c>
      <c r="AD48" t="n">
        <v>145251.0426255366</v>
      </c>
      <c r="AE48" t="n">
        <v>198738.8845439157</v>
      </c>
      <c r="AF48" t="n">
        <v>2.488725686487463e-06</v>
      </c>
      <c r="AG48" t="n">
        <v>0.2165625</v>
      </c>
      <c r="AH48" t="n">
        <v>179771.524334877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2024-09-24T15:58:01Z</dcterms:created>
  <dcterms:modified xmlns:dcterms="http://purl.org/dc/terms/" xmlns:xsi="http://www.w3.org/2001/XMLSchema-instance" xsi:type="dcterms:W3CDTF">2024-09-24T15:58:01Z</dcterms:modified>
</cp:coreProperties>
</file>