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xVal>
          <yVal>
            <numRef>
              <f>gráficos!$B$7:$B$860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  <c r="AA2" t="n">
        <v>156.1826951784351</v>
      </c>
      <c r="AB2" t="n">
        <v>213.6960538372576</v>
      </c>
      <c r="AC2" t="n">
        <v>193.3012023833861</v>
      </c>
      <c r="AD2" t="n">
        <v>156182.6951784351</v>
      </c>
      <c r="AE2" t="n">
        <v>213696.0538372576</v>
      </c>
      <c r="AF2" t="n">
        <v>4.0564405597474e-06</v>
      </c>
      <c r="AG2" t="n">
        <v>0.6191666666666666</v>
      </c>
      <c r="AH2" t="n">
        <v>193301.2023833861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  <c r="AA3" t="n">
        <v>134.7918630790154</v>
      </c>
      <c r="AB3" t="n">
        <v>184.4281736619369</v>
      </c>
      <c r="AC3" t="n">
        <v>166.8266076142609</v>
      </c>
      <c r="AD3" t="n">
        <v>134791.8630790154</v>
      </c>
      <c r="AE3" t="n">
        <v>184428.1736619369</v>
      </c>
      <c r="AF3" t="n">
        <v>4.451688122199274e-06</v>
      </c>
      <c r="AG3" t="n">
        <v>0.5641666666666666</v>
      </c>
      <c r="AH3" t="n">
        <v>166826.6076142609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  <c r="AA4" t="n">
        <v>122.6624170613778</v>
      </c>
      <c r="AB4" t="n">
        <v>167.8321305072215</v>
      </c>
      <c r="AC4" t="n">
        <v>151.8144675255334</v>
      </c>
      <c r="AD4" t="n">
        <v>122662.4170613778</v>
      </c>
      <c r="AE4" t="n">
        <v>167832.1305072215</v>
      </c>
      <c r="AF4" t="n">
        <v>4.724950160649534e-06</v>
      </c>
      <c r="AG4" t="n">
        <v>0.5316666666666666</v>
      </c>
      <c r="AH4" t="n">
        <v>151814.4675255334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  <c r="AA5" t="n">
        <v>114.4085542328178</v>
      </c>
      <c r="AB5" t="n">
        <v>156.5388312504627</v>
      </c>
      <c r="AC5" t="n">
        <v>141.598984899591</v>
      </c>
      <c r="AD5" t="n">
        <v>114408.5542328178</v>
      </c>
      <c r="AE5" t="n">
        <v>156538.8312504627</v>
      </c>
      <c r="AF5" t="n">
        <v>4.934748386464565e-06</v>
      </c>
      <c r="AG5" t="n">
        <v>0.50875</v>
      </c>
      <c r="AH5" t="n">
        <v>141598.984899591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  <c r="AA6" t="n">
        <v>109.0782738810146</v>
      </c>
      <c r="AB6" t="n">
        <v>149.2457065177566</v>
      </c>
      <c r="AC6" t="n">
        <v>135.0019057554072</v>
      </c>
      <c r="AD6" t="n">
        <v>109078.2738810146</v>
      </c>
      <c r="AE6" t="n">
        <v>149245.7065177566</v>
      </c>
      <c r="AF6" t="n">
        <v>5.081625225393388e-06</v>
      </c>
      <c r="AG6" t="n">
        <v>0.4941666666666666</v>
      </c>
      <c r="AH6" t="n">
        <v>135001.9057554072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  <c r="AA7" t="n">
        <v>104.3945707345748</v>
      </c>
      <c r="AB7" t="n">
        <v>142.8372572424013</v>
      </c>
      <c r="AC7" t="n">
        <v>129.2050698845748</v>
      </c>
      <c r="AD7" t="n">
        <v>104394.5707345748</v>
      </c>
      <c r="AE7" t="n">
        <v>142837.2572424013</v>
      </c>
      <c r="AF7" t="n">
        <v>5.217291932175817e-06</v>
      </c>
      <c r="AG7" t="n">
        <v>0.48125</v>
      </c>
      <c r="AH7" t="n">
        <v>129205.0698845748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  <c r="AA8" t="n">
        <v>101.6059726403244</v>
      </c>
      <c r="AB8" t="n">
        <v>139.0217743055845</v>
      </c>
      <c r="AC8" t="n">
        <v>125.7537312841826</v>
      </c>
      <c r="AD8" t="n">
        <v>101605.9726403244</v>
      </c>
      <c r="AE8" t="n">
        <v>139021.7743055845</v>
      </c>
      <c r="AF8" t="n">
        <v>5.298957142167017e-06</v>
      </c>
      <c r="AG8" t="n">
        <v>0.4737499999999999</v>
      </c>
      <c r="AH8" t="n">
        <v>125753.7312841826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  <c r="AA9" t="n">
        <v>99.06660976821054</v>
      </c>
      <c r="AB9" t="n">
        <v>135.5473059951767</v>
      </c>
      <c r="AC9" t="n">
        <v>122.6108613528721</v>
      </c>
      <c r="AD9" t="n">
        <v>99066.60976821055</v>
      </c>
      <c r="AE9" t="n">
        <v>135547.3059951767</v>
      </c>
      <c r="AF9" t="n">
        <v>5.38001965688153e-06</v>
      </c>
      <c r="AG9" t="n">
        <v>0.4666666666666666</v>
      </c>
      <c r="AH9" t="n">
        <v>122610.8613528721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  <c r="AA10" t="n">
        <v>96.37329446707494</v>
      </c>
      <c r="AB10" t="n">
        <v>131.8621931794797</v>
      </c>
      <c r="AC10" t="n">
        <v>119.2774505322157</v>
      </c>
      <c r="AD10" t="n">
        <v>96373.29446707494</v>
      </c>
      <c r="AE10" t="n">
        <v>131862.1931794797</v>
      </c>
      <c r="AF10" t="n">
        <v>5.465361308060526e-06</v>
      </c>
      <c r="AG10" t="n">
        <v>0.4595833333333333</v>
      </c>
      <c r="AH10" t="n">
        <v>119277.4505322157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  <c r="AA11" t="n">
        <v>94.70589766533503</v>
      </c>
      <c r="AB11" t="n">
        <v>129.580787314985</v>
      </c>
      <c r="AC11" t="n">
        <v>117.2137788414544</v>
      </c>
      <c r="AD11" t="n">
        <v>94705.89766533503</v>
      </c>
      <c r="AE11" t="n">
        <v>129580.787314985</v>
      </c>
      <c r="AF11" t="n">
        <v>5.520990082098812e-06</v>
      </c>
      <c r="AG11" t="n">
        <v>0.455</v>
      </c>
      <c r="AH11" t="n">
        <v>117213.7788414544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92.44904414855242</v>
      </c>
      <c r="AB12" t="n">
        <v>126.4928607679744</v>
      </c>
      <c r="AC12" t="n">
        <v>114.4205596701574</v>
      </c>
      <c r="AD12" t="n">
        <v>92449.04414855242</v>
      </c>
      <c r="AE12" t="n">
        <v>126492.8607679744</v>
      </c>
      <c r="AF12" t="n">
        <v>5.592710820024663e-06</v>
      </c>
      <c r="AG12" t="n">
        <v>0.4491666666666667</v>
      </c>
      <c r="AH12" t="n">
        <v>114420.5596701574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  <c r="AA13" t="n">
        <v>91.48913443095184</v>
      </c>
      <c r="AB13" t="n">
        <v>125.179469944126</v>
      </c>
      <c r="AC13" t="n">
        <v>113.2325170231811</v>
      </c>
      <c r="AD13" t="n">
        <v>91489.13443095183</v>
      </c>
      <c r="AE13" t="n">
        <v>125179.469944126</v>
      </c>
      <c r="AF13" t="n">
        <v>5.618686986449908e-06</v>
      </c>
      <c r="AG13" t="n">
        <v>0.4470833333333333</v>
      </c>
      <c r="AH13" t="n">
        <v>113232.5170231811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  <c r="AA14" t="n">
        <v>89.79949421628399</v>
      </c>
      <c r="AB14" t="n">
        <v>122.8676296607532</v>
      </c>
      <c r="AC14" t="n">
        <v>111.1413155317645</v>
      </c>
      <c r="AD14" t="n">
        <v>89799.49421628399</v>
      </c>
      <c r="AE14" t="n">
        <v>122867.6296607532</v>
      </c>
      <c r="AF14" t="n">
        <v>5.6725679441858e-06</v>
      </c>
      <c r="AG14" t="n">
        <v>0.4424999999999999</v>
      </c>
      <c r="AH14" t="n">
        <v>111141.3155317645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  <c r="AA15" t="n">
        <v>88.78792077676</v>
      </c>
      <c r="AB15" t="n">
        <v>121.4835502533267</v>
      </c>
      <c r="AC15" t="n">
        <v>109.8893307204146</v>
      </c>
      <c r="AD15" t="n">
        <v>88787.92077676</v>
      </c>
      <c r="AE15" t="n">
        <v>121483.5502533267</v>
      </c>
      <c r="AF15" t="n">
        <v>5.707042114012344e-06</v>
      </c>
      <c r="AG15" t="n">
        <v>0.44</v>
      </c>
      <c r="AH15" t="n">
        <v>109889.3307204146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  <c r="AA16" t="n">
        <v>87.66190001779111</v>
      </c>
      <c r="AB16" t="n">
        <v>119.9428789743763</v>
      </c>
      <c r="AC16" t="n">
        <v>108.4956989459811</v>
      </c>
      <c r="AD16" t="n">
        <v>87661.90001779111</v>
      </c>
      <c r="AE16" t="n">
        <v>119942.8789743763</v>
      </c>
      <c r="AF16" t="n">
        <v>5.741154666672874e-06</v>
      </c>
      <c r="AG16" t="n">
        <v>0.4375</v>
      </c>
      <c r="AH16" t="n">
        <v>108495.6989459811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  <c r="AA17" t="n">
        <v>86.30510485806502</v>
      </c>
      <c r="AB17" t="n">
        <v>118.0864519792621</v>
      </c>
      <c r="AC17" t="n">
        <v>106.8164467377683</v>
      </c>
      <c r="AD17" t="n">
        <v>86305.10485806502</v>
      </c>
      <c r="AE17" t="n">
        <v>118086.4519792621</v>
      </c>
      <c r="AF17" t="n">
        <v>5.776171262248436e-06</v>
      </c>
      <c r="AG17" t="n">
        <v>0.4345833333333333</v>
      </c>
      <c r="AH17" t="n">
        <v>106816.4467377683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  <c r="AA18" t="n">
        <v>85.22767496524008</v>
      </c>
      <c r="AB18" t="n">
        <v>116.6122648670476</v>
      </c>
      <c r="AC18" t="n">
        <v>105.4829539745085</v>
      </c>
      <c r="AD18" t="n">
        <v>85227.67496524009</v>
      </c>
      <c r="AE18" t="n">
        <v>116612.2648670476</v>
      </c>
      <c r="AF18" t="n">
        <v>5.807390877580866e-06</v>
      </c>
      <c r="AG18" t="n">
        <v>0.4325000000000001</v>
      </c>
      <c r="AH18" t="n">
        <v>105482.9539745085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85.24387290369522</v>
      </c>
      <c r="AB19" t="n">
        <v>116.6344276010445</v>
      </c>
      <c r="AC19" t="n">
        <v>105.5030015282783</v>
      </c>
      <c r="AD19" t="n">
        <v>85243.87290369521</v>
      </c>
      <c r="AE19" t="n">
        <v>116634.4276010445</v>
      </c>
      <c r="AF19" t="n">
        <v>5.80323228017172e-06</v>
      </c>
      <c r="AG19" t="n">
        <v>0.4329166666666667</v>
      </c>
      <c r="AH19" t="n">
        <v>105503.0015282783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  <c r="AA20" t="n">
        <v>83.83837693672395</v>
      </c>
      <c r="AB20" t="n">
        <v>114.7113660129295</v>
      </c>
      <c r="AC20" t="n">
        <v>103.7634742390985</v>
      </c>
      <c r="AD20" t="n">
        <v>83838.37693672394</v>
      </c>
      <c r="AE20" t="n">
        <v>114711.3660129295</v>
      </c>
      <c r="AF20" t="n">
        <v>5.837706449998263e-06</v>
      </c>
      <c r="AG20" t="n">
        <v>0.43</v>
      </c>
      <c r="AH20" t="n">
        <v>103763.4742390985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  <c r="AA21" t="n">
        <v>82.72840139567398</v>
      </c>
      <c r="AB21" t="n">
        <v>113.1926485090009</v>
      </c>
      <c r="AC21" t="n">
        <v>102.3897010022109</v>
      </c>
      <c r="AD21" t="n">
        <v>82728.40139567398</v>
      </c>
      <c r="AE21" t="n">
        <v>113192.6485090009</v>
      </c>
      <c r="AF21" t="n">
        <v>5.873747627544194e-06</v>
      </c>
      <c r="AG21" t="n">
        <v>0.4275</v>
      </c>
      <c r="AH21" t="n">
        <v>102389.7010022109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  <c r="AA22" t="n">
        <v>82.56711601405041</v>
      </c>
      <c r="AB22" t="n">
        <v>112.9719707344547</v>
      </c>
      <c r="AC22" t="n">
        <v>102.1900844047442</v>
      </c>
      <c r="AD22" t="n">
        <v>82567.11601405041</v>
      </c>
      <c r="AE22" t="n">
        <v>112971.9707344547</v>
      </c>
      <c r="AF22" t="n">
        <v>5.869769838718055e-06</v>
      </c>
      <c r="AG22" t="n">
        <v>0.4279166666666667</v>
      </c>
      <c r="AH22" t="n">
        <v>102190.0844047442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81.21475073653224</v>
      </c>
      <c r="AB23" t="n">
        <v>111.12160489961</v>
      </c>
      <c r="AC23" t="n">
        <v>100.5163148881717</v>
      </c>
      <c r="AD23" t="n">
        <v>81214.75073653224</v>
      </c>
      <c r="AE23" t="n">
        <v>111121.60489961</v>
      </c>
      <c r="AF23" t="n">
        <v>5.912983090056573e-06</v>
      </c>
      <c r="AG23" t="n">
        <v>0.4245833333333333</v>
      </c>
      <c r="AH23" t="n">
        <v>100516.3148881717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  <c r="AA24" t="n">
        <v>81.09114783880406</v>
      </c>
      <c r="AB24" t="n">
        <v>110.9524859619634</v>
      </c>
      <c r="AC24" t="n">
        <v>100.3633364245742</v>
      </c>
      <c r="AD24" t="n">
        <v>81091.14783880406</v>
      </c>
      <c r="AE24" t="n">
        <v>110952.4859619634</v>
      </c>
      <c r="AF24" t="n">
        <v>5.902496192242204e-06</v>
      </c>
      <c r="AG24" t="n">
        <v>0.4254166666666667</v>
      </c>
      <c r="AH24" t="n">
        <v>100363.3364245742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79.79304341031839</v>
      </c>
      <c r="AB25" t="n">
        <v>109.1763622145846</v>
      </c>
      <c r="AC25" t="n">
        <v>98.7567234348393</v>
      </c>
      <c r="AD25" t="n">
        <v>79793.04341031839</v>
      </c>
      <c r="AE25" t="n">
        <v>109176.3622145846</v>
      </c>
      <c r="AF25" t="n">
        <v>5.939501682230837e-06</v>
      </c>
      <c r="AG25" t="n">
        <v>0.4229166666666667</v>
      </c>
      <c r="AH25" t="n">
        <v>98756.7234348393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  <c r="AA26" t="n">
        <v>79.12914859121602</v>
      </c>
      <c r="AB26" t="n">
        <v>108.2679920341169</v>
      </c>
      <c r="AC26" t="n">
        <v>97.93504682948958</v>
      </c>
      <c r="AD26" t="n">
        <v>79129.14859121603</v>
      </c>
      <c r="AE26" t="n">
        <v>108267.9920341169</v>
      </c>
      <c r="AF26" t="n">
        <v>5.947818877049129e-06</v>
      </c>
      <c r="AG26" t="n">
        <v>0.4220833333333334</v>
      </c>
      <c r="AH26" t="n">
        <v>97935.04682948958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  <c r="AA27" t="n">
        <v>78.55445951964158</v>
      </c>
      <c r="AB27" t="n">
        <v>107.4816770928967</v>
      </c>
      <c r="AC27" t="n">
        <v>97.22377668265918</v>
      </c>
      <c r="AD27" t="n">
        <v>78554.45951964158</v>
      </c>
      <c r="AE27" t="n">
        <v>107481.6770928967</v>
      </c>
      <c r="AF27" t="n">
        <v>5.946010791219066e-06</v>
      </c>
      <c r="AG27" t="n">
        <v>0.4225</v>
      </c>
      <c r="AH27" t="n">
        <v>97223.77668265918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  <c r="AA28" t="n">
        <v>77.73285320010575</v>
      </c>
      <c r="AB28" t="n">
        <v>106.3575190797957</v>
      </c>
      <c r="AC28" t="n">
        <v>96.20690673256247</v>
      </c>
      <c r="AD28" t="n">
        <v>77732.85320010575</v>
      </c>
      <c r="AE28" t="n">
        <v>106357.5190797957</v>
      </c>
      <c r="AF28" t="n">
        <v>5.973674504419036e-06</v>
      </c>
      <c r="AG28" t="n">
        <v>0.4204166666666667</v>
      </c>
      <c r="AH28" t="n">
        <v>96206.90673256248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  <c r="AA29" t="n">
        <v>77.44614743117273</v>
      </c>
      <c r="AB29" t="n">
        <v>105.9652355981759</v>
      </c>
      <c r="AC29" t="n">
        <v>95.85206223585506</v>
      </c>
      <c r="AD29" t="n">
        <v>77446.14743117274</v>
      </c>
      <c r="AE29" t="n">
        <v>105965.2355981759</v>
      </c>
      <c r="AF29" t="n">
        <v>5.980243882934933e-06</v>
      </c>
      <c r="AG29" t="n">
        <v>0.42</v>
      </c>
      <c r="AH29" t="n">
        <v>95852.06223585506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76.72348734490024</v>
      </c>
      <c r="AB30" t="n">
        <v>104.9764601866254</v>
      </c>
      <c r="AC30" t="n">
        <v>94.95765416182765</v>
      </c>
      <c r="AD30" t="n">
        <v>76723.48734490023</v>
      </c>
      <c r="AE30" t="n">
        <v>104976.4601866254</v>
      </c>
      <c r="AF30" t="n">
        <v>5.972228035754985e-06</v>
      </c>
      <c r="AG30" t="n">
        <v>0.4204166666666667</v>
      </c>
      <c r="AH30" t="n">
        <v>94957.65416182765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  <c r="AA31" t="n">
        <v>75.3846223527908</v>
      </c>
      <c r="AB31" t="n">
        <v>103.1445660378675</v>
      </c>
      <c r="AC31" t="n">
        <v>93.30059341954698</v>
      </c>
      <c r="AD31" t="n">
        <v>75384.6223527908</v>
      </c>
      <c r="AE31" t="n">
        <v>103144.5660378675</v>
      </c>
      <c r="AF31" t="n">
        <v>6.013572931735771e-06</v>
      </c>
      <c r="AG31" t="n">
        <v>0.4175</v>
      </c>
      <c r="AH31" t="n">
        <v>93300.59341954699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  <c r="AA32" t="n">
        <v>75.11814772492366</v>
      </c>
      <c r="AB32" t="n">
        <v>102.7799636959889</v>
      </c>
      <c r="AC32" t="n">
        <v>92.97078821345463</v>
      </c>
      <c r="AD32" t="n">
        <v>75118.14772492366</v>
      </c>
      <c r="AE32" t="n">
        <v>102779.9636959889</v>
      </c>
      <c r="AF32" t="n">
        <v>6.017249372923566e-06</v>
      </c>
      <c r="AG32" t="n">
        <v>0.4175</v>
      </c>
      <c r="AH32" t="n">
        <v>92970.78821345462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  <c r="AA33" t="n">
        <v>74.95790197631247</v>
      </c>
      <c r="AB33" t="n">
        <v>102.5607083931957</v>
      </c>
      <c r="AC33" t="n">
        <v>92.77245832903319</v>
      </c>
      <c r="AD33" t="n">
        <v>74957.90197631247</v>
      </c>
      <c r="AE33" t="n">
        <v>102560.7083931957</v>
      </c>
      <c r="AF33" t="n">
        <v>6.010740263935339e-06</v>
      </c>
      <c r="AG33" t="n">
        <v>0.4179166666666667</v>
      </c>
      <c r="AH33" t="n">
        <v>92772.45832903318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74.82723332915398</v>
      </c>
      <c r="AB34" t="n">
        <v>102.3819217854597</v>
      </c>
      <c r="AC34" t="n">
        <v>92.61073486421085</v>
      </c>
      <c r="AD34" t="n">
        <v>74827.23332915398</v>
      </c>
      <c r="AE34" t="n">
        <v>102381.9217854597</v>
      </c>
      <c r="AF34" t="n">
        <v>6.012247002127056e-06</v>
      </c>
      <c r="AG34" t="n">
        <v>0.4175</v>
      </c>
      <c r="AH34" t="n">
        <v>92610.73486421086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74.56862135364912</v>
      </c>
      <c r="AB35" t="n">
        <v>102.028077471419</v>
      </c>
      <c r="AC35" t="n">
        <v>92.29066095487848</v>
      </c>
      <c r="AD35" t="n">
        <v>74568.62135364913</v>
      </c>
      <c r="AE35" t="n">
        <v>102028.077471419</v>
      </c>
      <c r="AF35" t="n">
        <v>6.012909966931413e-06</v>
      </c>
      <c r="AG35" t="n">
        <v>0.4175</v>
      </c>
      <c r="AH35" t="n">
        <v>92290.66095487848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  <c r="AA36" t="n">
        <v>74.34536096453571</v>
      </c>
      <c r="AB36" t="n">
        <v>101.722602757481</v>
      </c>
      <c r="AC36" t="n">
        <v>92.01434031890216</v>
      </c>
      <c r="AD36" t="n">
        <v>74345.36096453572</v>
      </c>
      <c r="AE36" t="n">
        <v>101722.602757481</v>
      </c>
      <c r="AF36" t="n">
        <v>6.014778322289146e-06</v>
      </c>
      <c r="AG36" t="n">
        <v>0.4175</v>
      </c>
      <c r="AH36" t="n">
        <v>92014.34031890216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  <c r="AA37" t="n">
        <v>74.15233939249478</v>
      </c>
      <c r="AB37" t="n">
        <v>101.458502127104</v>
      </c>
      <c r="AC37" t="n">
        <v>91.77544508202064</v>
      </c>
      <c r="AD37" t="n">
        <v>74152.33939249477</v>
      </c>
      <c r="AE37" t="n">
        <v>101458.502127104</v>
      </c>
      <c r="AF37" t="n">
        <v>6.015441287093503e-06</v>
      </c>
      <c r="AG37" t="n">
        <v>0.4175</v>
      </c>
      <c r="AH37" t="n">
        <v>91775.44508202064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  <c r="AA38" t="n">
        <v>74.31640959211836</v>
      </c>
      <c r="AB38" t="n">
        <v>101.6829902124952</v>
      </c>
      <c r="AC38" t="n">
        <v>91.97850833961321</v>
      </c>
      <c r="AD38" t="n">
        <v>74316.40959211836</v>
      </c>
      <c r="AE38" t="n">
        <v>101682.9902124952</v>
      </c>
      <c r="AF38" t="n">
        <v>6.00911298668828e-06</v>
      </c>
      <c r="AG38" t="n">
        <v>0.4179166666666667</v>
      </c>
      <c r="AH38" t="n">
        <v>91978.50833961321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5.0659</v>
      </c>
      <c r="E2" t="n">
        <v>19.74</v>
      </c>
      <c r="F2" t="n">
        <v>9.69</v>
      </c>
      <c r="G2" t="n">
        <v>4.58</v>
      </c>
      <c r="H2" t="n">
        <v>0.06</v>
      </c>
      <c r="I2" t="n">
        <v>127</v>
      </c>
      <c r="J2" t="n">
        <v>296.65</v>
      </c>
      <c r="K2" t="n">
        <v>61.82</v>
      </c>
      <c r="L2" t="n">
        <v>1</v>
      </c>
      <c r="M2" t="n">
        <v>125</v>
      </c>
      <c r="N2" t="n">
        <v>83.83</v>
      </c>
      <c r="O2" t="n">
        <v>36821.52</v>
      </c>
      <c r="P2" t="n">
        <v>175.52</v>
      </c>
      <c r="Q2" t="n">
        <v>606.11</v>
      </c>
      <c r="R2" t="n">
        <v>106.09</v>
      </c>
      <c r="S2" t="n">
        <v>21.88</v>
      </c>
      <c r="T2" t="n">
        <v>40485.25</v>
      </c>
      <c r="U2" t="n">
        <v>0.21</v>
      </c>
      <c r="V2" t="n">
        <v>0.64</v>
      </c>
      <c r="W2" t="n">
        <v>1.2</v>
      </c>
      <c r="X2" t="n">
        <v>2.63</v>
      </c>
      <c r="Y2" t="n">
        <v>1</v>
      </c>
      <c r="Z2" t="n">
        <v>10</v>
      </c>
      <c r="AA2" t="n">
        <v>283.3491145381033</v>
      </c>
      <c r="AB2" t="n">
        <v>387.6907589917278</v>
      </c>
      <c r="AC2" t="n">
        <v>350.6900970809542</v>
      </c>
      <c r="AD2" t="n">
        <v>283349.1145381033</v>
      </c>
      <c r="AE2" t="n">
        <v>387690.7589917278</v>
      </c>
      <c r="AF2" t="n">
        <v>2.592536143316644e-06</v>
      </c>
      <c r="AG2" t="n">
        <v>0.8224999999999999</v>
      </c>
      <c r="AH2" t="n">
        <v>350690.0970809542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5.8131</v>
      </c>
      <c r="E3" t="n">
        <v>17.2</v>
      </c>
      <c r="F3" t="n">
        <v>8.98</v>
      </c>
      <c r="G3" t="n">
        <v>5.73</v>
      </c>
      <c r="H3" t="n">
        <v>0.07000000000000001</v>
      </c>
      <c r="I3" t="n">
        <v>94</v>
      </c>
      <c r="J3" t="n">
        <v>297.17</v>
      </c>
      <c r="K3" t="n">
        <v>61.82</v>
      </c>
      <c r="L3" t="n">
        <v>1.25</v>
      </c>
      <c r="M3" t="n">
        <v>92</v>
      </c>
      <c r="N3" t="n">
        <v>84.09999999999999</v>
      </c>
      <c r="O3" t="n">
        <v>36885.7</v>
      </c>
      <c r="P3" t="n">
        <v>162.31</v>
      </c>
      <c r="Q3" t="n">
        <v>606.02</v>
      </c>
      <c r="R3" t="n">
        <v>84.04000000000001</v>
      </c>
      <c r="S3" t="n">
        <v>21.88</v>
      </c>
      <c r="T3" t="n">
        <v>29628.56</v>
      </c>
      <c r="U3" t="n">
        <v>0.26</v>
      </c>
      <c r="V3" t="n">
        <v>0.6899999999999999</v>
      </c>
      <c r="W3" t="n">
        <v>1.15</v>
      </c>
      <c r="X3" t="n">
        <v>1.92</v>
      </c>
      <c r="Y3" t="n">
        <v>1</v>
      </c>
      <c r="Z3" t="n">
        <v>10</v>
      </c>
      <c r="AA3" t="n">
        <v>229.2340318989485</v>
      </c>
      <c r="AB3" t="n">
        <v>313.6481155357365</v>
      </c>
      <c r="AC3" t="n">
        <v>283.7139795969935</v>
      </c>
      <c r="AD3" t="n">
        <v>229234.0318989485</v>
      </c>
      <c r="AE3" t="n">
        <v>313648.1155357364</v>
      </c>
      <c r="AF3" t="n">
        <v>2.974924861271242e-06</v>
      </c>
      <c r="AG3" t="n">
        <v>0.7166666666666667</v>
      </c>
      <c r="AH3" t="n">
        <v>283713.9795969935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6.3571</v>
      </c>
      <c r="E4" t="n">
        <v>15.73</v>
      </c>
      <c r="F4" t="n">
        <v>8.57</v>
      </c>
      <c r="G4" t="n">
        <v>6.85</v>
      </c>
      <c r="H4" t="n">
        <v>0.09</v>
      </c>
      <c r="I4" t="n">
        <v>75</v>
      </c>
      <c r="J4" t="n">
        <v>297.7</v>
      </c>
      <c r="K4" t="n">
        <v>61.82</v>
      </c>
      <c r="L4" t="n">
        <v>1.5</v>
      </c>
      <c r="M4" t="n">
        <v>73</v>
      </c>
      <c r="N4" t="n">
        <v>84.37</v>
      </c>
      <c r="O4" t="n">
        <v>36949.99</v>
      </c>
      <c r="P4" t="n">
        <v>154.41</v>
      </c>
      <c r="Q4" t="n">
        <v>606.11</v>
      </c>
      <c r="R4" t="n">
        <v>71.16</v>
      </c>
      <c r="S4" t="n">
        <v>21.88</v>
      </c>
      <c r="T4" t="n">
        <v>23283.84</v>
      </c>
      <c r="U4" t="n">
        <v>0.31</v>
      </c>
      <c r="V4" t="n">
        <v>0.72</v>
      </c>
      <c r="W4" t="n">
        <v>1.11</v>
      </c>
      <c r="X4" t="n">
        <v>1.51</v>
      </c>
      <c r="Y4" t="n">
        <v>1</v>
      </c>
      <c r="Z4" t="n">
        <v>10</v>
      </c>
      <c r="AA4" t="n">
        <v>200.0620269159595</v>
      </c>
      <c r="AB4" t="n">
        <v>273.7336913400014</v>
      </c>
      <c r="AC4" t="n">
        <v>247.6089320262406</v>
      </c>
      <c r="AD4" t="n">
        <v>200062.0269159595</v>
      </c>
      <c r="AE4" t="n">
        <v>273733.6913400014</v>
      </c>
      <c r="AF4" t="n">
        <v>3.253323499610778e-06</v>
      </c>
      <c r="AG4" t="n">
        <v>0.6554166666666666</v>
      </c>
      <c r="AH4" t="n">
        <v>247608.9320262406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6.785</v>
      </c>
      <c r="E5" t="n">
        <v>14.74</v>
      </c>
      <c r="F5" t="n">
        <v>8.300000000000001</v>
      </c>
      <c r="G5" t="n">
        <v>8.029999999999999</v>
      </c>
      <c r="H5" t="n">
        <v>0.1</v>
      </c>
      <c r="I5" t="n">
        <v>62</v>
      </c>
      <c r="J5" t="n">
        <v>298.22</v>
      </c>
      <c r="K5" t="n">
        <v>61.82</v>
      </c>
      <c r="L5" t="n">
        <v>1.75</v>
      </c>
      <c r="M5" t="n">
        <v>60</v>
      </c>
      <c r="N5" t="n">
        <v>84.65000000000001</v>
      </c>
      <c r="O5" t="n">
        <v>37014.39</v>
      </c>
      <c r="P5" t="n">
        <v>149.17</v>
      </c>
      <c r="Q5" t="n">
        <v>605.9299999999999</v>
      </c>
      <c r="R5" t="n">
        <v>62.45</v>
      </c>
      <c r="S5" t="n">
        <v>21.88</v>
      </c>
      <c r="T5" t="n">
        <v>18992.66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181.5303735621727</v>
      </c>
      <c r="AB5" t="n">
        <v>248.3778656625174</v>
      </c>
      <c r="AC5" t="n">
        <v>224.6730307642828</v>
      </c>
      <c r="AD5" t="n">
        <v>181530.3735621727</v>
      </c>
      <c r="AE5" t="n">
        <v>248377.8656625174</v>
      </c>
      <c r="AF5" t="n">
        <v>3.472306546201748e-06</v>
      </c>
      <c r="AG5" t="n">
        <v>0.6141666666666666</v>
      </c>
      <c r="AH5" t="n">
        <v>224673.0307642828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7.0796</v>
      </c>
      <c r="E6" t="n">
        <v>14.12</v>
      </c>
      <c r="F6" t="n">
        <v>8.130000000000001</v>
      </c>
      <c r="G6" t="n">
        <v>9.029999999999999</v>
      </c>
      <c r="H6" t="n">
        <v>0.12</v>
      </c>
      <c r="I6" t="n">
        <v>54</v>
      </c>
      <c r="J6" t="n">
        <v>298.74</v>
      </c>
      <c r="K6" t="n">
        <v>61.82</v>
      </c>
      <c r="L6" t="n">
        <v>2</v>
      </c>
      <c r="M6" t="n">
        <v>52</v>
      </c>
      <c r="N6" t="n">
        <v>84.92</v>
      </c>
      <c r="O6" t="n">
        <v>37078.91</v>
      </c>
      <c r="P6" t="n">
        <v>145.79</v>
      </c>
      <c r="Q6" t="n">
        <v>605.88</v>
      </c>
      <c r="R6" t="n">
        <v>57.5</v>
      </c>
      <c r="S6" t="n">
        <v>21.88</v>
      </c>
      <c r="T6" t="n">
        <v>16555.82</v>
      </c>
      <c r="U6" t="n">
        <v>0.38</v>
      </c>
      <c r="V6" t="n">
        <v>0.76</v>
      </c>
      <c r="W6" t="n">
        <v>1.08</v>
      </c>
      <c r="X6" t="n">
        <v>1.07</v>
      </c>
      <c r="Y6" t="n">
        <v>1</v>
      </c>
      <c r="Z6" t="n">
        <v>10</v>
      </c>
      <c r="AA6" t="n">
        <v>170.345890838003</v>
      </c>
      <c r="AB6" t="n">
        <v>233.0747629747626</v>
      </c>
      <c r="AC6" t="n">
        <v>210.8304347190029</v>
      </c>
      <c r="AD6" t="n">
        <v>170345.890838003</v>
      </c>
      <c r="AE6" t="n">
        <v>233074.7629747626</v>
      </c>
      <c r="AF6" t="n">
        <v>3.623071691155473e-06</v>
      </c>
      <c r="AG6" t="n">
        <v>0.5883333333333333</v>
      </c>
      <c r="AH6" t="n">
        <v>210830.4347190029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7.3567</v>
      </c>
      <c r="E7" t="n">
        <v>13.59</v>
      </c>
      <c r="F7" t="n">
        <v>7.98</v>
      </c>
      <c r="G7" t="n">
        <v>10.19</v>
      </c>
      <c r="H7" t="n">
        <v>0.13</v>
      </c>
      <c r="I7" t="n">
        <v>47</v>
      </c>
      <c r="J7" t="n">
        <v>299.26</v>
      </c>
      <c r="K7" t="n">
        <v>61.82</v>
      </c>
      <c r="L7" t="n">
        <v>2.25</v>
      </c>
      <c r="M7" t="n">
        <v>45</v>
      </c>
      <c r="N7" t="n">
        <v>85.19</v>
      </c>
      <c r="O7" t="n">
        <v>37143.54</v>
      </c>
      <c r="P7" t="n">
        <v>142.86</v>
      </c>
      <c r="Q7" t="n">
        <v>605.99</v>
      </c>
      <c r="R7" t="n">
        <v>53.22</v>
      </c>
      <c r="S7" t="n">
        <v>21.88</v>
      </c>
      <c r="T7" t="n">
        <v>14451.29</v>
      </c>
      <c r="U7" t="n">
        <v>0.41</v>
      </c>
      <c r="V7" t="n">
        <v>0.77</v>
      </c>
      <c r="W7" t="n">
        <v>1.06</v>
      </c>
      <c r="X7" t="n">
        <v>0.93</v>
      </c>
      <c r="Y7" t="n">
        <v>1</v>
      </c>
      <c r="Z7" t="n">
        <v>10</v>
      </c>
      <c r="AA7" t="n">
        <v>160.8911391554409</v>
      </c>
      <c r="AB7" t="n">
        <v>220.1383546084817</v>
      </c>
      <c r="AC7" t="n">
        <v>199.1286590108326</v>
      </c>
      <c r="AD7" t="n">
        <v>160891.1391554409</v>
      </c>
      <c r="AE7" t="n">
        <v>220138.3546084817</v>
      </c>
      <c r="AF7" t="n">
        <v>3.764880997559675e-06</v>
      </c>
      <c r="AG7" t="n">
        <v>0.56625</v>
      </c>
      <c r="AH7" t="n">
        <v>199128.6590108326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7.5683</v>
      </c>
      <c r="E8" t="n">
        <v>13.21</v>
      </c>
      <c r="F8" t="n">
        <v>7.88</v>
      </c>
      <c r="G8" t="n">
        <v>11.26</v>
      </c>
      <c r="H8" t="n">
        <v>0.15</v>
      </c>
      <c r="I8" t="n">
        <v>42</v>
      </c>
      <c r="J8" t="n">
        <v>299.79</v>
      </c>
      <c r="K8" t="n">
        <v>61.82</v>
      </c>
      <c r="L8" t="n">
        <v>2.5</v>
      </c>
      <c r="M8" t="n">
        <v>40</v>
      </c>
      <c r="N8" t="n">
        <v>85.47</v>
      </c>
      <c r="O8" t="n">
        <v>37208.42</v>
      </c>
      <c r="P8" t="n">
        <v>140.56</v>
      </c>
      <c r="Q8" t="n">
        <v>605.89</v>
      </c>
      <c r="R8" t="n">
        <v>49.81</v>
      </c>
      <c r="S8" t="n">
        <v>21.88</v>
      </c>
      <c r="T8" t="n">
        <v>12770.77</v>
      </c>
      <c r="U8" t="n">
        <v>0.44</v>
      </c>
      <c r="V8" t="n">
        <v>0.78</v>
      </c>
      <c r="W8" t="n">
        <v>1.06</v>
      </c>
      <c r="X8" t="n">
        <v>0.82</v>
      </c>
      <c r="Y8" t="n">
        <v>1</v>
      </c>
      <c r="Z8" t="n">
        <v>10</v>
      </c>
      <c r="AA8" t="n">
        <v>154.177860240777</v>
      </c>
      <c r="AB8" t="n">
        <v>210.95295022848</v>
      </c>
      <c r="AC8" t="n">
        <v>190.8198967330593</v>
      </c>
      <c r="AD8" t="n">
        <v>154177.860240777</v>
      </c>
      <c r="AE8" t="n">
        <v>210952.95022848</v>
      </c>
      <c r="AF8" t="n">
        <v>3.873169879678509e-06</v>
      </c>
      <c r="AG8" t="n">
        <v>0.5504166666666667</v>
      </c>
      <c r="AH8" t="n">
        <v>190819.8967330593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7.7408</v>
      </c>
      <c r="E9" t="n">
        <v>12.92</v>
      </c>
      <c r="F9" t="n">
        <v>7.81</v>
      </c>
      <c r="G9" t="n">
        <v>12.33</v>
      </c>
      <c r="H9" t="n">
        <v>0.16</v>
      </c>
      <c r="I9" t="n">
        <v>38</v>
      </c>
      <c r="J9" t="n">
        <v>300.32</v>
      </c>
      <c r="K9" t="n">
        <v>61.82</v>
      </c>
      <c r="L9" t="n">
        <v>2.75</v>
      </c>
      <c r="M9" t="n">
        <v>36</v>
      </c>
      <c r="N9" t="n">
        <v>85.73999999999999</v>
      </c>
      <c r="O9" t="n">
        <v>37273.29</v>
      </c>
      <c r="P9" t="n">
        <v>139.08</v>
      </c>
      <c r="Q9" t="n">
        <v>605.85</v>
      </c>
      <c r="R9" t="n">
        <v>47.37</v>
      </c>
      <c r="S9" t="n">
        <v>21.88</v>
      </c>
      <c r="T9" t="n">
        <v>11571.01</v>
      </c>
      <c r="U9" t="n">
        <v>0.46</v>
      </c>
      <c r="V9" t="n">
        <v>0.79</v>
      </c>
      <c r="W9" t="n">
        <v>1.06</v>
      </c>
      <c r="X9" t="n">
        <v>0.75</v>
      </c>
      <c r="Y9" t="n">
        <v>1</v>
      </c>
      <c r="Z9" t="n">
        <v>10</v>
      </c>
      <c r="AA9" t="n">
        <v>149.3227460478954</v>
      </c>
      <c r="AB9" t="n">
        <v>204.3099687972615</v>
      </c>
      <c r="AC9" t="n">
        <v>184.8109121261512</v>
      </c>
      <c r="AD9" t="n">
        <v>149322.7460478954</v>
      </c>
      <c r="AE9" t="n">
        <v>204309.9687972615</v>
      </c>
      <c r="AF9" t="n">
        <v>3.961448859666689e-06</v>
      </c>
      <c r="AG9" t="n">
        <v>0.5383333333333333</v>
      </c>
      <c r="AH9" t="n">
        <v>184810.9121261511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7.9325</v>
      </c>
      <c r="E10" t="n">
        <v>12.61</v>
      </c>
      <c r="F10" t="n">
        <v>7.72</v>
      </c>
      <c r="G10" t="n">
        <v>13.62</v>
      </c>
      <c r="H10" t="n">
        <v>0.18</v>
      </c>
      <c r="I10" t="n">
        <v>34</v>
      </c>
      <c r="J10" t="n">
        <v>300.84</v>
      </c>
      <c r="K10" t="n">
        <v>61.82</v>
      </c>
      <c r="L10" t="n">
        <v>3</v>
      </c>
      <c r="M10" t="n">
        <v>32</v>
      </c>
      <c r="N10" t="n">
        <v>86.02</v>
      </c>
      <c r="O10" t="n">
        <v>37338.27</v>
      </c>
      <c r="P10" t="n">
        <v>137.09</v>
      </c>
      <c r="Q10" t="n">
        <v>605.88</v>
      </c>
      <c r="R10" t="n">
        <v>44.5</v>
      </c>
      <c r="S10" t="n">
        <v>21.88</v>
      </c>
      <c r="T10" t="n">
        <v>10157.69</v>
      </c>
      <c r="U10" t="n">
        <v>0.49</v>
      </c>
      <c r="V10" t="n">
        <v>0.8</v>
      </c>
      <c r="W10" t="n">
        <v>1.05</v>
      </c>
      <c r="X10" t="n">
        <v>0.66</v>
      </c>
      <c r="Y10" t="n">
        <v>1</v>
      </c>
      <c r="Z10" t="n">
        <v>10</v>
      </c>
      <c r="AA10" t="n">
        <v>143.8681941579071</v>
      </c>
      <c r="AB10" t="n">
        <v>196.8468102635372</v>
      </c>
      <c r="AC10" t="n">
        <v>178.0600269682744</v>
      </c>
      <c r="AD10" t="n">
        <v>143868.1941579071</v>
      </c>
      <c r="AE10" t="n">
        <v>196846.8102635372</v>
      </c>
      <c r="AF10" t="n">
        <v>4.059553673949205e-06</v>
      </c>
      <c r="AG10" t="n">
        <v>0.5254166666666666</v>
      </c>
      <c r="AH10" t="n">
        <v>178060.0269682744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8.0783</v>
      </c>
      <c r="E11" t="n">
        <v>12.38</v>
      </c>
      <c r="F11" t="n">
        <v>7.66</v>
      </c>
      <c r="G11" t="n">
        <v>14.82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135.62</v>
      </c>
      <c r="Q11" t="n">
        <v>605.9400000000001</v>
      </c>
      <c r="R11" t="n">
        <v>42.88</v>
      </c>
      <c r="S11" t="n">
        <v>21.88</v>
      </c>
      <c r="T11" t="n">
        <v>9362.280000000001</v>
      </c>
      <c r="U11" t="n">
        <v>0.51</v>
      </c>
      <c r="V11" t="n">
        <v>0.8100000000000001</v>
      </c>
      <c r="W11" t="n">
        <v>1.04</v>
      </c>
      <c r="X11" t="n">
        <v>0.6</v>
      </c>
      <c r="Y11" t="n">
        <v>1</v>
      </c>
      <c r="Z11" t="n">
        <v>10</v>
      </c>
      <c r="AA11" t="n">
        <v>139.9674186133863</v>
      </c>
      <c r="AB11" t="n">
        <v>191.509597073455</v>
      </c>
      <c r="AC11" t="n">
        <v>173.2321899142262</v>
      </c>
      <c r="AD11" t="n">
        <v>139967.4186133863</v>
      </c>
      <c r="AE11" t="n">
        <v>191509.597073455</v>
      </c>
      <c r="AF11" t="n">
        <v>4.134168603121824e-06</v>
      </c>
      <c r="AG11" t="n">
        <v>0.5158333333333334</v>
      </c>
      <c r="AH11" t="n">
        <v>173232.1899142262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8.1677</v>
      </c>
      <c r="E12" t="n">
        <v>12.24</v>
      </c>
      <c r="F12" t="n">
        <v>7.63</v>
      </c>
      <c r="G12" t="n">
        <v>15.8</v>
      </c>
      <c r="H12" t="n">
        <v>0.21</v>
      </c>
      <c r="I12" t="n">
        <v>29</v>
      </c>
      <c r="J12" t="n">
        <v>301.9</v>
      </c>
      <c r="K12" t="n">
        <v>61.82</v>
      </c>
      <c r="L12" t="n">
        <v>3.5</v>
      </c>
      <c r="M12" t="n">
        <v>27</v>
      </c>
      <c r="N12" t="n">
        <v>86.58</v>
      </c>
      <c r="O12" t="n">
        <v>37468.6</v>
      </c>
      <c r="P12" t="n">
        <v>134.88</v>
      </c>
      <c r="Q12" t="n">
        <v>605.92</v>
      </c>
      <c r="R12" t="n">
        <v>42.09</v>
      </c>
      <c r="S12" t="n">
        <v>21.88</v>
      </c>
      <c r="T12" t="n">
        <v>8976.5</v>
      </c>
      <c r="U12" t="n">
        <v>0.52</v>
      </c>
      <c r="V12" t="n">
        <v>0.8100000000000001</v>
      </c>
      <c r="W12" t="n">
        <v>1.04</v>
      </c>
      <c r="X12" t="n">
        <v>0.58</v>
      </c>
      <c r="Y12" t="n">
        <v>1</v>
      </c>
      <c r="Z12" t="n">
        <v>10</v>
      </c>
      <c r="AA12" t="n">
        <v>137.7879119440888</v>
      </c>
      <c r="AB12" t="n">
        <v>188.5274998954756</v>
      </c>
      <c r="AC12" t="n">
        <v>170.5346999055125</v>
      </c>
      <c r="AD12" t="n">
        <v>137787.9119440888</v>
      </c>
      <c r="AE12" t="n">
        <v>188527.4998954756</v>
      </c>
      <c r="AF12" t="n">
        <v>4.179920144054828e-06</v>
      </c>
      <c r="AG12" t="n">
        <v>0.51</v>
      </c>
      <c r="AH12" t="n">
        <v>170534.6999055125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8.2852</v>
      </c>
      <c r="E13" t="n">
        <v>12.07</v>
      </c>
      <c r="F13" t="n">
        <v>7.57</v>
      </c>
      <c r="G13" t="n">
        <v>16.83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133.22</v>
      </c>
      <c r="Q13" t="n">
        <v>605.9400000000001</v>
      </c>
      <c r="R13" t="n">
        <v>39.95</v>
      </c>
      <c r="S13" t="n">
        <v>21.88</v>
      </c>
      <c r="T13" t="n">
        <v>7919.15</v>
      </c>
      <c r="U13" t="n">
        <v>0.55</v>
      </c>
      <c r="V13" t="n">
        <v>0.82</v>
      </c>
      <c r="W13" t="n">
        <v>1.04</v>
      </c>
      <c r="X13" t="n">
        <v>0.51</v>
      </c>
      <c r="Y13" t="n">
        <v>1</v>
      </c>
      <c r="Z13" t="n">
        <v>10</v>
      </c>
      <c r="AA13" t="n">
        <v>134.4361814198899</v>
      </c>
      <c r="AB13" t="n">
        <v>183.9415143243542</v>
      </c>
      <c r="AC13" t="n">
        <v>166.3863943608263</v>
      </c>
      <c r="AD13" t="n">
        <v>134436.1814198899</v>
      </c>
      <c r="AE13" t="n">
        <v>183941.5143243542</v>
      </c>
      <c r="AF13" t="n">
        <v>4.240052202887356e-06</v>
      </c>
      <c r="AG13" t="n">
        <v>0.5029166666666667</v>
      </c>
      <c r="AH13" t="n">
        <v>166386.3943608263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8.377700000000001</v>
      </c>
      <c r="E14" t="n">
        <v>11.94</v>
      </c>
      <c r="F14" t="n">
        <v>7.55</v>
      </c>
      <c r="G14" t="n">
        <v>18.12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132.78</v>
      </c>
      <c r="Q14" t="n">
        <v>605.84</v>
      </c>
      <c r="R14" t="n">
        <v>39.4</v>
      </c>
      <c r="S14" t="n">
        <v>21.88</v>
      </c>
      <c r="T14" t="n">
        <v>7651.59</v>
      </c>
      <c r="U14" t="n">
        <v>0.5600000000000001</v>
      </c>
      <c r="V14" t="n">
        <v>0.82</v>
      </c>
      <c r="W14" t="n">
        <v>1.03</v>
      </c>
      <c r="X14" t="n">
        <v>0.49</v>
      </c>
      <c r="Y14" t="n">
        <v>1</v>
      </c>
      <c r="Z14" t="n">
        <v>10</v>
      </c>
      <c r="AA14" t="n">
        <v>132.47093244848</v>
      </c>
      <c r="AB14" t="n">
        <v>181.2525739810069</v>
      </c>
      <c r="AC14" t="n">
        <v>163.9540827098957</v>
      </c>
      <c r="AD14" t="n">
        <v>132470.93244848</v>
      </c>
      <c r="AE14" t="n">
        <v>181252.5739810069</v>
      </c>
      <c r="AF14" t="n">
        <v>4.287390206649135e-06</v>
      </c>
      <c r="AG14" t="n">
        <v>0.4975</v>
      </c>
      <c r="AH14" t="n">
        <v>163954.0827098957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8.4335</v>
      </c>
      <c r="E15" t="n">
        <v>11.86</v>
      </c>
      <c r="F15" t="n">
        <v>7.53</v>
      </c>
      <c r="G15" t="n">
        <v>18.82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131.95</v>
      </c>
      <c r="Q15" t="n">
        <v>605.9400000000001</v>
      </c>
      <c r="R15" t="n">
        <v>38.76</v>
      </c>
      <c r="S15" t="n">
        <v>21.88</v>
      </c>
      <c r="T15" t="n">
        <v>7337.06</v>
      </c>
      <c r="U15" t="n">
        <v>0.5600000000000001</v>
      </c>
      <c r="V15" t="n">
        <v>0.82</v>
      </c>
      <c r="W15" t="n">
        <v>1.03</v>
      </c>
      <c r="X15" t="n">
        <v>0.47</v>
      </c>
      <c r="Y15" t="n">
        <v>1</v>
      </c>
      <c r="Z15" t="n">
        <v>10</v>
      </c>
      <c r="AA15" t="n">
        <v>130.9587765850056</v>
      </c>
      <c r="AB15" t="n">
        <v>179.1835756169939</v>
      </c>
      <c r="AC15" t="n">
        <v>162.0825466458861</v>
      </c>
      <c r="AD15" t="n">
        <v>130958.7765850056</v>
      </c>
      <c r="AE15" t="n">
        <v>179183.5756169939</v>
      </c>
      <c r="AF15" t="n">
        <v>4.315946537567051e-06</v>
      </c>
      <c r="AG15" t="n">
        <v>0.4941666666666666</v>
      </c>
      <c r="AH15" t="n">
        <v>162082.5466458861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8.5549</v>
      </c>
      <c r="E16" t="n">
        <v>11.69</v>
      </c>
      <c r="F16" t="n">
        <v>7.47</v>
      </c>
      <c r="G16" t="n">
        <v>20.37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130.69</v>
      </c>
      <c r="Q16" t="n">
        <v>605.84</v>
      </c>
      <c r="R16" t="n">
        <v>37.03</v>
      </c>
      <c r="S16" t="n">
        <v>21.88</v>
      </c>
      <c r="T16" t="n">
        <v>6483.72</v>
      </c>
      <c r="U16" t="n">
        <v>0.59</v>
      </c>
      <c r="V16" t="n">
        <v>0.83</v>
      </c>
      <c r="W16" t="n">
        <v>1.02</v>
      </c>
      <c r="X16" t="n">
        <v>0.41</v>
      </c>
      <c r="Y16" t="n">
        <v>1</v>
      </c>
      <c r="Z16" t="n">
        <v>10</v>
      </c>
      <c r="AA16" t="n">
        <v>127.9981699341063</v>
      </c>
      <c r="AB16" t="n">
        <v>175.1327429844882</v>
      </c>
      <c r="AC16" t="n">
        <v>158.4183197944461</v>
      </c>
      <c r="AD16" t="n">
        <v>127998.1699341063</v>
      </c>
      <c r="AE16" t="n">
        <v>175132.7429844882</v>
      </c>
      <c r="AF16" t="n">
        <v>4.378074468990616e-06</v>
      </c>
      <c r="AG16" t="n">
        <v>0.4870833333333333</v>
      </c>
      <c r="AH16" t="n">
        <v>158418.3197944461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8.616199999999999</v>
      </c>
      <c r="E17" t="n">
        <v>11.61</v>
      </c>
      <c r="F17" t="n">
        <v>7.44</v>
      </c>
      <c r="G17" t="n">
        <v>21.26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129.91</v>
      </c>
      <c r="Q17" t="n">
        <v>605.87</v>
      </c>
      <c r="R17" t="n">
        <v>35.99</v>
      </c>
      <c r="S17" t="n">
        <v>21.88</v>
      </c>
      <c r="T17" t="n">
        <v>5966.32</v>
      </c>
      <c r="U17" t="n">
        <v>0.61</v>
      </c>
      <c r="V17" t="n">
        <v>0.83</v>
      </c>
      <c r="W17" t="n">
        <v>1.02</v>
      </c>
      <c r="X17" t="n">
        <v>0.38</v>
      </c>
      <c r="Y17" t="n">
        <v>1</v>
      </c>
      <c r="Z17" t="n">
        <v>10</v>
      </c>
      <c r="AA17" t="n">
        <v>126.4473265381967</v>
      </c>
      <c r="AB17" t="n">
        <v>173.0108106318239</v>
      </c>
      <c r="AC17" t="n">
        <v>156.4989016873686</v>
      </c>
      <c r="AD17" t="n">
        <v>126447.3265381967</v>
      </c>
      <c r="AE17" t="n">
        <v>173010.8106318239</v>
      </c>
      <c r="AF17" t="n">
        <v>4.409445492024095e-06</v>
      </c>
      <c r="AG17" t="n">
        <v>0.48375</v>
      </c>
      <c r="AH17" t="n">
        <v>156498.9016873686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8.6595</v>
      </c>
      <c r="E18" t="n">
        <v>11.55</v>
      </c>
      <c r="F18" t="n">
        <v>7.44</v>
      </c>
      <c r="G18" t="n">
        <v>22.32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129.53</v>
      </c>
      <c r="Q18" t="n">
        <v>605.89</v>
      </c>
      <c r="R18" t="n">
        <v>35.89</v>
      </c>
      <c r="S18" t="n">
        <v>21.88</v>
      </c>
      <c r="T18" t="n">
        <v>5923.69</v>
      </c>
      <c r="U18" t="n">
        <v>0.61</v>
      </c>
      <c r="V18" t="n">
        <v>0.83</v>
      </c>
      <c r="W18" t="n">
        <v>1.03</v>
      </c>
      <c r="X18" t="n">
        <v>0.38</v>
      </c>
      <c r="Y18" t="n">
        <v>1</v>
      </c>
      <c r="Z18" t="n">
        <v>10</v>
      </c>
      <c r="AA18" t="n">
        <v>125.5803003314861</v>
      </c>
      <c r="AB18" t="n">
        <v>171.8245071253063</v>
      </c>
      <c r="AC18" t="n">
        <v>155.4258173225253</v>
      </c>
      <c r="AD18" t="n">
        <v>125580.3003314861</v>
      </c>
      <c r="AE18" t="n">
        <v>171824.5071253063</v>
      </c>
      <c r="AF18" t="n">
        <v>4.431604795406636e-06</v>
      </c>
      <c r="AG18" t="n">
        <v>0.48125</v>
      </c>
      <c r="AH18" t="n">
        <v>155425.8173225253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8.7163</v>
      </c>
      <c r="E19" t="n">
        <v>11.47</v>
      </c>
      <c r="F19" t="n">
        <v>7.42</v>
      </c>
      <c r="G19" t="n">
        <v>23.43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128.56</v>
      </c>
      <c r="Q19" t="n">
        <v>605.85</v>
      </c>
      <c r="R19" t="n">
        <v>35.34</v>
      </c>
      <c r="S19" t="n">
        <v>21.88</v>
      </c>
      <c r="T19" t="n">
        <v>5652.43</v>
      </c>
      <c r="U19" t="n">
        <v>0.62</v>
      </c>
      <c r="V19" t="n">
        <v>0.83</v>
      </c>
      <c r="W19" t="n">
        <v>1.02</v>
      </c>
      <c r="X19" t="n">
        <v>0.36</v>
      </c>
      <c r="Y19" t="n">
        <v>1</v>
      </c>
      <c r="Z19" t="n">
        <v>10</v>
      </c>
      <c r="AA19" t="n">
        <v>124.058059313846</v>
      </c>
      <c r="AB19" t="n">
        <v>169.7417098084382</v>
      </c>
      <c r="AC19" t="n">
        <v>153.541799258354</v>
      </c>
      <c r="AD19" t="n">
        <v>124058.059313846</v>
      </c>
      <c r="AE19" t="n">
        <v>169741.7098084382</v>
      </c>
      <c r="AF19" t="n">
        <v>4.460672888527382e-06</v>
      </c>
      <c r="AG19" t="n">
        <v>0.4779166666666667</v>
      </c>
      <c r="AH19" t="n">
        <v>153541.799258354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8.770899999999999</v>
      </c>
      <c r="E20" t="n">
        <v>11.4</v>
      </c>
      <c r="F20" t="n">
        <v>7.4</v>
      </c>
      <c r="G20" t="n">
        <v>24.68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127.98</v>
      </c>
      <c r="Q20" t="n">
        <v>605.84</v>
      </c>
      <c r="R20" t="n">
        <v>35.15</v>
      </c>
      <c r="S20" t="n">
        <v>21.88</v>
      </c>
      <c r="T20" t="n">
        <v>5559.99</v>
      </c>
      <c r="U20" t="n">
        <v>0.62</v>
      </c>
      <c r="V20" t="n">
        <v>0.84</v>
      </c>
      <c r="W20" t="n">
        <v>1.01</v>
      </c>
      <c r="X20" t="n">
        <v>0.35</v>
      </c>
      <c r="Y20" t="n">
        <v>1</v>
      </c>
      <c r="Z20" t="n">
        <v>10</v>
      </c>
      <c r="AA20" t="n">
        <v>122.8305254359202</v>
      </c>
      <c r="AB20" t="n">
        <v>168.0621438016885</v>
      </c>
      <c r="AC20" t="n">
        <v>152.0225286740022</v>
      </c>
      <c r="AD20" t="n">
        <v>122830.5254359202</v>
      </c>
      <c r="AE20" t="n">
        <v>168062.1438016885</v>
      </c>
      <c r="AF20" t="n">
        <v>4.488615104801902e-06</v>
      </c>
      <c r="AG20" t="n">
        <v>0.475</v>
      </c>
      <c r="AH20" t="n">
        <v>152022.5286740022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8.830500000000001</v>
      </c>
      <c r="E21" t="n">
        <v>11.32</v>
      </c>
      <c r="F21" t="n">
        <v>7.38</v>
      </c>
      <c r="G21" t="n">
        <v>26.06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127.37</v>
      </c>
      <c r="Q21" t="n">
        <v>605.85</v>
      </c>
      <c r="R21" t="n">
        <v>34.25</v>
      </c>
      <c r="S21" t="n">
        <v>21.88</v>
      </c>
      <c r="T21" t="n">
        <v>5115.81</v>
      </c>
      <c r="U21" t="n">
        <v>0.64</v>
      </c>
      <c r="V21" t="n">
        <v>0.84</v>
      </c>
      <c r="W21" t="n">
        <v>1.02</v>
      </c>
      <c r="X21" t="n">
        <v>0.33</v>
      </c>
      <c r="Y21" t="n">
        <v>1</v>
      </c>
      <c r="Z21" t="n">
        <v>10</v>
      </c>
      <c r="AA21" t="n">
        <v>121.5295420763881</v>
      </c>
      <c r="AB21" t="n">
        <v>166.2820809738423</v>
      </c>
      <c r="AC21" t="n">
        <v>150.4123525441112</v>
      </c>
      <c r="AD21" t="n">
        <v>121529.5420763881</v>
      </c>
      <c r="AE21" t="n">
        <v>166282.0809738423</v>
      </c>
      <c r="AF21" t="n">
        <v>4.519116132090572e-06</v>
      </c>
      <c r="AG21" t="n">
        <v>0.4716666666666667</v>
      </c>
      <c r="AH21" t="n">
        <v>150412.3525441112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8.841100000000001</v>
      </c>
      <c r="E22" t="n">
        <v>11.31</v>
      </c>
      <c r="F22" t="n">
        <v>7.37</v>
      </c>
      <c r="G22" t="n">
        <v>26.01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126.92</v>
      </c>
      <c r="Q22" t="n">
        <v>605.9</v>
      </c>
      <c r="R22" t="n">
        <v>33.92</v>
      </c>
      <c r="S22" t="n">
        <v>21.88</v>
      </c>
      <c r="T22" t="n">
        <v>4952.23</v>
      </c>
      <c r="U22" t="n">
        <v>0.65</v>
      </c>
      <c r="V22" t="n">
        <v>0.84</v>
      </c>
      <c r="W22" t="n">
        <v>1.01</v>
      </c>
      <c r="X22" t="n">
        <v>0.31</v>
      </c>
      <c r="Y22" t="n">
        <v>1</v>
      </c>
      <c r="Z22" t="n">
        <v>10</v>
      </c>
      <c r="AA22" t="n">
        <v>121.0588821248841</v>
      </c>
      <c r="AB22" t="n">
        <v>165.6381032641433</v>
      </c>
      <c r="AC22" t="n">
        <v>149.8298351631973</v>
      </c>
      <c r="AD22" t="n">
        <v>121058.8821248841</v>
      </c>
      <c r="AE22" t="n">
        <v>165638.1032641433</v>
      </c>
      <c r="AF22" t="n">
        <v>4.52454081144057e-06</v>
      </c>
      <c r="AG22" t="n">
        <v>0.47125</v>
      </c>
      <c r="AH22" t="n">
        <v>149829.8351631973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8.888199999999999</v>
      </c>
      <c r="E23" t="n">
        <v>11.25</v>
      </c>
      <c r="F23" t="n">
        <v>7.36</v>
      </c>
      <c r="G23" t="n">
        <v>27.62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126.43</v>
      </c>
      <c r="Q23" t="n">
        <v>605.85</v>
      </c>
      <c r="R23" t="n">
        <v>33.7</v>
      </c>
      <c r="S23" t="n">
        <v>21.88</v>
      </c>
      <c r="T23" t="n">
        <v>4845.96</v>
      </c>
      <c r="U23" t="n">
        <v>0.65</v>
      </c>
      <c r="V23" t="n">
        <v>0.84</v>
      </c>
      <c r="W23" t="n">
        <v>1.02</v>
      </c>
      <c r="X23" t="n">
        <v>0.31</v>
      </c>
      <c r="Y23" t="n">
        <v>1</v>
      </c>
      <c r="Z23" t="n">
        <v>10</v>
      </c>
      <c r="AA23" t="n">
        <v>120.0721448164057</v>
      </c>
      <c r="AB23" t="n">
        <v>164.2880057469061</v>
      </c>
      <c r="AC23" t="n">
        <v>148.608589058131</v>
      </c>
      <c r="AD23" t="n">
        <v>120072.1448164057</v>
      </c>
      <c r="AE23" t="n">
        <v>164288.0057469061</v>
      </c>
      <c r="AF23" t="n">
        <v>4.548644811193865e-06</v>
      </c>
      <c r="AG23" t="n">
        <v>0.46875</v>
      </c>
      <c r="AH23" t="n">
        <v>148608.589058131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8.959199999999999</v>
      </c>
      <c r="E24" t="n">
        <v>11.16</v>
      </c>
      <c r="F24" t="n">
        <v>7.33</v>
      </c>
      <c r="G24" t="n">
        <v>29.32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125.37</v>
      </c>
      <c r="Q24" t="n">
        <v>605.84</v>
      </c>
      <c r="R24" t="n">
        <v>32.59</v>
      </c>
      <c r="S24" t="n">
        <v>21.88</v>
      </c>
      <c r="T24" t="n">
        <v>4298.58</v>
      </c>
      <c r="U24" t="n">
        <v>0.67</v>
      </c>
      <c r="V24" t="n">
        <v>0.84</v>
      </c>
      <c r="W24" t="n">
        <v>1.02</v>
      </c>
      <c r="X24" t="n">
        <v>0.27</v>
      </c>
      <c r="Y24" t="n">
        <v>1</v>
      </c>
      <c r="Z24" t="n">
        <v>10</v>
      </c>
      <c r="AA24" t="n">
        <v>118.3342733449001</v>
      </c>
      <c r="AB24" t="n">
        <v>161.9101733301151</v>
      </c>
      <c r="AC24" t="n">
        <v>146.457693629889</v>
      </c>
      <c r="AD24" t="n">
        <v>118334.2733449001</v>
      </c>
      <c r="AE24" t="n">
        <v>161910.1733301151</v>
      </c>
      <c r="AF24" t="n">
        <v>4.584979927594796e-06</v>
      </c>
      <c r="AG24" t="n">
        <v>0.465</v>
      </c>
      <c r="AH24" t="n">
        <v>146457.693629889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8.959</v>
      </c>
      <c r="E25" t="n">
        <v>11.16</v>
      </c>
      <c r="F25" t="n">
        <v>7.33</v>
      </c>
      <c r="G25" t="n">
        <v>29.33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124.78</v>
      </c>
      <c r="Q25" t="n">
        <v>605.88</v>
      </c>
      <c r="R25" t="n">
        <v>32.66</v>
      </c>
      <c r="S25" t="n">
        <v>21.88</v>
      </c>
      <c r="T25" t="n">
        <v>4332.69</v>
      </c>
      <c r="U25" t="n">
        <v>0.67</v>
      </c>
      <c r="V25" t="n">
        <v>0.84</v>
      </c>
      <c r="W25" t="n">
        <v>1.01</v>
      </c>
      <c r="X25" t="n">
        <v>0.27</v>
      </c>
      <c r="Y25" t="n">
        <v>1</v>
      </c>
      <c r="Z25" t="n">
        <v>10</v>
      </c>
      <c r="AA25" t="n">
        <v>117.9784072326045</v>
      </c>
      <c r="AB25" t="n">
        <v>161.4232616155676</v>
      </c>
      <c r="AC25" t="n">
        <v>146.0172520859929</v>
      </c>
      <c r="AD25" t="n">
        <v>117978.4072326045</v>
      </c>
      <c r="AE25" t="n">
        <v>161423.2616155676</v>
      </c>
      <c r="AF25" t="n">
        <v>4.584877575154231e-06</v>
      </c>
      <c r="AG25" t="n">
        <v>0.465</v>
      </c>
      <c r="AH25" t="n">
        <v>146017.252085993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9.023899999999999</v>
      </c>
      <c r="E26" t="n">
        <v>11.08</v>
      </c>
      <c r="F26" t="n">
        <v>7.31</v>
      </c>
      <c r="G26" t="n">
        <v>31.31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124.25</v>
      </c>
      <c r="Q26" t="n">
        <v>605.84</v>
      </c>
      <c r="R26" t="n">
        <v>32.01</v>
      </c>
      <c r="S26" t="n">
        <v>21.88</v>
      </c>
      <c r="T26" t="n">
        <v>4009.8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116.7182202700725</v>
      </c>
      <c r="AB26" t="n">
        <v>159.6990182179071</v>
      </c>
      <c r="AC26" t="n">
        <v>144.4575680582138</v>
      </c>
      <c r="AD26" t="n">
        <v>116718.2202700724</v>
      </c>
      <c r="AE26" t="n">
        <v>159699.0182179071</v>
      </c>
      <c r="AF26" t="n">
        <v>4.618090942117899e-06</v>
      </c>
      <c r="AG26" t="n">
        <v>0.4616666666666667</v>
      </c>
      <c r="AH26" t="n">
        <v>144457.5680582138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9.011699999999999</v>
      </c>
      <c r="E27" t="n">
        <v>11.1</v>
      </c>
      <c r="F27" t="n">
        <v>7.32</v>
      </c>
      <c r="G27" t="n">
        <v>31.38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124.4</v>
      </c>
      <c r="Q27" t="n">
        <v>605.86</v>
      </c>
      <c r="R27" t="n">
        <v>32.4</v>
      </c>
      <c r="S27" t="n">
        <v>21.88</v>
      </c>
      <c r="T27" t="n">
        <v>4206.23</v>
      </c>
      <c r="U27" t="n">
        <v>0.68</v>
      </c>
      <c r="V27" t="n">
        <v>0.84</v>
      </c>
      <c r="W27" t="n">
        <v>1.01</v>
      </c>
      <c r="X27" t="n">
        <v>0.26</v>
      </c>
      <c r="Y27" t="n">
        <v>1</v>
      </c>
      <c r="Z27" t="n">
        <v>10</v>
      </c>
      <c r="AA27" t="n">
        <v>117.0172094874207</v>
      </c>
      <c r="AB27" t="n">
        <v>160.1081084555561</v>
      </c>
      <c r="AC27" t="n">
        <v>144.8276152977434</v>
      </c>
      <c r="AD27" t="n">
        <v>117017.2094874207</v>
      </c>
      <c r="AE27" t="n">
        <v>160108.1084555561</v>
      </c>
      <c r="AF27" t="n">
        <v>4.611847443243372e-06</v>
      </c>
      <c r="AG27" t="n">
        <v>0.4625</v>
      </c>
      <c r="AH27" t="n">
        <v>144827.6152977434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9.072800000000001</v>
      </c>
      <c r="E28" t="n">
        <v>11.02</v>
      </c>
      <c r="F28" t="n">
        <v>7.3</v>
      </c>
      <c r="G28" t="n">
        <v>33.7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123.35</v>
      </c>
      <c r="Q28" t="n">
        <v>605.85</v>
      </c>
      <c r="R28" t="n">
        <v>31.68</v>
      </c>
      <c r="S28" t="n">
        <v>21.88</v>
      </c>
      <c r="T28" t="n">
        <v>3851.83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115.5051182478506</v>
      </c>
      <c r="AB28" t="n">
        <v>158.0391985128199</v>
      </c>
      <c r="AC28" t="n">
        <v>142.956159216208</v>
      </c>
      <c r="AD28" t="n">
        <v>115505.1182478506</v>
      </c>
      <c r="AE28" t="n">
        <v>158039.1985128199</v>
      </c>
      <c r="AF28" t="n">
        <v>4.643116113836288e-06</v>
      </c>
      <c r="AG28" t="n">
        <v>0.4591666666666667</v>
      </c>
      <c r="AH28" t="n">
        <v>142956.159216208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9.0717</v>
      </c>
      <c r="E29" t="n">
        <v>11.02</v>
      </c>
      <c r="F29" t="n">
        <v>7.3</v>
      </c>
      <c r="G29" t="n">
        <v>33.71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123.56</v>
      </c>
      <c r="Q29" t="n">
        <v>605.9299999999999</v>
      </c>
      <c r="R29" t="n">
        <v>32</v>
      </c>
      <c r="S29" t="n">
        <v>21.88</v>
      </c>
      <c r="T29" t="n">
        <v>4010.08</v>
      </c>
      <c r="U29" t="n">
        <v>0.68</v>
      </c>
      <c r="V29" t="n">
        <v>0.85</v>
      </c>
      <c r="W29" t="n">
        <v>1</v>
      </c>
      <c r="X29" t="n">
        <v>0.25</v>
      </c>
      <c r="Y29" t="n">
        <v>1</v>
      </c>
      <c r="Z29" t="n">
        <v>10</v>
      </c>
      <c r="AA29" t="n">
        <v>115.6444299105034</v>
      </c>
      <c r="AB29" t="n">
        <v>158.2298108756582</v>
      </c>
      <c r="AC29" t="n">
        <v>143.1285798026632</v>
      </c>
      <c r="AD29" t="n">
        <v>115644.4299105034</v>
      </c>
      <c r="AE29" t="n">
        <v>158229.8108756582</v>
      </c>
      <c r="AF29" t="n">
        <v>4.642553175413175e-06</v>
      </c>
      <c r="AG29" t="n">
        <v>0.4591666666666667</v>
      </c>
      <c r="AH29" t="n">
        <v>143128.5798026632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9.1417</v>
      </c>
      <c r="E30" t="n">
        <v>10.94</v>
      </c>
      <c r="F30" t="n">
        <v>7.28</v>
      </c>
      <c r="G30" t="n">
        <v>36.38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122.28</v>
      </c>
      <c r="Q30" t="n">
        <v>605.84</v>
      </c>
      <c r="R30" t="n">
        <v>30.96</v>
      </c>
      <c r="S30" t="n">
        <v>21.88</v>
      </c>
      <c r="T30" t="n">
        <v>3499.14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113.9083123775569</v>
      </c>
      <c r="AB30" t="n">
        <v>155.8543782749821</v>
      </c>
      <c r="AC30" t="n">
        <v>140.9798551554543</v>
      </c>
      <c r="AD30" t="n">
        <v>113908.3123775569</v>
      </c>
      <c r="AE30" t="n">
        <v>155854.3782749821</v>
      </c>
      <c r="AF30" t="n">
        <v>4.678376529611276e-06</v>
      </c>
      <c r="AG30" t="n">
        <v>0.4558333333333333</v>
      </c>
      <c r="AH30" t="n">
        <v>140979.8551554543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9.1373</v>
      </c>
      <c r="E31" t="n">
        <v>10.94</v>
      </c>
      <c r="F31" t="n">
        <v>7.28</v>
      </c>
      <c r="G31" t="n">
        <v>36.4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122.13</v>
      </c>
      <c r="Q31" t="n">
        <v>605.86</v>
      </c>
      <c r="R31" t="n">
        <v>31.14</v>
      </c>
      <c r="S31" t="n">
        <v>21.88</v>
      </c>
      <c r="T31" t="n">
        <v>3588.49</v>
      </c>
      <c r="U31" t="n">
        <v>0.7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113.8711848720455</v>
      </c>
      <c r="AB31" t="n">
        <v>155.8035787839914</v>
      </c>
      <c r="AC31" t="n">
        <v>140.9339038965862</v>
      </c>
      <c r="AD31" t="n">
        <v>113871.1848720455</v>
      </c>
      <c r="AE31" t="n">
        <v>155803.5787839914</v>
      </c>
      <c r="AF31" t="n">
        <v>4.676124775918824e-06</v>
      </c>
      <c r="AG31" t="n">
        <v>0.4558333333333333</v>
      </c>
      <c r="AH31" t="n">
        <v>140933.9038965862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9.1396</v>
      </c>
      <c r="E32" t="n">
        <v>10.94</v>
      </c>
      <c r="F32" t="n">
        <v>7.28</v>
      </c>
      <c r="G32" t="n">
        <v>36.39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121.98</v>
      </c>
      <c r="Q32" t="n">
        <v>605.9400000000001</v>
      </c>
      <c r="R32" t="n">
        <v>31.02</v>
      </c>
      <c r="S32" t="n">
        <v>21.88</v>
      </c>
      <c r="T32" t="n">
        <v>3525.76</v>
      </c>
      <c r="U32" t="n">
        <v>0.71</v>
      </c>
      <c r="V32" t="n">
        <v>0.85</v>
      </c>
      <c r="W32" t="n">
        <v>1.01</v>
      </c>
      <c r="X32" t="n">
        <v>0.22</v>
      </c>
      <c r="Y32" t="n">
        <v>1</v>
      </c>
      <c r="Z32" t="n">
        <v>10</v>
      </c>
      <c r="AA32" t="n">
        <v>113.754596102237</v>
      </c>
      <c r="AB32" t="n">
        <v>155.644056885606</v>
      </c>
      <c r="AC32" t="n">
        <v>140.7896065442922</v>
      </c>
      <c r="AD32" t="n">
        <v>113754.596102237</v>
      </c>
      <c r="AE32" t="n">
        <v>155644.056885606</v>
      </c>
      <c r="AF32" t="n">
        <v>4.677301828985333e-06</v>
      </c>
      <c r="AG32" t="n">
        <v>0.4558333333333333</v>
      </c>
      <c r="AH32" t="n">
        <v>140789.6065442922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9.2095</v>
      </c>
      <c r="E33" t="n">
        <v>10.86</v>
      </c>
      <c r="F33" t="n">
        <v>7.25</v>
      </c>
      <c r="G33" t="n">
        <v>39.55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121.08</v>
      </c>
      <c r="Q33" t="n">
        <v>605.95</v>
      </c>
      <c r="R33" t="n">
        <v>30.03</v>
      </c>
      <c r="S33" t="n">
        <v>21.88</v>
      </c>
      <c r="T33" t="n">
        <v>3037.46</v>
      </c>
      <c r="U33" t="n">
        <v>0.73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112.2222707468313</v>
      </c>
      <c r="AB33" t="n">
        <v>153.5474617329173</v>
      </c>
      <c r="AC33" t="n">
        <v>138.8931074903857</v>
      </c>
      <c r="AD33" t="n">
        <v>112222.2707468313</v>
      </c>
      <c r="AE33" t="n">
        <v>153547.4617329173</v>
      </c>
      <c r="AF33" t="n">
        <v>4.713074006963153e-06</v>
      </c>
      <c r="AG33" t="n">
        <v>0.4525</v>
      </c>
      <c r="AH33" t="n">
        <v>138893.1074903857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9.2142</v>
      </c>
      <c r="E34" t="n">
        <v>10.85</v>
      </c>
      <c r="F34" t="n">
        <v>7.24</v>
      </c>
      <c r="G34" t="n">
        <v>39.52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120.62</v>
      </c>
      <c r="Q34" t="n">
        <v>605.84</v>
      </c>
      <c r="R34" t="n">
        <v>30.08</v>
      </c>
      <c r="S34" t="n">
        <v>21.88</v>
      </c>
      <c r="T34" t="n">
        <v>3061.74</v>
      </c>
      <c r="U34" t="n">
        <v>0.73</v>
      </c>
      <c r="V34" t="n">
        <v>0.85</v>
      </c>
      <c r="W34" t="n">
        <v>1</v>
      </c>
      <c r="X34" t="n">
        <v>0.19</v>
      </c>
      <c r="Y34" t="n">
        <v>1</v>
      </c>
      <c r="Z34" t="n">
        <v>10</v>
      </c>
      <c r="AA34" t="n">
        <v>111.843448742073</v>
      </c>
      <c r="AB34" t="n">
        <v>153.02914075356</v>
      </c>
      <c r="AC34" t="n">
        <v>138.42425433783</v>
      </c>
      <c r="AD34" t="n">
        <v>111843.448742073</v>
      </c>
      <c r="AE34" t="n">
        <v>153029.14075356</v>
      </c>
      <c r="AF34" t="n">
        <v>4.715479289316454e-06</v>
      </c>
      <c r="AG34" t="n">
        <v>0.4520833333333333</v>
      </c>
      <c r="AH34" t="n">
        <v>138424.25433783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9.1975</v>
      </c>
      <c r="E35" t="n">
        <v>10.87</v>
      </c>
      <c r="F35" t="n">
        <v>7.26</v>
      </c>
      <c r="G35" t="n">
        <v>39.62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120.42</v>
      </c>
      <c r="Q35" t="n">
        <v>605.92</v>
      </c>
      <c r="R35" t="n">
        <v>30.59</v>
      </c>
      <c r="S35" t="n">
        <v>21.88</v>
      </c>
      <c r="T35" t="n">
        <v>3314.52</v>
      </c>
      <c r="U35" t="n">
        <v>0.72</v>
      </c>
      <c r="V35" t="n">
        <v>0.85</v>
      </c>
      <c r="W35" t="n">
        <v>1.01</v>
      </c>
      <c r="X35" t="n">
        <v>0.21</v>
      </c>
      <c r="Y35" t="n">
        <v>1</v>
      </c>
      <c r="Z35" t="n">
        <v>10</v>
      </c>
      <c r="AA35" t="n">
        <v>112.0238341312392</v>
      </c>
      <c r="AB35" t="n">
        <v>153.2759520010588</v>
      </c>
      <c r="AC35" t="n">
        <v>138.6475102662693</v>
      </c>
      <c r="AD35" t="n">
        <v>112023.8341312392</v>
      </c>
      <c r="AE35" t="n">
        <v>153275.9520010588</v>
      </c>
      <c r="AF35" t="n">
        <v>4.706932860529192e-06</v>
      </c>
      <c r="AG35" t="n">
        <v>0.4529166666666666</v>
      </c>
      <c r="AH35" t="n">
        <v>138647.5102662693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9.273300000000001</v>
      </c>
      <c r="E36" t="n">
        <v>10.78</v>
      </c>
      <c r="F36" t="n">
        <v>7.23</v>
      </c>
      <c r="G36" t="n">
        <v>43.38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119.49</v>
      </c>
      <c r="Q36" t="n">
        <v>605.84</v>
      </c>
      <c r="R36" t="n">
        <v>29.65</v>
      </c>
      <c r="S36" t="n">
        <v>21.88</v>
      </c>
      <c r="T36" t="n">
        <v>2854.02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110.4251180268425</v>
      </c>
      <c r="AB36" t="n">
        <v>151.0885180966474</v>
      </c>
      <c r="AC36" t="n">
        <v>136.6688419836116</v>
      </c>
      <c r="AD36" t="n">
        <v>110425.1180268425</v>
      </c>
      <c r="AE36" t="n">
        <v>151088.5180966475</v>
      </c>
      <c r="AF36" t="n">
        <v>4.745724435503708e-06</v>
      </c>
      <c r="AG36" t="n">
        <v>0.4491666666666667</v>
      </c>
      <c r="AH36" t="n">
        <v>136668.8419836116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9.275700000000001</v>
      </c>
      <c r="E37" t="n">
        <v>10.78</v>
      </c>
      <c r="F37" t="n">
        <v>7.23</v>
      </c>
      <c r="G37" t="n">
        <v>43.37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119.17</v>
      </c>
      <c r="Q37" t="n">
        <v>605.85</v>
      </c>
      <c r="R37" t="n">
        <v>29.53</v>
      </c>
      <c r="S37" t="n">
        <v>21.88</v>
      </c>
      <c r="T37" t="n">
        <v>2791.79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110.2102087520085</v>
      </c>
      <c r="AB37" t="n">
        <v>150.7944697456917</v>
      </c>
      <c r="AC37" t="n">
        <v>136.4028571945715</v>
      </c>
      <c r="AD37" t="n">
        <v>110210.2087520085</v>
      </c>
      <c r="AE37" t="n">
        <v>150794.4697456917</v>
      </c>
      <c r="AF37" t="n">
        <v>4.746952664790501e-06</v>
      </c>
      <c r="AG37" t="n">
        <v>0.4491666666666667</v>
      </c>
      <c r="AH37" t="n">
        <v>136402.8571945715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9.2736</v>
      </c>
      <c r="E38" t="n">
        <v>10.78</v>
      </c>
      <c r="F38" t="n">
        <v>7.23</v>
      </c>
      <c r="G38" t="n">
        <v>43.38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118.64</v>
      </c>
      <c r="Q38" t="n">
        <v>605.87</v>
      </c>
      <c r="R38" t="n">
        <v>29.65</v>
      </c>
      <c r="S38" t="n">
        <v>21.88</v>
      </c>
      <c r="T38" t="n">
        <v>2849.92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109.9229219342454</v>
      </c>
      <c r="AB38" t="n">
        <v>150.4013912474284</v>
      </c>
      <c r="AC38" t="n">
        <v>136.0472935564933</v>
      </c>
      <c r="AD38" t="n">
        <v>109922.9219342454</v>
      </c>
      <c r="AE38" t="n">
        <v>150401.3912474285</v>
      </c>
      <c r="AF38" t="n">
        <v>4.745877964164557e-06</v>
      </c>
      <c r="AG38" t="n">
        <v>0.4491666666666667</v>
      </c>
      <c r="AH38" t="n">
        <v>136047.2935564933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9.2669</v>
      </c>
      <c r="E39" t="n">
        <v>10.79</v>
      </c>
      <c r="F39" t="n">
        <v>7.24</v>
      </c>
      <c r="G39" t="n">
        <v>43.43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118.45</v>
      </c>
      <c r="Q39" t="n">
        <v>605.84</v>
      </c>
      <c r="R39" t="n">
        <v>29.81</v>
      </c>
      <c r="S39" t="n">
        <v>21.88</v>
      </c>
      <c r="T39" t="n">
        <v>2930.79</v>
      </c>
      <c r="U39" t="n">
        <v>0.73</v>
      </c>
      <c r="V39" t="n">
        <v>0.85</v>
      </c>
      <c r="W39" t="n">
        <v>1.01</v>
      </c>
      <c r="X39" t="n">
        <v>0.18</v>
      </c>
      <c r="Y39" t="n">
        <v>1</v>
      </c>
      <c r="Z39" t="n">
        <v>10</v>
      </c>
      <c r="AA39" t="n">
        <v>109.9393067182359</v>
      </c>
      <c r="AB39" t="n">
        <v>150.42380963173</v>
      </c>
      <c r="AC39" t="n">
        <v>136.0675723616615</v>
      </c>
      <c r="AD39" t="n">
        <v>109939.3067182359</v>
      </c>
      <c r="AE39" t="n">
        <v>150423.80963173</v>
      </c>
      <c r="AF39" t="n">
        <v>4.742449157405596e-06</v>
      </c>
      <c r="AG39" t="n">
        <v>0.4495833333333333</v>
      </c>
      <c r="AH39" t="n">
        <v>136067.5723616615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9.3325</v>
      </c>
      <c r="E40" t="n">
        <v>10.72</v>
      </c>
      <c r="F40" t="n">
        <v>7.22</v>
      </c>
      <c r="G40" t="n">
        <v>48.12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117.26</v>
      </c>
      <c r="Q40" t="n">
        <v>605.84</v>
      </c>
      <c r="R40" t="n">
        <v>29.16</v>
      </c>
      <c r="S40" t="n">
        <v>21.88</v>
      </c>
      <c r="T40" t="n">
        <v>2610.78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108.3859725263797</v>
      </c>
      <c r="AB40" t="n">
        <v>148.2984692621654</v>
      </c>
      <c r="AC40" t="n">
        <v>134.1450714940335</v>
      </c>
      <c r="AD40" t="n">
        <v>108385.9725263797</v>
      </c>
      <c r="AE40" t="n">
        <v>148298.4692621654</v>
      </c>
      <c r="AF40" t="n">
        <v>4.776020757911246e-06</v>
      </c>
      <c r="AG40" t="n">
        <v>0.4466666666666667</v>
      </c>
      <c r="AH40" t="n">
        <v>134145.0714940335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9.329800000000001</v>
      </c>
      <c r="E41" t="n">
        <v>10.72</v>
      </c>
      <c r="F41" t="n">
        <v>7.22</v>
      </c>
      <c r="G41" t="n">
        <v>48.14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117.5</v>
      </c>
      <c r="Q41" t="n">
        <v>605.84</v>
      </c>
      <c r="R41" t="n">
        <v>29.27</v>
      </c>
      <c r="S41" t="n">
        <v>21.88</v>
      </c>
      <c r="T41" t="n">
        <v>2666.81</v>
      </c>
      <c r="U41" t="n">
        <v>0.75</v>
      </c>
      <c r="V41" t="n">
        <v>0.86</v>
      </c>
      <c r="W41" t="n">
        <v>1</v>
      </c>
      <c r="X41" t="n">
        <v>0.16</v>
      </c>
      <c r="Y41" t="n">
        <v>1</v>
      </c>
      <c r="Z41" t="n">
        <v>10</v>
      </c>
      <c r="AA41" t="n">
        <v>108.5557660235497</v>
      </c>
      <c r="AB41" t="n">
        <v>148.5307882157537</v>
      </c>
      <c r="AC41" t="n">
        <v>134.3552182527531</v>
      </c>
      <c r="AD41" t="n">
        <v>108555.7660235497</v>
      </c>
      <c r="AE41" t="n">
        <v>148530.7882157537</v>
      </c>
      <c r="AF41" t="n">
        <v>4.774638999963606e-06</v>
      </c>
      <c r="AG41" t="n">
        <v>0.4466666666666667</v>
      </c>
      <c r="AH41" t="n">
        <v>134355.2182527531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9.3317</v>
      </c>
      <c r="E42" t="n">
        <v>10.72</v>
      </c>
      <c r="F42" t="n">
        <v>7.22</v>
      </c>
      <c r="G42" t="n">
        <v>48.13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117.59</v>
      </c>
      <c r="Q42" t="n">
        <v>605.84</v>
      </c>
      <c r="R42" t="n">
        <v>29.26</v>
      </c>
      <c r="S42" t="n">
        <v>21.88</v>
      </c>
      <c r="T42" t="n">
        <v>2663.58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108.5872474532309</v>
      </c>
      <c r="AB42" t="n">
        <v>148.5738624967061</v>
      </c>
      <c r="AC42" t="n">
        <v>134.3941815847865</v>
      </c>
      <c r="AD42" t="n">
        <v>108587.2474532309</v>
      </c>
      <c r="AE42" t="n">
        <v>148573.862496706</v>
      </c>
      <c r="AF42" t="n">
        <v>4.775611348148982e-06</v>
      </c>
      <c r="AG42" t="n">
        <v>0.4466666666666667</v>
      </c>
      <c r="AH42" t="n">
        <v>134394.1815847865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9.335900000000001</v>
      </c>
      <c r="E43" t="n">
        <v>10.71</v>
      </c>
      <c r="F43" t="n">
        <v>7.21</v>
      </c>
      <c r="G43" t="n">
        <v>48.09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117.33</v>
      </c>
      <c r="Q43" t="n">
        <v>605.84</v>
      </c>
      <c r="R43" t="n">
        <v>29.08</v>
      </c>
      <c r="S43" t="n">
        <v>21.88</v>
      </c>
      <c r="T43" t="n">
        <v>2570</v>
      </c>
      <c r="U43" t="n">
        <v>0.75</v>
      </c>
      <c r="V43" t="n">
        <v>0.86</v>
      </c>
      <c r="W43" t="n">
        <v>1</v>
      </c>
      <c r="X43" t="n">
        <v>0.16</v>
      </c>
      <c r="Y43" t="n">
        <v>1</v>
      </c>
      <c r="Z43" t="n">
        <v>10</v>
      </c>
      <c r="AA43" t="n">
        <v>108.3372185784552</v>
      </c>
      <c r="AB43" t="n">
        <v>148.2317619597427</v>
      </c>
      <c r="AC43" t="n">
        <v>134.0847306429297</v>
      </c>
      <c r="AD43" t="n">
        <v>108337.2185784552</v>
      </c>
      <c r="AE43" t="n">
        <v>148231.7619597427</v>
      </c>
      <c r="AF43" t="n">
        <v>4.777760749400869e-06</v>
      </c>
      <c r="AG43" t="n">
        <v>0.44625</v>
      </c>
      <c r="AH43" t="n">
        <v>134084.7306429297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9.329599999999999</v>
      </c>
      <c r="E44" t="n">
        <v>10.72</v>
      </c>
      <c r="F44" t="n">
        <v>7.22</v>
      </c>
      <c r="G44" t="n">
        <v>48.14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116.19</v>
      </c>
      <c r="Q44" t="n">
        <v>605.9400000000001</v>
      </c>
      <c r="R44" t="n">
        <v>29.3</v>
      </c>
      <c r="S44" t="n">
        <v>21.88</v>
      </c>
      <c r="T44" t="n">
        <v>2681.7</v>
      </c>
      <c r="U44" t="n">
        <v>0.75</v>
      </c>
      <c r="V44" t="n">
        <v>0.86</v>
      </c>
      <c r="W44" t="n">
        <v>1</v>
      </c>
      <c r="X44" t="n">
        <v>0.16</v>
      </c>
      <c r="Y44" t="n">
        <v>1</v>
      </c>
      <c r="Z44" t="n">
        <v>10</v>
      </c>
      <c r="AA44" t="n">
        <v>107.7938540404994</v>
      </c>
      <c r="AB44" t="n">
        <v>147.4883066273604</v>
      </c>
      <c r="AC44" t="n">
        <v>133.4122296440236</v>
      </c>
      <c r="AD44" t="n">
        <v>107793.8540404994</v>
      </c>
      <c r="AE44" t="n">
        <v>147488.3066273604</v>
      </c>
      <c r="AF44" t="n">
        <v>4.774536647523039e-06</v>
      </c>
      <c r="AG44" t="n">
        <v>0.4466666666666667</v>
      </c>
      <c r="AH44" t="n">
        <v>133412.2296440236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9.3301</v>
      </c>
      <c r="E45" t="n">
        <v>10.72</v>
      </c>
      <c r="F45" t="n">
        <v>7.22</v>
      </c>
      <c r="G45" t="n">
        <v>48.14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115.47</v>
      </c>
      <c r="Q45" t="n">
        <v>605.84</v>
      </c>
      <c r="R45" t="n">
        <v>29.35</v>
      </c>
      <c r="S45" t="n">
        <v>21.88</v>
      </c>
      <c r="T45" t="n">
        <v>2705.02</v>
      </c>
      <c r="U45" t="n">
        <v>0.75</v>
      </c>
      <c r="V45" t="n">
        <v>0.86</v>
      </c>
      <c r="W45" t="n">
        <v>1</v>
      </c>
      <c r="X45" t="n">
        <v>0.16</v>
      </c>
      <c r="Y45" t="n">
        <v>1</v>
      </c>
      <c r="Z45" t="n">
        <v>10</v>
      </c>
      <c r="AA45" t="n">
        <v>107.3684128955661</v>
      </c>
      <c r="AB45" t="n">
        <v>146.9061992837243</v>
      </c>
      <c r="AC45" t="n">
        <v>132.8856778082711</v>
      </c>
      <c r="AD45" t="n">
        <v>107368.4128955661</v>
      </c>
      <c r="AE45" t="n">
        <v>146906.1992837243</v>
      </c>
      <c r="AF45" t="n">
        <v>4.774792528624453e-06</v>
      </c>
      <c r="AG45" t="n">
        <v>0.4466666666666667</v>
      </c>
      <c r="AH45" t="n">
        <v>132885.6778082711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9.4024</v>
      </c>
      <c r="E46" t="n">
        <v>10.64</v>
      </c>
      <c r="F46" t="n">
        <v>7.19</v>
      </c>
      <c r="G46" t="n">
        <v>53.95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115.26</v>
      </c>
      <c r="Q46" t="n">
        <v>605.84</v>
      </c>
      <c r="R46" t="n">
        <v>28.5</v>
      </c>
      <c r="S46" t="n">
        <v>21.88</v>
      </c>
      <c r="T46" t="n">
        <v>2288.81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106.2869809329844</v>
      </c>
      <c r="AB46" t="n">
        <v>145.4265363631097</v>
      </c>
      <c r="AC46" t="n">
        <v>131.5472318400797</v>
      </c>
      <c r="AD46" t="n">
        <v>106286.9809329844</v>
      </c>
      <c r="AE46" t="n">
        <v>145426.5363631097</v>
      </c>
      <c r="AF46" t="n">
        <v>4.811792935889065e-06</v>
      </c>
      <c r="AG46" t="n">
        <v>0.4433333333333334</v>
      </c>
      <c r="AH46" t="n">
        <v>131547.2318400797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9.408300000000001</v>
      </c>
      <c r="E47" t="n">
        <v>10.63</v>
      </c>
      <c r="F47" t="n">
        <v>7.19</v>
      </c>
      <c r="G47" t="n">
        <v>53.9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6</v>
      </c>
      <c r="N47" t="n">
        <v>96.98999999999999</v>
      </c>
      <c r="O47" t="n">
        <v>39831.64</v>
      </c>
      <c r="P47" t="n">
        <v>114.35</v>
      </c>
      <c r="Q47" t="n">
        <v>605.87</v>
      </c>
      <c r="R47" t="n">
        <v>28.22</v>
      </c>
      <c r="S47" t="n">
        <v>21.88</v>
      </c>
      <c r="T47" t="n">
        <v>2146.83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105.6931998858102</v>
      </c>
      <c r="AB47" t="n">
        <v>144.6140989385954</v>
      </c>
      <c r="AC47" t="n">
        <v>130.8123323030976</v>
      </c>
      <c r="AD47" t="n">
        <v>105693.1998858102</v>
      </c>
      <c r="AE47" t="n">
        <v>144614.0989385954</v>
      </c>
      <c r="AF47" t="n">
        <v>4.814812332885763e-06</v>
      </c>
      <c r="AG47" t="n">
        <v>0.4429166666666667</v>
      </c>
      <c r="AH47" t="n">
        <v>130812.3323030976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9.4064</v>
      </c>
      <c r="E48" t="n">
        <v>10.63</v>
      </c>
      <c r="F48" t="n">
        <v>7.19</v>
      </c>
      <c r="G48" t="n">
        <v>53.92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114.33</v>
      </c>
      <c r="Q48" t="n">
        <v>605.84</v>
      </c>
      <c r="R48" t="n">
        <v>28.15</v>
      </c>
      <c r="S48" t="n">
        <v>21.88</v>
      </c>
      <c r="T48" t="n">
        <v>2112.49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105.7018954088205</v>
      </c>
      <c r="AB48" t="n">
        <v>144.6259965367975</v>
      </c>
      <c r="AC48" t="n">
        <v>130.8230944112256</v>
      </c>
      <c r="AD48" t="n">
        <v>105701.8954088205</v>
      </c>
      <c r="AE48" t="n">
        <v>144625.9965367975</v>
      </c>
      <c r="AF48" t="n">
        <v>4.813839984700385e-06</v>
      </c>
      <c r="AG48" t="n">
        <v>0.4429166666666667</v>
      </c>
      <c r="AH48" t="n">
        <v>130823.0944112256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9.4086</v>
      </c>
      <c r="E49" t="n">
        <v>10.63</v>
      </c>
      <c r="F49" t="n">
        <v>7.19</v>
      </c>
      <c r="G49" t="n">
        <v>53.9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113.49</v>
      </c>
      <c r="Q49" t="n">
        <v>605.84</v>
      </c>
      <c r="R49" t="n">
        <v>28.21</v>
      </c>
      <c r="S49" t="n">
        <v>21.88</v>
      </c>
      <c r="T49" t="n">
        <v>2142.91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105.1925744714298</v>
      </c>
      <c r="AB49" t="n">
        <v>143.9291211606059</v>
      </c>
      <c r="AC49" t="n">
        <v>130.1927278428669</v>
      </c>
      <c r="AD49" t="n">
        <v>105192.5744714298</v>
      </c>
      <c r="AE49" t="n">
        <v>143929.1211606059</v>
      </c>
      <c r="AF49" t="n">
        <v>4.814965861546612e-06</v>
      </c>
      <c r="AG49" t="n">
        <v>0.4429166666666667</v>
      </c>
      <c r="AH49" t="n">
        <v>130192.7278428669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9.4056</v>
      </c>
      <c r="E50" t="n">
        <v>10.63</v>
      </c>
      <c r="F50" t="n">
        <v>7.19</v>
      </c>
      <c r="G50" t="n">
        <v>53.93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113.27</v>
      </c>
      <c r="Q50" t="n">
        <v>605.84</v>
      </c>
      <c r="R50" t="n">
        <v>28.34</v>
      </c>
      <c r="S50" t="n">
        <v>21.88</v>
      </c>
      <c r="T50" t="n">
        <v>2208.01</v>
      </c>
      <c r="U50" t="n">
        <v>0.77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105.0971277482626</v>
      </c>
      <c r="AB50" t="n">
        <v>143.7985267431564</v>
      </c>
      <c r="AC50" t="n">
        <v>130.0745971733282</v>
      </c>
      <c r="AD50" t="n">
        <v>105097.1277482626</v>
      </c>
      <c r="AE50" t="n">
        <v>143798.5267431564</v>
      </c>
      <c r="AF50" t="n">
        <v>4.813430574938121e-06</v>
      </c>
      <c r="AG50" t="n">
        <v>0.4429166666666667</v>
      </c>
      <c r="AH50" t="n">
        <v>130074.5971733282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9.401899999999999</v>
      </c>
      <c r="E51" t="n">
        <v>10.64</v>
      </c>
      <c r="F51" t="n">
        <v>7.19</v>
      </c>
      <c r="G51" t="n">
        <v>53.96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111.98</v>
      </c>
      <c r="Q51" t="n">
        <v>605.84</v>
      </c>
      <c r="R51" t="n">
        <v>28.42</v>
      </c>
      <c r="S51" t="n">
        <v>21.88</v>
      </c>
      <c r="T51" t="n">
        <v>2245.11</v>
      </c>
      <c r="U51" t="n">
        <v>0.77</v>
      </c>
      <c r="V51" t="n">
        <v>0.86</v>
      </c>
      <c r="W51" t="n">
        <v>1</v>
      </c>
      <c r="X51" t="n">
        <v>0.14</v>
      </c>
      <c r="Y51" t="n">
        <v>1</v>
      </c>
      <c r="Z51" t="n">
        <v>10</v>
      </c>
      <c r="AA51" t="n">
        <v>104.3938356364808</v>
      </c>
      <c r="AB51" t="n">
        <v>142.8362514487588</v>
      </c>
      <c r="AC51" t="n">
        <v>129.2041600824658</v>
      </c>
      <c r="AD51" t="n">
        <v>104393.8356364808</v>
      </c>
      <c r="AE51" t="n">
        <v>142836.2514487588</v>
      </c>
      <c r="AF51" t="n">
        <v>4.81153705478765e-06</v>
      </c>
      <c r="AG51" t="n">
        <v>0.4433333333333334</v>
      </c>
      <c r="AH51" t="n">
        <v>129204.1600824659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9.4717</v>
      </c>
      <c r="E52" t="n">
        <v>10.56</v>
      </c>
      <c r="F52" t="n">
        <v>7.17</v>
      </c>
      <c r="G52" t="n">
        <v>61.47</v>
      </c>
      <c r="H52" t="n">
        <v>0.74</v>
      </c>
      <c r="I52" t="n">
        <v>7</v>
      </c>
      <c r="J52" t="n">
        <v>323.91</v>
      </c>
      <c r="K52" t="n">
        <v>61.82</v>
      </c>
      <c r="L52" t="n">
        <v>13.5</v>
      </c>
      <c r="M52" t="n">
        <v>5</v>
      </c>
      <c r="N52" t="n">
        <v>98.59</v>
      </c>
      <c r="O52" t="n">
        <v>40183.11</v>
      </c>
      <c r="P52" t="n">
        <v>111.68</v>
      </c>
      <c r="Q52" t="n">
        <v>605.84</v>
      </c>
      <c r="R52" t="n">
        <v>27.74</v>
      </c>
      <c r="S52" t="n">
        <v>21.88</v>
      </c>
      <c r="T52" t="n">
        <v>1912.75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103.3641914412671</v>
      </c>
      <c r="AB52" t="n">
        <v>141.4274468361721</v>
      </c>
      <c r="AC52" t="n">
        <v>127.9298098048343</v>
      </c>
      <c r="AD52" t="n">
        <v>103364.1914412671</v>
      </c>
      <c r="AE52" t="n">
        <v>141427.4468361721</v>
      </c>
      <c r="AF52" t="n">
        <v>4.847258056545186e-06</v>
      </c>
      <c r="AG52" t="n">
        <v>0.44</v>
      </c>
      <c r="AH52" t="n">
        <v>127929.8098048343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9.4739</v>
      </c>
      <c r="E53" t="n">
        <v>10.56</v>
      </c>
      <c r="F53" t="n">
        <v>7.17</v>
      </c>
      <c r="G53" t="n">
        <v>61.45</v>
      </c>
      <c r="H53" t="n">
        <v>0.76</v>
      </c>
      <c r="I53" t="n">
        <v>7</v>
      </c>
      <c r="J53" t="n">
        <v>324.48</v>
      </c>
      <c r="K53" t="n">
        <v>61.82</v>
      </c>
      <c r="L53" t="n">
        <v>13.75</v>
      </c>
      <c r="M53" t="n">
        <v>5</v>
      </c>
      <c r="N53" t="n">
        <v>98.91</v>
      </c>
      <c r="O53" t="n">
        <v>40253.84</v>
      </c>
      <c r="P53" t="n">
        <v>111.61</v>
      </c>
      <c r="Q53" t="n">
        <v>605.84</v>
      </c>
      <c r="R53" t="n">
        <v>27.7</v>
      </c>
      <c r="S53" t="n">
        <v>21.88</v>
      </c>
      <c r="T53" t="n">
        <v>1891.72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103.3012174275651</v>
      </c>
      <c r="AB53" t="n">
        <v>141.3412830124078</v>
      </c>
      <c r="AC53" t="n">
        <v>127.8518693354783</v>
      </c>
      <c r="AD53" t="n">
        <v>103301.2174275651</v>
      </c>
      <c r="AE53" t="n">
        <v>141341.2830124078</v>
      </c>
      <c r="AF53" t="n">
        <v>4.848383933391412e-06</v>
      </c>
      <c r="AG53" t="n">
        <v>0.44</v>
      </c>
      <c r="AH53" t="n">
        <v>127851.8693354783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9.461</v>
      </c>
      <c r="E54" t="n">
        <v>10.57</v>
      </c>
      <c r="F54" t="n">
        <v>7.18</v>
      </c>
      <c r="G54" t="n">
        <v>61.57</v>
      </c>
      <c r="H54" t="n">
        <v>0.77</v>
      </c>
      <c r="I54" t="n">
        <v>7</v>
      </c>
      <c r="J54" t="n">
        <v>325.06</v>
      </c>
      <c r="K54" t="n">
        <v>61.82</v>
      </c>
      <c r="L54" t="n">
        <v>14</v>
      </c>
      <c r="M54" t="n">
        <v>5</v>
      </c>
      <c r="N54" t="n">
        <v>99.23999999999999</v>
      </c>
      <c r="O54" t="n">
        <v>40324.71</v>
      </c>
      <c r="P54" t="n">
        <v>112.3</v>
      </c>
      <c r="Q54" t="n">
        <v>605.84</v>
      </c>
      <c r="R54" t="n">
        <v>28.1</v>
      </c>
      <c r="S54" t="n">
        <v>21.88</v>
      </c>
      <c r="T54" t="n">
        <v>2092.19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103.8831028361558</v>
      </c>
      <c r="AB54" t="n">
        <v>142.1374442994135</v>
      </c>
      <c r="AC54" t="n">
        <v>128.5720461066718</v>
      </c>
      <c r="AD54" t="n">
        <v>103883.1028361558</v>
      </c>
      <c r="AE54" t="n">
        <v>142137.4442994135</v>
      </c>
      <c r="AF54" t="n">
        <v>4.841782200974905e-06</v>
      </c>
      <c r="AG54" t="n">
        <v>0.4404166666666667</v>
      </c>
      <c r="AH54" t="n">
        <v>128572.0461066718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9.4575</v>
      </c>
      <c r="E55" t="n">
        <v>10.57</v>
      </c>
      <c r="F55" t="n">
        <v>7.19</v>
      </c>
      <c r="G55" t="n">
        <v>61.61</v>
      </c>
      <c r="H55" t="n">
        <v>0.78</v>
      </c>
      <c r="I55" t="n">
        <v>7</v>
      </c>
      <c r="J55" t="n">
        <v>325.63</v>
      </c>
      <c r="K55" t="n">
        <v>61.82</v>
      </c>
      <c r="L55" t="n">
        <v>14.25</v>
      </c>
      <c r="M55" t="n">
        <v>5</v>
      </c>
      <c r="N55" t="n">
        <v>99.56</v>
      </c>
      <c r="O55" t="n">
        <v>40395.74</v>
      </c>
      <c r="P55" t="n">
        <v>112.46</v>
      </c>
      <c r="Q55" t="n">
        <v>605.84</v>
      </c>
      <c r="R55" t="n">
        <v>28.22</v>
      </c>
      <c r="S55" t="n">
        <v>21.88</v>
      </c>
      <c r="T55" t="n">
        <v>2151.09</v>
      </c>
      <c r="U55" t="n">
        <v>0.78</v>
      </c>
      <c r="V55" t="n">
        <v>0.86</v>
      </c>
      <c r="W55" t="n">
        <v>1</v>
      </c>
      <c r="X55" t="n">
        <v>0.13</v>
      </c>
      <c r="Y55" t="n">
        <v>1</v>
      </c>
      <c r="Z55" t="n">
        <v>10</v>
      </c>
      <c r="AA55" t="n">
        <v>104.0589445266808</v>
      </c>
      <c r="AB55" t="n">
        <v>142.3780386579776</v>
      </c>
      <c r="AC55" t="n">
        <v>128.789678477331</v>
      </c>
      <c r="AD55" t="n">
        <v>104058.9445266808</v>
      </c>
      <c r="AE55" t="n">
        <v>142378.0386579777</v>
      </c>
      <c r="AF55" t="n">
        <v>4.839991033265e-06</v>
      </c>
      <c r="AG55" t="n">
        <v>0.4404166666666667</v>
      </c>
      <c r="AH55" t="n">
        <v>128789.678477331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9.4704</v>
      </c>
      <c r="E56" t="n">
        <v>10.56</v>
      </c>
      <c r="F56" t="n">
        <v>7.17</v>
      </c>
      <c r="G56" t="n">
        <v>61.48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111.98</v>
      </c>
      <c r="Q56" t="n">
        <v>605.89</v>
      </c>
      <c r="R56" t="n">
        <v>27.76</v>
      </c>
      <c r="S56" t="n">
        <v>21.88</v>
      </c>
      <c r="T56" t="n">
        <v>1924.08</v>
      </c>
      <c r="U56" t="n">
        <v>0.79</v>
      </c>
      <c r="V56" t="n">
        <v>0.86</v>
      </c>
      <c r="W56" t="n">
        <v>1</v>
      </c>
      <c r="X56" t="n">
        <v>0.12</v>
      </c>
      <c r="Y56" t="n">
        <v>1</v>
      </c>
      <c r="Z56" t="n">
        <v>10</v>
      </c>
      <c r="AA56" t="n">
        <v>103.5500368498096</v>
      </c>
      <c r="AB56" t="n">
        <v>141.6817287230606</v>
      </c>
      <c r="AC56" t="n">
        <v>128.1598233853251</v>
      </c>
      <c r="AD56" t="n">
        <v>103550.0368498096</v>
      </c>
      <c r="AE56" t="n">
        <v>141681.7287230606</v>
      </c>
      <c r="AF56" t="n">
        <v>4.846592765681507e-06</v>
      </c>
      <c r="AG56" t="n">
        <v>0.44</v>
      </c>
      <c r="AH56" t="n">
        <v>128159.8233853251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9.469200000000001</v>
      </c>
      <c r="E57" t="n">
        <v>10.56</v>
      </c>
      <c r="F57" t="n">
        <v>7.17</v>
      </c>
      <c r="G57" t="n">
        <v>61.5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111.07</v>
      </c>
      <c r="Q57" t="n">
        <v>605.84</v>
      </c>
      <c r="R57" t="n">
        <v>27.79</v>
      </c>
      <c r="S57" t="n">
        <v>21.88</v>
      </c>
      <c r="T57" t="n">
        <v>1935.07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103.0395058877669</v>
      </c>
      <c r="AB57" t="n">
        <v>140.9831977377577</v>
      </c>
      <c r="AC57" t="n">
        <v>127.5279592168649</v>
      </c>
      <c r="AD57" t="n">
        <v>103039.5058877669</v>
      </c>
      <c r="AE57" t="n">
        <v>140983.1977377577</v>
      </c>
      <c r="AF57" t="n">
        <v>4.845978651038112e-06</v>
      </c>
      <c r="AG57" t="n">
        <v>0.44</v>
      </c>
      <c r="AH57" t="n">
        <v>127527.9592168649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9.4605</v>
      </c>
      <c r="E58" t="n">
        <v>10.57</v>
      </c>
      <c r="F58" t="n">
        <v>7.18</v>
      </c>
      <c r="G58" t="n">
        <v>61.58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110.83</v>
      </c>
      <c r="Q58" t="n">
        <v>605.85</v>
      </c>
      <c r="R58" t="n">
        <v>28.11</v>
      </c>
      <c r="S58" t="n">
        <v>21.88</v>
      </c>
      <c r="T58" t="n">
        <v>2095.82</v>
      </c>
      <c r="U58" t="n">
        <v>0.78</v>
      </c>
      <c r="V58" t="n">
        <v>0.86</v>
      </c>
      <c r="W58" t="n">
        <v>1</v>
      </c>
      <c r="X58" t="n">
        <v>0.13</v>
      </c>
      <c r="Y58" t="n">
        <v>1</v>
      </c>
      <c r="Z58" t="n">
        <v>10</v>
      </c>
      <c r="AA58" t="n">
        <v>103.0427238661691</v>
      </c>
      <c r="AB58" t="n">
        <v>140.9876007177747</v>
      </c>
      <c r="AC58" t="n">
        <v>127.5319419826487</v>
      </c>
      <c r="AD58" t="n">
        <v>103042.723866169</v>
      </c>
      <c r="AE58" t="n">
        <v>140987.6007177747</v>
      </c>
      <c r="AF58" t="n">
        <v>4.84152631987349e-06</v>
      </c>
      <c r="AG58" t="n">
        <v>0.4404166666666667</v>
      </c>
      <c r="AH58" t="n">
        <v>127531.9419826487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9.465</v>
      </c>
      <c r="E59" t="n">
        <v>10.57</v>
      </c>
      <c r="F59" t="n">
        <v>7.18</v>
      </c>
      <c r="G59" t="n">
        <v>61.54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110.34</v>
      </c>
      <c r="Q59" t="n">
        <v>605.84</v>
      </c>
      <c r="R59" t="n">
        <v>27.91</v>
      </c>
      <c r="S59" t="n">
        <v>21.88</v>
      </c>
      <c r="T59" t="n">
        <v>1997.52</v>
      </c>
      <c r="U59" t="n">
        <v>0.78</v>
      </c>
      <c r="V59" t="n">
        <v>0.86</v>
      </c>
      <c r="W59" t="n">
        <v>1</v>
      </c>
      <c r="X59" t="n">
        <v>0.12</v>
      </c>
      <c r="Y59" t="n">
        <v>1</v>
      </c>
      <c r="Z59" t="n">
        <v>10</v>
      </c>
      <c r="AA59" t="n">
        <v>102.7145418668799</v>
      </c>
      <c r="AB59" t="n">
        <v>140.5385676279796</v>
      </c>
      <c r="AC59" t="n">
        <v>127.1257639807216</v>
      </c>
      <c r="AD59" t="n">
        <v>102714.5418668799</v>
      </c>
      <c r="AE59" t="n">
        <v>140538.5676279796</v>
      </c>
      <c r="AF59" t="n">
        <v>4.843829249786225e-06</v>
      </c>
      <c r="AG59" t="n">
        <v>0.4404166666666667</v>
      </c>
      <c r="AH59" t="n">
        <v>127125.7639807216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9.544</v>
      </c>
      <c r="E60" t="n">
        <v>10.48</v>
      </c>
      <c r="F60" t="n">
        <v>7.15</v>
      </c>
      <c r="G60" t="n">
        <v>71.47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108.39</v>
      </c>
      <c r="Q60" t="n">
        <v>605.84</v>
      </c>
      <c r="R60" t="n">
        <v>26.96</v>
      </c>
      <c r="S60" t="n">
        <v>21.88</v>
      </c>
      <c r="T60" t="n">
        <v>1527.56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100.6188180468268</v>
      </c>
      <c r="AB60" t="n">
        <v>137.6711058405747</v>
      </c>
      <c r="AC60" t="n">
        <v>124.5319687217977</v>
      </c>
      <c r="AD60" t="n">
        <v>100618.8180468268</v>
      </c>
      <c r="AE60" t="n">
        <v>137671.1058405747</v>
      </c>
      <c r="AF60" t="n">
        <v>4.884258463809798e-06</v>
      </c>
      <c r="AG60" t="n">
        <v>0.4366666666666667</v>
      </c>
      <c r="AH60" t="n">
        <v>124531.9687217977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9.5412</v>
      </c>
      <c r="E61" t="n">
        <v>10.48</v>
      </c>
      <c r="F61" t="n">
        <v>7.15</v>
      </c>
      <c r="G61" t="n">
        <v>71.5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108.78</v>
      </c>
      <c r="Q61" t="n">
        <v>605.84</v>
      </c>
      <c r="R61" t="n">
        <v>27.04</v>
      </c>
      <c r="S61" t="n">
        <v>21.88</v>
      </c>
      <c r="T61" t="n">
        <v>1564.92</v>
      </c>
      <c r="U61" t="n">
        <v>0.8100000000000001</v>
      </c>
      <c r="V61" t="n">
        <v>0.87</v>
      </c>
      <c r="W61" t="n">
        <v>1</v>
      </c>
      <c r="X61" t="n">
        <v>0.09</v>
      </c>
      <c r="Y61" t="n">
        <v>1</v>
      </c>
      <c r="Z61" t="n">
        <v>10</v>
      </c>
      <c r="AA61" t="n">
        <v>100.8692332393931</v>
      </c>
      <c r="AB61" t="n">
        <v>138.0137349545824</v>
      </c>
      <c r="AC61" t="n">
        <v>124.8418977940477</v>
      </c>
      <c r="AD61" t="n">
        <v>100869.2332393931</v>
      </c>
      <c r="AE61" t="n">
        <v>138013.7349545824</v>
      </c>
      <c r="AF61" t="n">
        <v>4.882825529641873e-06</v>
      </c>
      <c r="AG61" t="n">
        <v>0.4366666666666667</v>
      </c>
      <c r="AH61" t="n">
        <v>124841.8977940477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9.5342</v>
      </c>
      <c r="E62" t="n">
        <v>10.49</v>
      </c>
      <c r="F62" t="n">
        <v>7.16</v>
      </c>
      <c r="G62" t="n">
        <v>71.58</v>
      </c>
      <c r="H62" t="n">
        <v>0.86</v>
      </c>
      <c r="I62" t="n">
        <v>6</v>
      </c>
      <c r="J62" t="n">
        <v>329.7</v>
      </c>
      <c r="K62" t="n">
        <v>61.82</v>
      </c>
      <c r="L62" t="n">
        <v>16</v>
      </c>
      <c r="M62" t="n">
        <v>4</v>
      </c>
      <c r="N62" t="n">
        <v>101.88</v>
      </c>
      <c r="O62" t="n">
        <v>40897.29</v>
      </c>
      <c r="P62" t="n">
        <v>108.33</v>
      </c>
      <c r="Q62" t="n">
        <v>605.85</v>
      </c>
      <c r="R62" t="n">
        <v>27.3</v>
      </c>
      <c r="S62" t="n">
        <v>21.88</v>
      </c>
      <c r="T62" t="n">
        <v>1698.74</v>
      </c>
      <c r="U62" t="n">
        <v>0.8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100.7336027705813</v>
      </c>
      <c r="AB62" t="n">
        <v>137.8281593635602</v>
      </c>
      <c r="AC62" t="n">
        <v>124.6740332769756</v>
      </c>
      <c r="AD62" t="n">
        <v>100733.6027705813</v>
      </c>
      <c r="AE62" t="n">
        <v>137828.1593635602</v>
      </c>
      <c r="AF62" t="n">
        <v>4.879243194222064e-06</v>
      </c>
      <c r="AG62" t="n">
        <v>0.4370833333333333</v>
      </c>
      <c r="AH62" t="n">
        <v>124674.0332769756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9.5352</v>
      </c>
      <c r="E63" t="n">
        <v>10.49</v>
      </c>
      <c r="F63" t="n">
        <v>7.16</v>
      </c>
      <c r="G63" t="n">
        <v>71.56999999999999</v>
      </c>
      <c r="H63" t="n">
        <v>0.88</v>
      </c>
      <c r="I63" t="n">
        <v>6</v>
      </c>
      <c r="J63" t="n">
        <v>330.29</v>
      </c>
      <c r="K63" t="n">
        <v>61.82</v>
      </c>
      <c r="L63" t="n">
        <v>16.25</v>
      </c>
      <c r="M63" t="n">
        <v>4</v>
      </c>
      <c r="N63" t="n">
        <v>102.21</v>
      </c>
      <c r="O63" t="n">
        <v>40969.57</v>
      </c>
      <c r="P63" t="n">
        <v>107.86</v>
      </c>
      <c r="Q63" t="n">
        <v>605.88</v>
      </c>
      <c r="R63" t="n">
        <v>27.32</v>
      </c>
      <c r="S63" t="n">
        <v>21.88</v>
      </c>
      <c r="T63" t="n">
        <v>1705.63</v>
      </c>
      <c r="U63" t="n">
        <v>0.8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100.4553546214246</v>
      </c>
      <c r="AB63" t="n">
        <v>137.4474479704421</v>
      </c>
      <c r="AC63" t="n">
        <v>124.3296564448848</v>
      </c>
      <c r="AD63" t="n">
        <v>100455.3546214246</v>
      </c>
      <c r="AE63" t="n">
        <v>137447.4479704422</v>
      </c>
      <c r="AF63" t="n">
        <v>4.879754956424893e-06</v>
      </c>
      <c r="AG63" t="n">
        <v>0.4370833333333333</v>
      </c>
      <c r="AH63" t="n">
        <v>124329.6564448848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9.545999999999999</v>
      </c>
      <c r="E64" t="n">
        <v>10.48</v>
      </c>
      <c r="F64" t="n">
        <v>7.14</v>
      </c>
      <c r="G64" t="n">
        <v>71.45</v>
      </c>
      <c r="H64" t="n">
        <v>0.89</v>
      </c>
      <c r="I64" t="n">
        <v>6</v>
      </c>
      <c r="J64" t="n">
        <v>330.87</v>
      </c>
      <c r="K64" t="n">
        <v>61.82</v>
      </c>
      <c r="L64" t="n">
        <v>16.5</v>
      </c>
      <c r="M64" t="n">
        <v>4</v>
      </c>
      <c r="N64" t="n">
        <v>102.55</v>
      </c>
      <c r="O64" t="n">
        <v>41042.02</v>
      </c>
      <c r="P64" t="n">
        <v>107.62</v>
      </c>
      <c r="Q64" t="n">
        <v>605.9</v>
      </c>
      <c r="R64" t="n">
        <v>26.87</v>
      </c>
      <c r="S64" t="n">
        <v>21.88</v>
      </c>
      <c r="T64" t="n">
        <v>1481.7</v>
      </c>
      <c r="U64" t="n">
        <v>0.8100000000000001</v>
      </c>
      <c r="V64" t="n">
        <v>0.87</v>
      </c>
      <c r="W64" t="n">
        <v>1</v>
      </c>
      <c r="X64" t="n">
        <v>0.09</v>
      </c>
      <c r="Y64" t="n">
        <v>1</v>
      </c>
      <c r="Z64" t="n">
        <v>10</v>
      </c>
      <c r="AA64" t="n">
        <v>100.1130206743553</v>
      </c>
      <c r="AB64" t="n">
        <v>136.9790515613543</v>
      </c>
      <c r="AC64" t="n">
        <v>123.9059631316817</v>
      </c>
      <c r="AD64" t="n">
        <v>100113.0206743553</v>
      </c>
      <c r="AE64" t="n">
        <v>136979.0515613543</v>
      </c>
      <c r="AF64" t="n">
        <v>4.885281988215456e-06</v>
      </c>
      <c r="AG64" t="n">
        <v>0.4366666666666667</v>
      </c>
      <c r="AH64" t="n">
        <v>123905.9631316817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9.541</v>
      </c>
      <c r="E65" t="n">
        <v>10.48</v>
      </c>
      <c r="F65" t="n">
        <v>7.15</v>
      </c>
      <c r="G65" t="n">
        <v>71.51000000000001</v>
      </c>
      <c r="H65" t="n">
        <v>0.9</v>
      </c>
      <c r="I65" t="n">
        <v>6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107.43</v>
      </c>
      <c r="Q65" t="n">
        <v>605.84</v>
      </c>
      <c r="R65" t="n">
        <v>27.05</v>
      </c>
      <c r="S65" t="n">
        <v>21.88</v>
      </c>
      <c r="T65" t="n">
        <v>1573.63</v>
      </c>
      <c r="U65" t="n">
        <v>0.8100000000000001</v>
      </c>
      <c r="V65" t="n">
        <v>0.87</v>
      </c>
      <c r="W65" t="n">
        <v>1</v>
      </c>
      <c r="X65" t="n">
        <v>0.09</v>
      </c>
      <c r="Y65" t="n">
        <v>1</v>
      </c>
      <c r="Z65" t="n">
        <v>10</v>
      </c>
      <c r="AA65" t="n">
        <v>100.1012288511231</v>
      </c>
      <c r="AB65" t="n">
        <v>136.9629174685896</v>
      </c>
      <c r="AC65" t="n">
        <v>123.891368854086</v>
      </c>
      <c r="AD65" t="n">
        <v>100101.2288511231</v>
      </c>
      <c r="AE65" t="n">
        <v>136962.9174685896</v>
      </c>
      <c r="AF65" t="n">
        <v>4.882723177201308e-06</v>
      </c>
      <c r="AG65" t="n">
        <v>0.4366666666666667</v>
      </c>
      <c r="AH65" t="n">
        <v>123891.368854086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9.5349</v>
      </c>
      <c r="E66" t="n">
        <v>10.49</v>
      </c>
      <c r="F66" t="n">
        <v>7.16</v>
      </c>
      <c r="G66" t="n">
        <v>71.56999999999999</v>
      </c>
      <c r="H66" t="n">
        <v>0.91</v>
      </c>
      <c r="I66" t="n">
        <v>6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107.2</v>
      </c>
      <c r="Q66" t="n">
        <v>605.84</v>
      </c>
      <c r="R66" t="n">
        <v>27.25</v>
      </c>
      <c r="S66" t="n">
        <v>21.88</v>
      </c>
      <c r="T66" t="n">
        <v>1673.32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100.0816593796259</v>
      </c>
      <c r="AB66" t="n">
        <v>136.9361416543429</v>
      </c>
      <c r="AC66" t="n">
        <v>123.867148485971</v>
      </c>
      <c r="AD66" t="n">
        <v>100081.6593796259</v>
      </c>
      <c r="AE66" t="n">
        <v>136936.1416543429</v>
      </c>
      <c r="AF66" t="n">
        <v>4.879601427764044e-06</v>
      </c>
      <c r="AG66" t="n">
        <v>0.4370833333333333</v>
      </c>
      <c r="AH66" t="n">
        <v>123867.148485971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9.5387</v>
      </c>
      <c r="E67" t="n">
        <v>10.48</v>
      </c>
      <c r="F67" t="n">
        <v>7.15</v>
      </c>
      <c r="G67" t="n">
        <v>71.53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106.32</v>
      </c>
      <c r="Q67" t="n">
        <v>605.84</v>
      </c>
      <c r="R67" t="n">
        <v>27.09</v>
      </c>
      <c r="S67" t="n">
        <v>21.88</v>
      </c>
      <c r="T67" t="n">
        <v>1592.91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99.49081787741054</v>
      </c>
      <c r="AB67" t="n">
        <v>136.1277262449248</v>
      </c>
      <c r="AC67" t="n">
        <v>123.1358871086094</v>
      </c>
      <c r="AD67" t="n">
        <v>99490.81787741053</v>
      </c>
      <c r="AE67" t="n">
        <v>136127.7262449248</v>
      </c>
      <c r="AF67" t="n">
        <v>4.881546124134798e-06</v>
      </c>
      <c r="AG67" t="n">
        <v>0.4366666666666667</v>
      </c>
      <c r="AH67" t="n">
        <v>123135.8871086094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9.538399999999999</v>
      </c>
      <c r="E68" t="n">
        <v>10.48</v>
      </c>
      <c r="F68" t="n">
        <v>7.15</v>
      </c>
      <c r="G68" t="n">
        <v>71.53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106.54</v>
      </c>
      <c r="Q68" t="n">
        <v>605.84</v>
      </c>
      <c r="R68" t="n">
        <v>27.03</v>
      </c>
      <c r="S68" t="n">
        <v>21.88</v>
      </c>
      <c r="T68" t="n">
        <v>1564.03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99.61929735567601</v>
      </c>
      <c r="AB68" t="n">
        <v>136.3035175352021</v>
      </c>
      <c r="AC68" t="n">
        <v>123.2949011248673</v>
      </c>
      <c r="AD68" t="n">
        <v>99619.29735567601</v>
      </c>
      <c r="AE68" t="n">
        <v>136303.5175352021</v>
      </c>
      <c r="AF68" t="n">
        <v>4.881392595473949e-06</v>
      </c>
      <c r="AG68" t="n">
        <v>0.4366666666666667</v>
      </c>
      <c r="AH68" t="n">
        <v>123294.9011248673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9.539</v>
      </c>
      <c r="E69" t="n">
        <v>10.48</v>
      </c>
      <c r="F69" t="n">
        <v>7.15</v>
      </c>
      <c r="G69" t="n">
        <v>71.53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106.4</v>
      </c>
      <c r="Q69" t="n">
        <v>605.84</v>
      </c>
      <c r="R69" t="n">
        <v>27.09</v>
      </c>
      <c r="S69" t="n">
        <v>21.88</v>
      </c>
      <c r="T69" t="n">
        <v>1592.68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99.53349519312502</v>
      </c>
      <c r="AB69" t="n">
        <v>136.1861192310756</v>
      </c>
      <c r="AC69" t="n">
        <v>123.188707150117</v>
      </c>
      <c r="AD69" t="n">
        <v>99533.49519312503</v>
      </c>
      <c r="AE69" t="n">
        <v>136186.1192310756</v>
      </c>
      <c r="AF69" t="n">
        <v>4.881699652795647e-06</v>
      </c>
      <c r="AG69" t="n">
        <v>0.4366666666666667</v>
      </c>
      <c r="AH69" t="n">
        <v>123188.707150117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9.5359</v>
      </c>
      <c r="E70" t="n">
        <v>10.49</v>
      </c>
      <c r="F70" t="n">
        <v>7.16</v>
      </c>
      <c r="G70" t="n">
        <v>71.56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106.45</v>
      </c>
      <c r="Q70" t="n">
        <v>605.84</v>
      </c>
      <c r="R70" t="n">
        <v>27.13</v>
      </c>
      <c r="S70" t="n">
        <v>21.88</v>
      </c>
      <c r="T70" t="n">
        <v>1610.65</v>
      </c>
      <c r="U70" t="n">
        <v>0.8100000000000001</v>
      </c>
      <c r="V70" t="n">
        <v>0.86</v>
      </c>
      <c r="W70" t="n">
        <v>1</v>
      </c>
      <c r="X70" t="n">
        <v>0.1</v>
      </c>
      <c r="Y70" t="n">
        <v>1</v>
      </c>
      <c r="Z70" t="n">
        <v>10</v>
      </c>
      <c r="AA70" t="n">
        <v>99.64370929550196</v>
      </c>
      <c r="AB70" t="n">
        <v>136.3369190282507</v>
      </c>
      <c r="AC70" t="n">
        <v>123.3251148262986</v>
      </c>
      <c r="AD70" t="n">
        <v>99643.70929550196</v>
      </c>
      <c r="AE70" t="n">
        <v>136336.9190282507</v>
      </c>
      <c r="AF70" t="n">
        <v>4.880113189966874e-06</v>
      </c>
      <c r="AG70" t="n">
        <v>0.4370833333333333</v>
      </c>
      <c r="AH70" t="n">
        <v>123325.1148262986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9.5326</v>
      </c>
      <c r="E71" t="n">
        <v>10.49</v>
      </c>
      <c r="F71" t="n">
        <v>7.16</v>
      </c>
      <c r="G71" t="n">
        <v>71.59999999999999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106.45</v>
      </c>
      <c r="Q71" t="n">
        <v>605.84</v>
      </c>
      <c r="R71" t="n">
        <v>27.28</v>
      </c>
      <c r="S71" t="n">
        <v>21.88</v>
      </c>
      <c r="T71" t="n">
        <v>1689.13</v>
      </c>
      <c r="U71" t="n">
        <v>0.8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99.6763684226289</v>
      </c>
      <c r="AB71" t="n">
        <v>136.3816046868048</v>
      </c>
      <c r="AC71" t="n">
        <v>123.365535748317</v>
      </c>
      <c r="AD71" t="n">
        <v>99676.3684226289</v>
      </c>
      <c r="AE71" t="n">
        <v>136381.6046868048</v>
      </c>
      <c r="AF71" t="n">
        <v>4.878424374697535e-06</v>
      </c>
      <c r="AG71" t="n">
        <v>0.4370833333333333</v>
      </c>
      <c r="AH71" t="n">
        <v>123365.535748317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9.533899999999999</v>
      </c>
      <c r="E72" t="n">
        <v>10.49</v>
      </c>
      <c r="F72" t="n">
        <v>7.16</v>
      </c>
      <c r="G72" t="n">
        <v>71.58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105.89</v>
      </c>
      <c r="Q72" t="n">
        <v>605.86</v>
      </c>
      <c r="R72" t="n">
        <v>27.23</v>
      </c>
      <c r="S72" t="n">
        <v>21.88</v>
      </c>
      <c r="T72" t="n">
        <v>1660.69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99.34385151078547</v>
      </c>
      <c r="AB72" t="n">
        <v>135.92664037841</v>
      </c>
      <c r="AC72" t="n">
        <v>122.9539925949689</v>
      </c>
      <c r="AD72" t="n">
        <v>99343.85151078548</v>
      </c>
      <c r="AE72" t="n">
        <v>135926.64037841</v>
      </c>
      <c r="AF72" t="n">
        <v>4.879089665561213e-06</v>
      </c>
      <c r="AG72" t="n">
        <v>0.4370833333333333</v>
      </c>
      <c r="AH72" t="n">
        <v>122953.9925949689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9.5321</v>
      </c>
      <c r="E73" t="n">
        <v>10.49</v>
      </c>
      <c r="F73" t="n">
        <v>7.16</v>
      </c>
      <c r="G73" t="n">
        <v>71.59999999999999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105.82</v>
      </c>
      <c r="Q73" t="n">
        <v>605.84</v>
      </c>
      <c r="R73" t="n">
        <v>27.27</v>
      </c>
      <c r="S73" t="n">
        <v>21.88</v>
      </c>
      <c r="T73" t="n">
        <v>1683.28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99.32164628357525</v>
      </c>
      <c r="AB73" t="n">
        <v>135.8962582069155</v>
      </c>
      <c r="AC73" t="n">
        <v>122.9265100552802</v>
      </c>
      <c r="AD73" t="n">
        <v>99321.64628357525</v>
      </c>
      <c r="AE73" t="n">
        <v>135896.2582069155</v>
      </c>
      <c r="AF73" t="n">
        <v>4.87816849359612e-06</v>
      </c>
      <c r="AG73" t="n">
        <v>0.4370833333333333</v>
      </c>
      <c r="AH73" t="n">
        <v>122926.5100552802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9.5352</v>
      </c>
      <c r="E74" t="n">
        <v>10.49</v>
      </c>
      <c r="F74" t="n">
        <v>7.16</v>
      </c>
      <c r="G74" t="n">
        <v>71.56999999999999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105.49</v>
      </c>
      <c r="Q74" t="n">
        <v>605.99</v>
      </c>
      <c r="R74" t="n">
        <v>27.23</v>
      </c>
      <c r="S74" t="n">
        <v>21.88</v>
      </c>
      <c r="T74" t="n">
        <v>1662.64</v>
      </c>
      <c r="U74" t="n">
        <v>0.8</v>
      </c>
      <c r="V74" t="n">
        <v>0.86</v>
      </c>
      <c r="W74" t="n">
        <v>1</v>
      </c>
      <c r="X74" t="n">
        <v>0.1</v>
      </c>
      <c r="Y74" t="n">
        <v>1</v>
      </c>
      <c r="Z74" t="n">
        <v>10</v>
      </c>
      <c r="AA74" t="n">
        <v>99.10274095797845</v>
      </c>
      <c r="AB74" t="n">
        <v>135.5967422830128</v>
      </c>
      <c r="AC74" t="n">
        <v>122.6555795107814</v>
      </c>
      <c r="AD74" t="n">
        <v>99102.74095797846</v>
      </c>
      <c r="AE74" t="n">
        <v>135596.7422830127</v>
      </c>
      <c r="AF74" t="n">
        <v>4.879754956424893e-06</v>
      </c>
      <c r="AG74" t="n">
        <v>0.4370833333333333</v>
      </c>
      <c r="AH74" t="n">
        <v>122655.5795107813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9.5336</v>
      </c>
      <c r="E75" t="n">
        <v>10.49</v>
      </c>
      <c r="F75" t="n">
        <v>7.16</v>
      </c>
      <c r="G75" t="n">
        <v>71.59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105.44</v>
      </c>
      <c r="Q75" t="n">
        <v>606.01</v>
      </c>
      <c r="R75" t="n">
        <v>27.12</v>
      </c>
      <c r="S75" t="n">
        <v>21.88</v>
      </c>
      <c r="T75" t="n">
        <v>1606.82</v>
      </c>
      <c r="U75" t="n">
        <v>0.8100000000000001</v>
      </c>
      <c r="V75" t="n">
        <v>0.86</v>
      </c>
      <c r="W75" t="n">
        <v>1</v>
      </c>
      <c r="X75" t="n">
        <v>0.1</v>
      </c>
      <c r="Y75" t="n">
        <v>1</v>
      </c>
      <c r="Z75" t="n">
        <v>10</v>
      </c>
      <c r="AA75" t="n">
        <v>99.08994229360636</v>
      </c>
      <c r="AB75" t="n">
        <v>135.5792305857817</v>
      </c>
      <c r="AC75" t="n">
        <v>122.6397391053561</v>
      </c>
      <c r="AD75" t="n">
        <v>99089.94229360635</v>
      </c>
      <c r="AE75" t="n">
        <v>135579.2305857817</v>
      </c>
      <c r="AF75" t="n">
        <v>4.878936136900365e-06</v>
      </c>
      <c r="AG75" t="n">
        <v>0.4370833333333333</v>
      </c>
      <c r="AH75" t="n">
        <v>122639.7391053561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9.5344</v>
      </c>
      <c r="E76" t="n">
        <v>10.49</v>
      </c>
      <c r="F76" t="n">
        <v>7.16</v>
      </c>
      <c r="G76" t="n">
        <v>71.58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104.95</v>
      </c>
      <c r="Q76" t="n">
        <v>605.84</v>
      </c>
      <c r="R76" t="n">
        <v>27.25</v>
      </c>
      <c r="S76" t="n">
        <v>21.88</v>
      </c>
      <c r="T76" t="n">
        <v>1669.35</v>
      </c>
      <c r="U76" t="n">
        <v>0.8</v>
      </c>
      <c r="V76" t="n">
        <v>0.86</v>
      </c>
      <c r="W76" t="n">
        <v>1</v>
      </c>
      <c r="X76" t="n">
        <v>0.1</v>
      </c>
      <c r="Y76" t="n">
        <v>1</v>
      </c>
      <c r="Z76" t="n">
        <v>10</v>
      </c>
      <c r="AA76" t="n">
        <v>98.80239512233985</v>
      </c>
      <c r="AB76" t="n">
        <v>135.1857958603691</v>
      </c>
      <c r="AC76" t="n">
        <v>122.2838532379478</v>
      </c>
      <c r="AD76" t="n">
        <v>98802.39512233985</v>
      </c>
      <c r="AE76" t="n">
        <v>135185.7958603691</v>
      </c>
      <c r="AF76" t="n">
        <v>4.879345546662629e-06</v>
      </c>
      <c r="AG76" t="n">
        <v>0.4370833333333333</v>
      </c>
      <c r="AH76" t="n">
        <v>122283.8532379478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9.5304</v>
      </c>
      <c r="E77" t="n">
        <v>10.49</v>
      </c>
      <c r="F77" t="n">
        <v>7.16</v>
      </c>
      <c r="G77" t="n">
        <v>71.62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1</v>
      </c>
      <c r="N77" t="n">
        <v>107.06</v>
      </c>
      <c r="O77" t="n">
        <v>41999.28</v>
      </c>
      <c r="P77" t="n">
        <v>104.81</v>
      </c>
      <c r="Q77" t="n">
        <v>605.86</v>
      </c>
      <c r="R77" t="n">
        <v>27.27</v>
      </c>
      <c r="S77" t="n">
        <v>21.88</v>
      </c>
      <c r="T77" t="n">
        <v>1681.87</v>
      </c>
      <c r="U77" t="n">
        <v>0.8</v>
      </c>
      <c r="V77" t="n">
        <v>0.86</v>
      </c>
      <c r="W77" t="n">
        <v>1</v>
      </c>
      <c r="X77" t="n">
        <v>0.1</v>
      </c>
      <c r="Y77" t="n">
        <v>1</v>
      </c>
      <c r="Z77" t="n">
        <v>10</v>
      </c>
      <c r="AA77" t="n">
        <v>98.76169650229342</v>
      </c>
      <c r="AB77" t="n">
        <v>135.1301102129252</v>
      </c>
      <c r="AC77" t="n">
        <v>122.2334821505406</v>
      </c>
      <c r="AD77" t="n">
        <v>98761.69650229342</v>
      </c>
      <c r="AE77" t="n">
        <v>135130.1102129252</v>
      </c>
      <c r="AF77" t="n">
        <v>4.877298497851309e-06</v>
      </c>
      <c r="AG77" t="n">
        <v>0.4370833333333333</v>
      </c>
      <c r="AH77" t="n">
        <v>122233.4821505406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9.5304</v>
      </c>
      <c r="E78" t="n">
        <v>10.49</v>
      </c>
      <c r="F78" t="n">
        <v>7.16</v>
      </c>
      <c r="G78" t="n">
        <v>71.62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0</v>
      </c>
      <c r="N78" t="n">
        <v>107.42</v>
      </c>
      <c r="O78" t="n">
        <v>42074.12</v>
      </c>
      <c r="P78" t="n">
        <v>104.87</v>
      </c>
      <c r="Q78" t="n">
        <v>605.84</v>
      </c>
      <c r="R78" t="n">
        <v>27.26</v>
      </c>
      <c r="S78" t="n">
        <v>21.88</v>
      </c>
      <c r="T78" t="n">
        <v>1675.39</v>
      </c>
      <c r="U78" t="n">
        <v>0.8</v>
      </c>
      <c r="V78" t="n">
        <v>0.86</v>
      </c>
      <c r="W78" t="n">
        <v>1</v>
      </c>
      <c r="X78" t="n">
        <v>0.1</v>
      </c>
      <c r="Y78" t="n">
        <v>1</v>
      </c>
      <c r="Z78" t="n">
        <v>10</v>
      </c>
      <c r="AA78" t="n">
        <v>98.79595713290887</v>
      </c>
      <c r="AB78" t="n">
        <v>135.1769871192056</v>
      </c>
      <c r="AC78" t="n">
        <v>122.2758851906778</v>
      </c>
      <c r="AD78" t="n">
        <v>98795.95713290886</v>
      </c>
      <c r="AE78" t="n">
        <v>135176.9871192056</v>
      </c>
      <c r="AF78" t="n">
        <v>4.877298497851309e-06</v>
      </c>
      <c r="AG78" t="n">
        <v>0.4370833333333333</v>
      </c>
      <c r="AH78" t="n">
        <v>122275.8851906778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9.344799999999999</v>
      </c>
      <c r="E2" t="n">
        <v>10.7</v>
      </c>
      <c r="F2" t="n">
        <v>8.369999999999999</v>
      </c>
      <c r="G2" t="n">
        <v>8.1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24.31</v>
      </c>
      <c r="Q2" t="n">
        <v>606.12</v>
      </c>
      <c r="R2" t="n">
        <v>62.44</v>
      </c>
      <c r="S2" t="n">
        <v>21.88</v>
      </c>
      <c r="T2" t="n">
        <v>18985.48</v>
      </c>
      <c r="U2" t="n">
        <v>0.35</v>
      </c>
      <c r="V2" t="n">
        <v>0.74</v>
      </c>
      <c r="W2" t="n">
        <v>1.17</v>
      </c>
      <c r="X2" t="n">
        <v>1.31</v>
      </c>
      <c r="Y2" t="n">
        <v>1</v>
      </c>
      <c r="Z2" t="n">
        <v>10</v>
      </c>
      <c r="AA2" t="n">
        <v>32.54981851379696</v>
      </c>
      <c r="AB2" t="n">
        <v>44.53609768710358</v>
      </c>
      <c r="AC2" t="n">
        <v>40.28563503072758</v>
      </c>
      <c r="AD2" t="n">
        <v>32549.81851379697</v>
      </c>
      <c r="AE2" t="n">
        <v>44536.09768710358</v>
      </c>
      <c r="AF2" t="n">
        <v>1.425725145593225e-05</v>
      </c>
      <c r="AG2" t="n">
        <v>0.4458333333333333</v>
      </c>
      <c r="AH2" t="n">
        <v>40285.63503072759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9.0334</v>
      </c>
      <c r="E2" t="n">
        <v>11.07</v>
      </c>
      <c r="F2" t="n">
        <v>8.050000000000001</v>
      </c>
      <c r="G2" t="n">
        <v>9.66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68.18000000000001</v>
      </c>
      <c r="Q2" t="n">
        <v>606.01</v>
      </c>
      <c r="R2" t="n">
        <v>55.04</v>
      </c>
      <c r="S2" t="n">
        <v>21.88</v>
      </c>
      <c r="T2" t="n">
        <v>15345.23</v>
      </c>
      <c r="U2" t="n">
        <v>0.4</v>
      </c>
      <c r="V2" t="n">
        <v>0.77</v>
      </c>
      <c r="W2" t="n">
        <v>1.07</v>
      </c>
      <c r="X2" t="n">
        <v>0.99</v>
      </c>
      <c r="Y2" t="n">
        <v>1</v>
      </c>
      <c r="Z2" t="n">
        <v>10</v>
      </c>
      <c r="AA2" t="n">
        <v>70.88445829991112</v>
      </c>
      <c r="AB2" t="n">
        <v>96.98724304749433</v>
      </c>
      <c r="AC2" t="n">
        <v>87.73091669351602</v>
      </c>
      <c r="AD2" t="n">
        <v>70884.45829991112</v>
      </c>
      <c r="AE2" t="n">
        <v>96987.24304749432</v>
      </c>
      <c r="AF2" t="n">
        <v>7.513322098415704e-06</v>
      </c>
      <c r="AG2" t="n">
        <v>0.46125</v>
      </c>
      <c r="AH2" t="n">
        <v>87730.91669351602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9.4046</v>
      </c>
      <c r="E3" t="n">
        <v>10.63</v>
      </c>
      <c r="F3" t="n">
        <v>7.84</v>
      </c>
      <c r="G3" t="n">
        <v>12.07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64.95999999999999</v>
      </c>
      <c r="Q3" t="n">
        <v>606.03</v>
      </c>
      <c r="R3" t="n">
        <v>48.6</v>
      </c>
      <c r="S3" t="n">
        <v>21.88</v>
      </c>
      <c r="T3" t="n">
        <v>12180.81</v>
      </c>
      <c r="U3" t="n">
        <v>0.45</v>
      </c>
      <c r="V3" t="n">
        <v>0.79</v>
      </c>
      <c r="W3" t="n">
        <v>1.05</v>
      </c>
      <c r="X3" t="n">
        <v>0.78</v>
      </c>
      <c r="Y3" t="n">
        <v>1</v>
      </c>
      <c r="Z3" t="n">
        <v>10</v>
      </c>
      <c r="AA3" t="n">
        <v>65.64585453401244</v>
      </c>
      <c r="AB3" t="n">
        <v>89.81955426410819</v>
      </c>
      <c r="AC3" t="n">
        <v>81.24730206769958</v>
      </c>
      <c r="AD3" t="n">
        <v>65645.85453401244</v>
      </c>
      <c r="AE3" t="n">
        <v>89819.55426410818</v>
      </c>
      <c r="AF3" t="n">
        <v>7.822059136843306e-06</v>
      </c>
      <c r="AG3" t="n">
        <v>0.4429166666666667</v>
      </c>
      <c r="AH3" t="n">
        <v>81247.30206769958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9.7174</v>
      </c>
      <c r="E4" t="n">
        <v>10.29</v>
      </c>
      <c r="F4" t="n">
        <v>7.67</v>
      </c>
      <c r="G4" t="n">
        <v>14.84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62.03</v>
      </c>
      <c r="Q4" t="n">
        <v>605.89</v>
      </c>
      <c r="R4" t="n">
        <v>43.02</v>
      </c>
      <c r="S4" t="n">
        <v>21.88</v>
      </c>
      <c r="T4" t="n">
        <v>9433.309999999999</v>
      </c>
      <c r="U4" t="n">
        <v>0.51</v>
      </c>
      <c r="V4" t="n">
        <v>0.8100000000000001</v>
      </c>
      <c r="W4" t="n">
        <v>1.04</v>
      </c>
      <c r="X4" t="n">
        <v>0.61</v>
      </c>
      <c r="Y4" t="n">
        <v>1</v>
      </c>
      <c r="Z4" t="n">
        <v>10</v>
      </c>
      <c r="AA4" t="n">
        <v>61.44239825310496</v>
      </c>
      <c r="AB4" t="n">
        <v>84.06819993717028</v>
      </c>
      <c r="AC4" t="n">
        <v>76.04484892564631</v>
      </c>
      <c r="AD4" t="n">
        <v>61442.39825310496</v>
      </c>
      <c r="AE4" t="n">
        <v>84068.19993717028</v>
      </c>
      <c r="AF4" t="n">
        <v>8.082223322242428e-06</v>
      </c>
      <c r="AG4" t="n">
        <v>0.42875</v>
      </c>
      <c r="AH4" t="n">
        <v>76044.84892564631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9.9024</v>
      </c>
      <c r="E5" t="n">
        <v>10.1</v>
      </c>
      <c r="F5" t="n">
        <v>7.58</v>
      </c>
      <c r="G5" t="n">
        <v>17.48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59.87</v>
      </c>
      <c r="Q5" t="n">
        <v>605.85</v>
      </c>
      <c r="R5" t="n">
        <v>40.35</v>
      </c>
      <c r="S5" t="n">
        <v>21.88</v>
      </c>
      <c r="T5" t="n">
        <v>8122.24</v>
      </c>
      <c r="U5" t="n">
        <v>0.54</v>
      </c>
      <c r="V5" t="n">
        <v>0.82</v>
      </c>
      <c r="W5" t="n">
        <v>1.03</v>
      </c>
      <c r="X5" t="n">
        <v>0.52</v>
      </c>
      <c r="Y5" t="n">
        <v>1</v>
      </c>
      <c r="Z5" t="n">
        <v>10</v>
      </c>
      <c r="AA5" t="n">
        <v>58.87628665804266</v>
      </c>
      <c r="AB5" t="n">
        <v>80.55713284395409</v>
      </c>
      <c r="AC5" t="n">
        <v>72.86887314799195</v>
      </c>
      <c r="AD5" t="n">
        <v>58876.28665804266</v>
      </c>
      <c r="AE5" t="n">
        <v>80557.1328439541</v>
      </c>
      <c r="AF5" t="n">
        <v>8.236092805294979e-06</v>
      </c>
      <c r="AG5" t="n">
        <v>0.4208333333333333</v>
      </c>
      <c r="AH5" t="n">
        <v>72868.87314799195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10.0804</v>
      </c>
      <c r="E6" t="n">
        <v>9.92</v>
      </c>
      <c r="F6" t="n">
        <v>7.48</v>
      </c>
      <c r="G6" t="n">
        <v>20.4</v>
      </c>
      <c r="H6" t="n">
        <v>0.35</v>
      </c>
      <c r="I6" t="n">
        <v>22</v>
      </c>
      <c r="J6" t="n">
        <v>99.95</v>
      </c>
      <c r="K6" t="n">
        <v>39.72</v>
      </c>
      <c r="L6" t="n">
        <v>2</v>
      </c>
      <c r="M6" t="n">
        <v>20</v>
      </c>
      <c r="N6" t="n">
        <v>13.24</v>
      </c>
      <c r="O6" t="n">
        <v>12561.45</v>
      </c>
      <c r="P6" t="n">
        <v>57.34</v>
      </c>
      <c r="Q6" t="n">
        <v>605.9</v>
      </c>
      <c r="R6" t="n">
        <v>37.28</v>
      </c>
      <c r="S6" t="n">
        <v>21.88</v>
      </c>
      <c r="T6" t="n">
        <v>6604.43</v>
      </c>
      <c r="U6" t="n">
        <v>0.59</v>
      </c>
      <c r="V6" t="n">
        <v>0.83</v>
      </c>
      <c r="W6" t="n">
        <v>1.03</v>
      </c>
      <c r="X6" t="n">
        <v>0.42</v>
      </c>
      <c r="Y6" t="n">
        <v>1</v>
      </c>
      <c r="Z6" t="n">
        <v>10</v>
      </c>
      <c r="AA6" t="n">
        <v>56.21423651549774</v>
      </c>
      <c r="AB6" t="n">
        <v>76.91479839756229</v>
      </c>
      <c r="AC6" t="n">
        <v>69.5741579891141</v>
      </c>
      <c r="AD6" t="n">
        <v>56214.23651549774</v>
      </c>
      <c r="AE6" t="n">
        <v>76914.79839756229</v>
      </c>
      <c r="AF6" t="n">
        <v>8.384140199799593e-06</v>
      </c>
      <c r="AG6" t="n">
        <v>0.4133333333333333</v>
      </c>
      <c r="AH6" t="n">
        <v>69574.1579891141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10.198</v>
      </c>
      <c r="E7" t="n">
        <v>9.81</v>
      </c>
      <c r="F7" t="n">
        <v>7.43</v>
      </c>
      <c r="G7" t="n">
        <v>23.45</v>
      </c>
      <c r="H7" t="n">
        <v>0.39</v>
      </c>
      <c r="I7" t="n">
        <v>19</v>
      </c>
      <c r="J7" t="n">
        <v>100.27</v>
      </c>
      <c r="K7" t="n">
        <v>39.72</v>
      </c>
      <c r="L7" t="n">
        <v>2.25</v>
      </c>
      <c r="M7" t="n">
        <v>17</v>
      </c>
      <c r="N7" t="n">
        <v>13.3</v>
      </c>
      <c r="O7" t="n">
        <v>12599.94</v>
      </c>
      <c r="P7" t="n">
        <v>54.98</v>
      </c>
      <c r="Q7" t="n">
        <v>605.84</v>
      </c>
      <c r="R7" t="n">
        <v>35.65</v>
      </c>
      <c r="S7" t="n">
        <v>21.88</v>
      </c>
      <c r="T7" t="n">
        <v>5804.4</v>
      </c>
      <c r="U7" t="n">
        <v>0.61</v>
      </c>
      <c r="V7" t="n">
        <v>0.83</v>
      </c>
      <c r="W7" t="n">
        <v>1.02</v>
      </c>
      <c r="X7" t="n">
        <v>0.37</v>
      </c>
      <c r="Y7" t="n">
        <v>1</v>
      </c>
      <c r="Z7" t="n">
        <v>10</v>
      </c>
      <c r="AA7" t="n">
        <v>54.18456904926141</v>
      </c>
      <c r="AB7" t="n">
        <v>74.13771782765012</v>
      </c>
      <c r="AC7" t="n">
        <v>67.06211809113641</v>
      </c>
      <c r="AD7" t="n">
        <v>54184.56904926141</v>
      </c>
      <c r="AE7" t="n">
        <v>74137.71782765012</v>
      </c>
      <c r="AF7" t="n">
        <v>8.481951287404891e-06</v>
      </c>
      <c r="AG7" t="n">
        <v>0.40875</v>
      </c>
      <c r="AH7" t="n">
        <v>67062.11809113641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10.2649</v>
      </c>
      <c r="E8" t="n">
        <v>9.74</v>
      </c>
      <c r="F8" t="n">
        <v>7.4</v>
      </c>
      <c r="G8" t="n">
        <v>26.13</v>
      </c>
      <c r="H8" t="n">
        <v>0.44</v>
      </c>
      <c r="I8" t="n">
        <v>17</v>
      </c>
      <c r="J8" t="n">
        <v>100.58</v>
      </c>
      <c r="K8" t="n">
        <v>39.72</v>
      </c>
      <c r="L8" t="n">
        <v>2.5</v>
      </c>
      <c r="M8" t="n">
        <v>11</v>
      </c>
      <c r="N8" t="n">
        <v>13.36</v>
      </c>
      <c r="O8" t="n">
        <v>12638.45</v>
      </c>
      <c r="P8" t="n">
        <v>53.96</v>
      </c>
      <c r="Q8" t="n">
        <v>605.9299999999999</v>
      </c>
      <c r="R8" t="n">
        <v>34.61</v>
      </c>
      <c r="S8" t="n">
        <v>21.88</v>
      </c>
      <c r="T8" t="n">
        <v>5297.21</v>
      </c>
      <c r="U8" t="n">
        <v>0.63</v>
      </c>
      <c r="V8" t="n">
        <v>0.84</v>
      </c>
      <c r="W8" t="n">
        <v>1.03</v>
      </c>
      <c r="X8" t="n">
        <v>0.35</v>
      </c>
      <c r="Y8" t="n">
        <v>1</v>
      </c>
      <c r="Z8" t="n">
        <v>10</v>
      </c>
      <c r="AA8" t="n">
        <v>53.21419105546575</v>
      </c>
      <c r="AB8" t="n">
        <v>72.81000384648387</v>
      </c>
      <c r="AC8" t="n">
        <v>65.86111926887395</v>
      </c>
      <c r="AD8" t="n">
        <v>53214.19105546575</v>
      </c>
      <c r="AE8" t="n">
        <v>72810.00384648387</v>
      </c>
      <c r="AF8" t="n">
        <v>8.537593819384435e-06</v>
      </c>
      <c r="AG8" t="n">
        <v>0.4058333333333333</v>
      </c>
      <c r="AH8" t="n">
        <v>65861.11926887395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10.3543</v>
      </c>
      <c r="E9" t="n">
        <v>9.66</v>
      </c>
      <c r="F9" t="n">
        <v>7.36</v>
      </c>
      <c r="G9" t="n">
        <v>29.45</v>
      </c>
      <c r="H9" t="n">
        <v>0.48</v>
      </c>
      <c r="I9" t="n">
        <v>15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51.55</v>
      </c>
      <c r="Q9" t="n">
        <v>605.9</v>
      </c>
      <c r="R9" t="n">
        <v>33.27</v>
      </c>
      <c r="S9" t="n">
        <v>21.88</v>
      </c>
      <c r="T9" t="n">
        <v>4637.51</v>
      </c>
      <c r="U9" t="n">
        <v>0.66</v>
      </c>
      <c r="V9" t="n">
        <v>0.84</v>
      </c>
      <c r="W9" t="n">
        <v>1.02</v>
      </c>
      <c r="X9" t="n">
        <v>0.3</v>
      </c>
      <c r="Y9" t="n">
        <v>1</v>
      </c>
      <c r="Z9" t="n">
        <v>10</v>
      </c>
      <c r="AA9" t="n">
        <v>51.39173597292613</v>
      </c>
      <c r="AB9" t="n">
        <v>70.3164404015106</v>
      </c>
      <c r="AC9" t="n">
        <v>63.60553801934986</v>
      </c>
      <c r="AD9" t="n">
        <v>51391.73597292613</v>
      </c>
      <c r="AE9" t="n">
        <v>70316.4404015106</v>
      </c>
      <c r="AF9" t="n">
        <v>8.611950207410911e-06</v>
      </c>
      <c r="AG9" t="n">
        <v>0.4025</v>
      </c>
      <c r="AH9" t="n">
        <v>63605.53801934986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10.369</v>
      </c>
      <c r="E10" t="n">
        <v>9.640000000000001</v>
      </c>
      <c r="F10" t="n">
        <v>7.35</v>
      </c>
      <c r="G10" t="n">
        <v>29.39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1</v>
      </c>
      <c r="N10" t="n">
        <v>13.49</v>
      </c>
      <c r="O10" t="n">
        <v>12715.54</v>
      </c>
      <c r="P10" t="n">
        <v>51.89</v>
      </c>
      <c r="Q10" t="n">
        <v>605.99</v>
      </c>
      <c r="R10" t="n">
        <v>32.77</v>
      </c>
      <c r="S10" t="n">
        <v>21.88</v>
      </c>
      <c r="T10" t="n">
        <v>4387.91</v>
      </c>
      <c r="U10" t="n">
        <v>0.67</v>
      </c>
      <c r="V10" t="n">
        <v>0.84</v>
      </c>
      <c r="W10" t="n">
        <v>1.03</v>
      </c>
      <c r="X10" t="n">
        <v>0.29</v>
      </c>
      <c r="Y10" t="n">
        <v>1</v>
      </c>
      <c r="Z10" t="n">
        <v>10</v>
      </c>
      <c r="AA10" t="n">
        <v>51.46969535505907</v>
      </c>
      <c r="AB10" t="n">
        <v>70.42310786747004</v>
      </c>
      <c r="AC10" t="n">
        <v>63.70202529206691</v>
      </c>
      <c r="AD10" t="n">
        <v>51469.69535505908</v>
      </c>
      <c r="AE10" t="n">
        <v>70423.10786747004</v>
      </c>
      <c r="AF10" t="n">
        <v>8.624176593361573e-06</v>
      </c>
      <c r="AG10" t="n">
        <v>0.4016666666666667</v>
      </c>
      <c r="AH10" t="n">
        <v>63702.02529206692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10.3651</v>
      </c>
      <c r="E11" t="n">
        <v>9.65</v>
      </c>
      <c r="F11" t="n">
        <v>7.35</v>
      </c>
      <c r="G11" t="n">
        <v>29.41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52.06</v>
      </c>
      <c r="Q11" t="n">
        <v>605.99</v>
      </c>
      <c r="R11" t="n">
        <v>32.81</v>
      </c>
      <c r="S11" t="n">
        <v>21.88</v>
      </c>
      <c r="T11" t="n">
        <v>4404.95</v>
      </c>
      <c r="U11" t="n">
        <v>0.67</v>
      </c>
      <c r="V11" t="n">
        <v>0.84</v>
      </c>
      <c r="W11" t="n">
        <v>1.03</v>
      </c>
      <c r="X11" t="n">
        <v>0.29</v>
      </c>
      <c r="Y11" t="n">
        <v>1</v>
      </c>
      <c r="Z11" t="n">
        <v>10</v>
      </c>
      <c r="AA11" t="n">
        <v>51.58043085758406</v>
      </c>
      <c r="AB11" t="n">
        <v>70.57462106733023</v>
      </c>
      <c r="AC11" t="n">
        <v>63.83907828478257</v>
      </c>
      <c r="AD11" t="n">
        <v>51580.43085758406</v>
      </c>
      <c r="AE11" t="n">
        <v>70574.62106733023</v>
      </c>
      <c r="AF11" t="n">
        <v>8.620932858313439e-06</v>
      </c>
      <c r="AG11" t="n">
        <v>0.4020833333333333</v>
      </c>
      <c r="AH11" t="n">
        <v>63839.07828478258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6.5374</v>
      </c>
      <c r="E2" t="n">
        <v>15.3</v>
      </c>
      <c r="F2" t="n">
        <v>8.960000000000001</v>
      </c>
      <c r="G2" t="n">
        <v>5.78</v>
      </c>
      <c r="H2" t="n">
        <v>0.09</v>
      </c>
      <c r="I2" t="n">
        <v>93</v>
      </c>
      <c r="J2" t="n">
        <v>204</v>
      </c>
      <c r="K2" t="n">
        <v>55.27</v>
      </c>
      <c r="L2" t="n">
        <v>1</v>
      </c>
      <c r="M2" t="n">
        <v>91</v>
      </c>
      <c r="N2" t="n">
        <v>42.72</v>
      </c>
      <c r="O2" t="n">
        <v>25393.6</v>
      </c>
      <c r="P2" t="n">
        <v>127.38</v>
      </c>
      <c r="Q2" t="n">
        <v>606.02</v>
      </c>
      <c r="R2" t="n">
        <v>83.53</v>
      </c>
      <c r="S2" t="n">
        <v>21.88</v>
      </c>
      <c r="T2" t="n">
        <v>29377.93</v>
      </c>
      <c r="U2" t="n">
        <v>0.26</v>
      </c>
      <c r="V2" t="n">
        <v>0.6899999999999999</v>
      </c>
      <c r="W2" t="n">
        <v>1.14</v>
      </c>
      <c r="X2" t="n">
        <v>1.9</v>
      </c>
      <c r="Y2" t="n">
        <v>1</v>
      </c>
      <c r="Z2" t="n">
        <v>10</v>
      </c>
      <c r="AA2" t="n">
        <v>166.4008967124383</v>
      </c>
      <c r="AB2" t="n">
        <v>227.6770479713099</v>
      </c>
      <c r="AC2" t="n">
        <v>205.9478700597375</v>
      </c>
      <c r="AD2" t="n">
        <v>166400.8967124383</v>
      </c>
      <c r="AE2" t="n">
        <v>227677.0479713099</v>
      </c>
      <c r="AF2" t="n">
        <v>3.863276223357195e-06</v>
      </c>
      <c r="AG2" t="n">
        <v>0.6375000000000001</v>
      </c>
      <c r="AH2" t="n">
        <v>205947.8700597375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7.2022</v>
      </c>
      <c r="E3" t="n">
        <v>13.88</v>
      </c>
      <c r="F3" t="n">
        <v>8.48</v>
      </c>
      <c r="G3" t="n">
        <v>7.27</v>
      </c>
      <c r="H3" t="n">
        <v>0.11</v>
      </c>
      <c r="I3" t="n">
        <v>70</v>
      </c>
      <c r="J3" t="n">
        <v>204.39</v>
      </c>
      <c r="K3" t="n">
        <v>55.27</v>
      </c>
      <c r="L3" t="n">
        <v>1.25</v>
      </c>
      <c r="M3" t="n">
        <v>68</v>
      </c>
      <c r="N3" t="n">
        <v>42.87</v>
      </c>
      <c r="O3" t="n">
        <v>25442.42</v>
      </c>
      <c r="P3" t="n">
        <v>119.93</v>
      </c>
      <c r="Q3" t="n">
        <v>605.96</v>
      </c>
      <c r="R3" t="n">
        <v>68.44</v>
      </c>
      <c r="S3" t="n">
        <v>21.88</v>
      </c>
      <c r="T3" t="n">
        <v>21947.21</v>
      </c>
      <c r="U3" t="n">
        <v>0.32</v>
      </c>
      <c r="V3" t="n">
        <v>0.73</v>
      </c>
      <c r="W3" t="n">
        <v>1.1</v>
      </c>
      <c r="X3" t="n">
        <v>1.42</v>
      </c>
      <c r="Y3" t="n">
        <v>1</v>
      </c>
      <c r="Z3" t="n">
        <v>10</v>
      </c>
      <c r="AA3" t="n">
        <v>142.9257910452425</v>
      </c>
      <c r="AB3" t="n">
        <v>195.5573727488992</v>
      </c>
      <c r="AC3" t="n">
        <v>176.8936515602961</v>
      </c>
      <c r="AD3" t="n">
        <v>142925.7910452425</v>
      </c>
      <c r="AE3" t="n">
        <v>195557.3727488992</v>
      </c>
      <c r="AF3" t="n">
        <v>4.256139752174135e-06</v>
      </c>
      <c r="AG3" t="n">
        <v>0.5783333333333334</v>
      </c>
      <c r="AH3" t="n">
        <v>176893.6515602961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7.6874</v>
      </c>
      <c r="E4" t="n">
        <v>13.01</v>
      </c>
      <c r="F4" t="n">
        <v>8.17</v>
      </c>
      <c r="G4" t="n">
        <v>8.76</v>
      </c>
      <c r="H4" t="n">
        <v>0.13</v>
      </c>
      <c r="I4" t="n">
        <v>56</v>
      </c>
      <c r="J4" t="n">
        <v>204.79</v>
      </c>
      <c r="K4" t="n">
        <v>55.27</v>
      </c>
      <c r="L4" t="n">
        <v>1.5</v>
      </c>
      <c r="M4" t="n">
        <v>54</v>
      </c>
      <c r="N4" t="n">
        <v>43.02</v>
      </c>
      <c r="O4" t="n">
        <v>25491.3</v>
      </c>
      <c r="P4" t="n">
        <v>114.96</v>
      </c>
      <c r="Q4" t="n">
        <v>605.89</v>
      </c>
      <c r="R4" t="n">
        <v>58.76</v>
      </c>
      <c r="S4" t="n">
        <v>21.88</v>
      </c>
      <c r="T4" t="n">
        <v>17174.84</v>
      </c>
      <c r="U4" t="n">
        <v>0.37</v>
      </c>
      <c r="V4" t="n">
        <v>0.76</v>
      </c>
      <c r="W4" t="n">
        <v>1.08</v>
      </c>
      <c r="X4" t="n">
        <v>1.11</v>
      </c>
      <c r="Y4" t="n">
        <v>1</v>
      </c>
      <c r="Z4" t="n">
        <v>10</v>
      </c>
      <c r="AA4" t="n">
        <v>128.8943315682729</v>
      </c>
      <c r="AB4" t="n">
        <v>176.3589108682153</v>
      </c>
      <c r="AC4" t="n">
        <v>159.5274639362881</v>
      </c>
      <c r="AD4" t="n">
        <v>128894.3315682729</v>
      </c>
      <c r="AE4" t="n">
        <v>176358.9108682153</v>
      </c>
      <c r="AF4" t="n">
        <v>4.542868669415379e-06</v>
      </c>
      <c r="AG4" t="n">
        <v>0.5420833333333334</v>
      </c>
      <c r="AH4" t="n">
        <v>159527.4639362881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8.0237</v>
      </c>
      <c r="E5" t="n">
        <v>12.46</v>
      </c>
      <c r="F5" t="n">
        <v>7.99</v>
      </c>
      <c r="G5" t="n">
        <v>10.2</v>
      </c>
      <c r="H5" t="n">
        <v>0.15</v>
      </c>
      <c r="I5" t="n">
        <v>47</v>
      </c>
      <c r="J5" t="n">
        <v>205.18</v>
      </c>
      <c r="K5" t="n">
        <v>55.27</v>
      </c>
      <c r="L5" t="n">
        <v>1.75</v>
      </c>
      <c r="M5" t="n">
        <v>45</v>
      </c>
      <c r="N5" t="n">
        <v>43.16</v>
      </c>
      <c r="O5" t="n">
        <v>25540.22</v>
      </c>
      <c r="P5" t="n">
        <v>111.82</v>
      </c>
      <c r="Q5" t="n">
        <v>605.95</v>
      </c>
      <c r="R5" t="n">
        <v>53.36</v>
      </c>
      <c r="S5" t="n">
        <v>21.88</v>
      </c>
      <c r="T5" t="n">
        <v>14520.72</v>
      </c>
      <c r="U5" t="n">
        <v>0.41</v>
      </c>
      <c r="V5" t="n">
        <v>0.77</v>
      </c>
      <c r="W5" t="n">
        <v>1.06</v>
      </c>
      <c r="X5" t="n">
        <v>0.93</v>
      </c>
      <c r="Y5" t="n">
        <v>1</v>
      </c>
      <c r="Z5" t="n">
        <v>10</v>
      </c>
      <c r="AA5" t="n">
        <v>120.5361741784911</v>
      </c>
      <c r="AB5" t="n">
        <v>164.9229111916417</v>
      </c>
      <c r="AC5" t="n">
        <v>149.1829000183166</v>
      </c>
      <c r="AD5" t="n">
        <v>120536.1741784911</v>
      </c>
      <c r="AE5" t="n">
        <v>164922.9111916417</v>
      </c>
      <c r="AF5" t="n">
        <v>4.741605138640916e-06</v>
      </c>
      <c r="AG5" t="n">
        <v>0.5191666666666667</v>
      </c>
      <c r="AH5" t="n">
        <v>149182.9000183166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8.271100000000001</v>
      </c>
      <c r="E6" t="n">
        <v>12.09</v>
      </c>
      <c r="F6" t="n">
        <v>7.86</v>
      </c>
      <c r="G6" t="n">
        <v>11.51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109.49</v>
      </c>
      <c r="Q6" t="n">
        <v>605.9</v>
      </c>
      <c r="R6" t="n">
        <v>49.22</v>
      </c>
      <c r="S6" t="n">
        <v>21.88</v>
      </c>
      <c r="T6" t="n">
        <v>12480.99</v>
      </c>
      <c r="U6" t="n">
        <v>0.44</v>
      </c>
      <c r="V6" t="n">
        <v>0.79</v>
      </c>
      <c r="W6" t="n">
        <v>1.06</v>
      </c>
      <c r="X6" t="n">
        <v>0.8</v>
      </c>
      <c r="Y6" t="n">
        <v>1</v>
      </c>
      <c r="Z6" t="n">
        <v>10</v>
      </c>
      <c r="AA6" t="n">
        <v>114.8219753922188</v>
      </c>
      <c r="AB6" t="n">
        <v>157.1044923196092</v>
      </c>
      <c r="AC6" t="n">
        <v>142.1106600702086</v>
      </c>
      <c r="AD6" t="n">
        <v>114821.9753922188</v>
      </c>
      <c r="AE6" t="n">
        <v>157104.4923196092</v>
      </c>
      <c r="AF6" t="n">
        <v>4.88780615703639e-06</v>
      </c>
      <c r="AG6" t="n">
        <v>0.50375</v>
      </c>
      <c r="AH6" t="n">
        <v>142110.6600702086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8.4758</v>
      </c>
      <c r="E7" t="n">
        <v>11.8</v>
      </c>
      <c r="F7" t="n">
        <v>7.77</v>
      </c>
      <c r="G7" t="n">
        <v>12.96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107.46</v>
      </c>
      <c r="Q7" t="n">
        <v>605.84</v>
      </c>
      <c r="R7" t="n">
        <v>46.46</v>
      </c>
      <c r="S7" t="n">
        <v>21.88</v>
      </c>
      <c r="T7" t="n">
        <v>11127.64</v>
      </c>
      <c r="U7" t="n">
        <v>0.47</v>
      </c>
      <c r="V7" t="n">
        <v>0.8</v>
      </c>
      <c r="W7" t="n">
        <v>1.05</v>
      </c>
      <c r="X7" t="n">
        <v>0.72</v>
      </c>
      <c r="Y7" t="n">
        <v>1</v>
      </c>
      <c r="Z7" t="n">
        <v>10</v>
      </c>
      <c r="AA7" t="n">
        <v>110.2593439894386</v>
      </c>
      <c r="AB7" t="n">
        <v>150.8616987452372</v>
      </c>
      <c r="AC7" t="n">
        <v>136.4636699527569</v>
      </c>
      <c r="AD7" t="n">
        <v>110259.3439894386</v>
      </c>
      <c r="AE7" t="n">
        <v>150861.6987452372</v>
      </c>
      <c r="AF7" t="n">
        <v>5.008773612434747e-06</v>
      </c>
      <c r="AG7" t="n">
        <v>0.4916666666666667</v>
      </c>
      <c r="AH7" t="n">
        <v>136463.6699527569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8.661300000000001</v>
      </c>
      <c r="E8" t="n">
        <v>11.55</v>
      </c>
      <c r="F8" t="n">
        <v>7.68</v>
      </c>
      <c r="G8" t="n">
        <v>14.41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105.68</v>
      </c>
      <c r="Q8" t="n">
        <v>605.9</v>
      </c>
      <c r="R8" t="n">
        <v>43.82</v>
      </c>
      <c r="S8" t="n">
        <v>21.88</v>
      </c>
      <c r="T8" t="n">
        <v>9824.41</v>
      </c>
      <c r="U8" t="n">
        <v>0.5</v>
      </c>
      <c r="V8" t="n">
        <v>0.8100000000000001</v>
      </c>
      <c r="W8" t="n">
        <v>1.04</v>
      </c>
      <c r="X8" t="n">
        <v>0.62</v>
      </c>
      <c r="Y8" t="n">
        <v>1</v>
      </c>
      <c r="Z8" t="n">
        <v>10</v>
      </c>
      <c r="AA8" t="n">
        <v>106.3988331602242</v>
      </c>
      <c r="AB8" t="n">
        <v>145.5795775149911</v>
      </c>
      <c r="AC8" t="n">
        <v>131.6856669592202</v>
      </c>
      <c r="AD8" t="n">
        <v>106398.8331602242</v>
      </c>
      <c r="AE8" t="n">
        <v>145579.5775149911</v>
      </c>
      <c r="AF8" t="n">
        <v>5.118394828733698e-06</v>
      </c>
      <c r="AG8" t="n">
        <v>0.48125</v>
      </c>
      <c r="AH8" t="n">
        <v>131685.6669592202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8.8017</v>
      </c>
      <c r="E9" t="n">
        <v>11.36</v>
      </c>
      <c r="F9" t="n">
        <v>7.62</v>
      </c>
      <c r="G9" t="n">
        <v>15.77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104.43</v>
      </c>
      <c r="Q9" t="n">
        <v>605.88</v>
      </c>
      <c r="R9" t="n">
        <v>41.72</v>
      </c>
      <c r="S9" t="n">
        <v>21.88</v>
      </c>
      <c r="T9" t="n">
        <v>8794.040000000001</v>
      </c>
      <c r="U9" t="n">
        <v>0.52</v>
      </c>
      <c r="V9" t="n">
        <v>0.8100000000000001</v>
      </c>
      <c r="W9" t="n">
        <v>1.03</v>
      </c>
      <c r="X9" t="n">
        <v>0.5600000000000001</v>
      </c>
      <c r="Y9" t="n">
        <v>1</v>
      </c>
      <c r="Z9" t="n">
        <v>10</v>
      </c>
      <c r="AA9" t="n">
        <v>103.6778098908348</v>
      </c>
      <c r="AB9" t="n">
        <v>141.8565534347399</v>
      </c>
      <c r="AC9" t="n">
        <v>128.3179630718898</v>
      </c>
      <c r="AD9" t="n">
        <v>103677.8098908347</v>
      </c>
      <c r="AE9" t="n">
        <v>141856.5534347399</v>
      </c>
      <c r="AF9" t="n">
        <v>5.201364202148105e-06</v>
      </c>
      <c r="AG9" t="n">
        <v>0.4733333333333333</v>
      </c>
      <c r="AH9" t="n">
        <v>128317.9630718898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8.9392</v>
      </c>
      <c r="E10" t="n">
        <v>11.19</v>
      </c>
      <c r="F10" t="n">
        <v>7.57</v>
      </c>
      <c r="G10" t="n">
        <v>17.46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103.1</v>
      </c>
      <c r="Q10" t="n">
        <v>605.9</v>
      </c>
      <c r="R10" t="n">
        <v>40.06</v>
      </c>
      <c r="S10" t="n">
        <v>21.88</v>
      </c>
      <c r="T10" t="n">
        <v>7975.01</v>
      </c>
      <c r="U10" t="n">
        <v>0.55</v>
      </c>
      <c r="V10" t="n">
        <v>0.82</v>
      </c>
      <c r="W10" t="n">
        <v>1.03</v>
      </c>
      <c r="X10" t="n">
        <v>0.51</v>
      </c>
      <c r="Y10" t="n">
        <v>1</v>
      </c>
      <c r="Z10" t="n">
        <v>10</v>
      </c>
      <c r="AA10" t="n">
        <v>101.0735478158101</v>
      </c>
      <c r="AB10" t="n">
        <v>138.293287171759</v>
      </c>
      <c r="AC10" t="n">
        <v>125.094769939971</v>
      </c>
      <c r="AD10" t="n">
        <v>101073.5478158101</v>
      </c>
      <c r="AE10" t="n">
        <v>138293.287171759</v>
      </c>
      <c r="AF10" t="n">
        <v>5.28261982069854e-06</v>
      </c>
      <c r="AG10" t="n">
        <v>0.46625</v>
      </c>
      <c r="AH10" t="n">
        <v>125094.769939971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9.039300000000001</v>
      </c>
      <c r="E11" t="n">
        <v>11.06</v>
      </c>
      <c r="F11" t="n">
        <v>7.52</v>
      </c>
      <c r="G11" t="n">
        <v>18.81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101.83</v>
      </c>
      <c r="Q11" t="n">
        <v>605.88</v>
      </c>
      <c r="R11" t="n">
        <v>38.87</v>
      </c>
      <c r="S11" t="n">
        <v>21.88</v>
      </c>
      <c r="T11" t="n">
        <v>7393.22</v>
      </c>
      <c r="U11" t="n">
        <v>0.5600000000000001</v>
      </c>
      <c r="V11" t="n">
        <v>0.82</v>
      </c>
      <c r="W11" t="n">
        <v>1.02</v>
      </c>
      <c r="X11" t="n">
        <v>0.47</v>
      </c>
      <c r="Y11" t="n">
        <v>1</v>
      </c>
      <c r="Z11" t="n">
        <v>10</v>
      </c>
      <c r="AA11" t="n">
        <v>98.98367642432311</v>
      </c>
      <c r="AB11" t="n">
        <v>135.4338329353091</v>
      </c>
      <c r="AC11" t="n">
        <v>122.5082180025777</v>
      </c>
      <c r="AD11" t="n">
        <v>98983.6764243231</v>
      </c>
      <c r="AE11" t="n">
        <v>135433.8329353091</v>
      </c>
      <c r="AF11" t="n">
        <v>5.341773911003258e-06</v>
      </c>
      <c r="AG11" t="n">
        <v>0.4608333333333334</v>
      </c>
      <c r="AH11" t="n">
        <v>122508.2180025777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9.1463</v>
      </c>
      <c r="E12" t="n">
        <v>10.93</v>
      </c>
      <c r="F12" t="n">
        <v>7.48</v>
      </c>
      <c r="G12" t="n">
        <v>20.39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100.49</v>
      </c>
      <c r="Q12" t="n">
        <v>605.87</v>
      </c>
      <c r="R12" t="n">
        <v>37.16</v>
      </c>
      <c r="S12" t="n">
        <v>21.88</v>
      </c>
      <c r="T12" t="n">
        <v>6547.58</v>
      </c>
      <c r="U12" t="n">
        <v>0.59</v>
      </c>
      <c r="V12" t="n">
        <v>0.83</v>
      </c>
      <c r="W12" t="n">
        <v>1.02</v>
      </c>
      <c r="X12" t="n">
        <v>0.42</v>
      </c>
      <c r="Y12" t="n">
        <v>1</v>
      </c>
      <c r="Z12" t="n">
        <v>10</v>
      </c>
      <c r="AA12" t="n">
        <v>96.87008140243704</v>
      </c>
      <c r="AB12" t="n">
        <v>132.5419189811345</v>
      </c>
      <c r="AC12" t="n">
        <v>119.892304257362</v>
      </c>
      <c r="AD12" t="n">
        <v>96870.08140243703</v>
      </c>
      <c r="AE12" t="n">
        <v>132541.9189811345</v>
      </c>
      <c r="AF12" t="n">
        <v>5.405005555984323e-06</v>
      </c>
      <c r="AG12" t="n">
        <v>0.4554166666666666</v>
      </c>
      <c r="AH12" t="n">
        <v>119892.304257362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9.242599999999999</v>
      </c>
      <c r="E13" t="n">
        <v>10.82</v>
      </c>
      <c r="F13" t="n">
        <v>7.44</v>
      </c>
      <c r="G13" t="n">
        <v>22.33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99.45</v>
      </c>
      <c r="Q13" t="n">
        <v>605.89</v>
      </c>
      <c r="R13" t="n">
        <v>36.11</v>
      </c>
      <c r="S13" t="n">
        <v>21.88</v>
      </c>
      <c r="T13" t="n">
        <v>6033.41</v>
      </c>
      <c r="U13" t="n">
        <v>0.61</v>
      </c>
      <c r="V13" t="n">
        <v>0.83</v>
      </c>
      <c r="W13" t="n">
        <v>1.02</v>
      </c>
      <c r="X13" t="n">
        <v>0.39</v>
      </c>
      <c r="Y13" t="n">
        <v>1</v>
      </c>
      <c r="Z13" t="n">
        <v>10</v>
      </c>
      <c r="AA13" t="n">
        <v>95.09245010330837</v>
      </c>
      <c r="AB13" t="n">
        <v>130.1096854141099</v>
      </c>
      <c r="AC13" t="n">
        <v>117.6921996483121</v>
      </c>
      <c r="AD13" t="n">
        <v>95092.45010330837</v>
      </c>
      <c r="AE13" t="n">
        <v>130109.6854141099</v>
      </c>
      <c r="AF13" t="n">
        <v>5.461914036467282e-06</v>
      </c>
      <c r="AG13" t="n">
        <v>0.4508333333333334</v>
      </c>
      <c r="AH13" t="n">
        <v>117692.1996483121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9.290800000000001</v>
      </c>
      <c r="E14" t="n">
        <v>10.76</v>
      </c>
      <c r="F14" t="n">
        <v>7.43</v>
      </c>
      <c r="G14" t="n">
        <v>23.46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98.42</v>
      </c>
      <c r="Q14" t="n">
        <v>605.84</v>
      </c>
      <c r="R14" t="n">
        <v>35.5</v>
      </c>
      <c r="S14" t="n">
        <v>21.88</v>
      </c>
      <c r="T14" t="n">
        <v>5729.34</v>
      </c>
      <c r="U14" t="n">
        <v>0.62</v>
      </c>
      <c r="V14" t="n">
        <v>0.83</v>
      </c>
      <c r="W14" t="n">
        <v>1.03</v>
      </c>
      <c r="X14" t="n">
        <v>0.37</v>
      </c>
      <c r="Y14" t="n">
        <v>1</v>
      </c>
      <c r="Z14" t="n">
        <v>10</v>
      </c>
      <c r="AA14" t="n">
        <v>93.95758215208305</v>
      </c>
      <c r="AB14" t="n">
        <v>128.5569090164037</v>
      </c>
      <c r="AC14" t="n">
        <v>116.2876180506672</v>
      </c>
      <c r="AD14" t="n">
        <v>93957.58215208305</v>
      </c>
      <c r="AE14" t="n">
        <v>128556.9090164037</v>
      </c>
      <c r="AF14" t="n">
        <v>5.490397824206417e-06</v>
      </c>
      <c r="AG14" t="n">
        <v>0.4483333333333333</v>
      </c>
      <c r="AH14" t="n">
        <v>116287.6180506672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9.361599999999999</v>
      </c>
      <c r="E15" t="n">
        <v>10.68</v>
      </c>
      <c r="F15" t="n">
        <v>7.39</v>
      </c>
      <c r="G15" t="n">
        <v>24.62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97.37</v>
      </c>
      <c r="Q15" t="n">
        <v>605.95</v>
      </c>
      <c r="R15" t="n">
        <v>34.43</v>
      </c>
      <c r="S15" t="n">
        <v>21.88</v>
      </c>
      <c r="T15" t="n">
        <v>5201.01</v>
      </c>
      <c r="U15" t="n">
        <v>0.64</v>
      </c>
      <c r="V15" t="n">
        <v>0.84</v>
      </c>
      <c r="W15" t="n">
        <v>1.02</v>
      </c>
      <c r="X15" t="n">
        <v>0.33</v>
      </c>
      <c r="Y15" t="n">
        <v>1</v>
      </c>
      <c r="Z15" t="n">
        <v>10</v>
      </c>
      <c r="AA15" t="n">
        <v>92.47898493013946</v>
      </c>
      <c r="AB15" t="n">
        <v>126.5338270662358</v>
      </c>
      <c r="AC15" t="n">
        <v>114.4576162024093</v>
      </c>
      <c r="AD15" t="n">
        <v>92478.98493013946</v>
      </c>
      <c r="AE15" t="n">
        <v>126533.8270662358</v>
      </c>
      <c r="AF15" t="n">
        <v>5.532237080885476e-06</v>
      </c>
      <c r="AG15" t="n">
        <v>0.445</v>
      </c>
      <c r="AH15" t="n">
        <v>114457.6162024093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9.4017</v>
      </c>
      <c r="E16" t="n">
        <v>10.64</v>
      </c>
      <c r="F16" t="n">
        <v>7.38</v>
      </c>
      <c r="G16" t="n">
        <v>26.05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96.95</v>
      </c>
      <c r="Q16" t="n">
        <v>605.87</v>
      </c>
      <c r="R16" t="n">
        <v>34.39</v>
      </c>
      <c r="S16" t="n">
        <v>21.88</v>
      </c>
      <c r="T16" t="n">
        <v>5187.94</v>
      </c>
      <c r="U16" t="n">
        <v>0.64</v>
      </c>
      <c r="V16" t="n">
        <v>0.84</v>
      </c>
      <c r="W16" t="n">
        <v>1.01</v>
      </c>
      <c r="X16" t="n">
        <v>0.32</v>
      </c>
      <c r="Y16" t="n">
        <v>1</v>
      </c>
      <c r="Z16" t="n">
        <v>10</v>
      </c>
      <c r="AA16" t="n">
        <v>91.8066173126912</v>
      </c>
      <c r="AB16" t="n">
        <v>125.6138640292778</v>
      </c>
      <c r="AC16" t="n">
        <v>113.6254531465221</v>
      </c>
      <c r="AD16" t="n">
        <v>91806.6173126912</v>
      </c>
      <c r="AE16" t="n">
        <v>125613.8640292778</v>
      </c>
      <c r="AF16" t="n">
        <v>5.55593417400455e-06</v>
      </c>
      <c r="AG16" t="n">
        <v>0.4433333333333334</v>
      </c>
      <c r="AH16" t="n">
        <v>113625.4531465221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9.454800000000001</v>
      </c>
      <c r="E17" t="n">
        <v>10.58</v>
      </c>
      <c r="F17" t="n">
        <v>7.36</v>
      </c>
      <c r="G17" t="n">
        <v>27.61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95.89</v>
      </c>
      <c r="Q17" t="n">
        <v>605.84</v>
      </c>
      <c r="R17" t="n">
        <v>33.8</v>
      </c>
      <c r="S17" t="n">
        <v>21.88</v>
      </c>
      <c r="T17" t="n">
        <v>4897.43</v>
      </c>
      <c r="U17" t="n">
        <v>0.65</v>
      </c>
      <c r="V17" t="n">
        <v>0.84</v>
      </c>
      <c r="W17" t="n">
        <v>1.01</v>
      </c>
      <c r="X17" t="n">
        <v>0.31</v>
      </c>
      <c r="Y17" t="n">
        <v>1</v>
      </c>
      <c r="Z17" t="n">
        <v>10</v>
      </c>
      <c r="AA17" t="n">
        <v>90.60430275725743</v>
      </c>
      <c r="AB17" t="n">
        <v>123.9688042121595</v>
      </c>
      <c r="AC17" t="n">
        <v>112.1373955294931</v>
      </c>
      <c r="AD17" t="n">
        <v>90604.30275725744</v>
      </c>
      <c r="AE17" t="n">
        <v>123968.8042121595</v>
      </c>
      <c r="AF17" t="n">
        <v>5.587313616513845e-06</v>
      </c>
      <c r="AG17" t="n">
        <v>0.4408333333333334</v>
      </c>
      <c r="AH17" t="n">
        <v>112137.3955294931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9.516299999999999</v>
      </c>
      <c r="E18" t="n">
        <v>10.51</v>
      </c>
      <c r="F18" t="n">
        <v>7.34</v>
      </c>
      <c r="G18" t="n">
        <v>29.34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95.16</v>
      </c>
      <c r="Q18" t="n">
        <v>605.85</v>
      </c>
      <c r="R18" t="n">
        <v>32.72</v>
      </c>
      <c r="S18" t="n">
        <v>21.88</v>
      </c>
      <c r="T18" t="n">
        <v>4362.04</v>
      </c>
      <c r="U18" t="n">
        <v>0.67</v>
      </c>
      <c r="V18" t="n">
        <v>0.84</v>
      </c>
      <c r="W18" t="n">
        <v>1.02</v>
      </c>
      <c r="X18" t="n">
        <v>0.28</v>
      </c>
      <c r="Y18" t="n">
        <v>1</v>
      </c>
      <c r="Z18" t="n">
        <v>10</v>
      </c>
      <c r="AA18" t="n">
        <v>89.52550124481145</v>
      </c>
      <c r="AB18" t="n">
        <v>122.4927403894679</v>
      </c>
      <c r="AC18" t="n">
        <v>110.8022051663701</v>
      </c>
      <c r="AD18" t="n">
        <v>89525.50124481146</v>
      </c>
      <c r="AE18" t="n">
        <v>122492.7403894679</v>
      </c>
      <c r="AF18" t="n">
        <v>5.62365703862913e-06</v>
      </c>
      <c r="AG18" t="n">
        <v>0.4379166666666667</v>
      </c>
      <c r="AH18" t="n">
        <v>110802.2051663701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9.569900000000001</v>
      </c>
      <c r="E19" t="n">
        <v>10.45</v>
      </c>
      <c r="F19" t="n">
        <v>7.32</v>
      </c>
      <c r="G19" t="n">
        <v>31.36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93.87</v>
      </c>
      <c r="Q19" t="n">
        <v>605.84</v>
      </c>
      <c r="R19" t="n">
        <v>32.28</v>
      </c>
      <c r="S19" t="n">
        <v>21.88</v>
      </c>
      <c r="T19" t="n">
        <v>4145.27</v>
      </c>
      <c r="U19" t="n">
        <v>0.68</v>
      </c>
      <c r="V19" t="n">
        <v>0.85</v>
      </c>
      <c r="W19" t="n">
        <v>1.01</v>
      </c>
      <c r="X19" t="n">
        <v>0.26</v>
      </c>
      <c r="Y19" t="n">
        <v>1</v>
      </c>
      <c r="Z19" t="n">
        <v>10</v>
      </c>
      <c r="AA19" t="n">
        <v>88.21452567727282</v>
      </c>
      <c r="AB19" t="n">
        <v>120.6990057818023</v>
      </c>
      <c r="AC19" t="n">
        <v>109.1796620721372</v>
      </c>
      <c r="AD19" t="n">
        <v>88214.52567727282</v>
      </c>
      <c r="AE19" t="n">
        <v>120699.0057818023</v>
      </c>
      <c r="AF19" t="n">
        <v>5.655331956114973e-06</v>
      </c>
      <c r="AG19" t="n">
        <v>0.4354166666666666</v>
      </c>
      <c r="AH19" t="n">
        <v>109179.6620721372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9.556900000000001</v>
      </c>
      <c r="E20" t="n">
        <v>10.46</v>
      </c>
      <c r="F20" t="n">
        <v>7.33</v>
      </c>
      <c r="G20" t="n">
        <v>31.42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93.29000000000001</v>
      </c>
      <c r="Q20" t="n">
        <v>605.96</v>
      </c>
      <c r="R20" t="n">
        <v>32.66</v>
      </c>
      <c r="S20" t="n">
        <v>21.88</v>
      </c>
      <c r="T20" t="n">
        <v>4338.42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88.04176757805386</v>
      </c>
      <c r="AB20" t="n">
        <v>120.4626305289016</v>
      </c>
      <c r="AC20" t="n">
        <v>108.9658461416185</v>
      </c>
      <c r="AD20" t="n">
        <v>88041.76757805387</v>
      </c>
      <c r="AE20" t="n">
        <v>120462.6305289016</v>
      </c>
      <c r="AF20" t="n">
        <v>5.64764960672475e-06</v>
      </c>
      <c r="AG20" t="n">
        <v>0.4358333333333334</v>
      </c>
      <c r="AH20" t="n">
        <v>108965.8461416185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9.616899999999999</v>
      </c>
      <c r="E21" t="n">
        <v>10.4</v>
      </c>
      <c r="F21" t="n">
        <v>7.31</v>
      </c>
      <c r="G21" t="n">
        <v>33.72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92.77</v>
      </c>
      <c r="Q21" t="n">
        <v>605.9</v>
      </c>
      <c r="R21" t="n">
        <v>31.94</v>
      </c>
      <c r="S21" t="n">
        <v>21.88</v>
      </c>
      <c r="T21" t="n">
        <v>3980.64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87.12583231675045</v>
      </c>
      <c r="AB21" t="n">
        <v>119.209407496175</v>
      </c>
      <c r="AC21" t="n">
        <v>107.8322289562254</v>
      </c>
      <c r="AD21" t="n">
        <v>87125.83231675044</v>
      </c>
      <c r="AE21" t="n">
        <v>119209.407496175</v>
      </c>
      <c r="AF21" t="n">
        <v>5.683106603910393e-06</v>
      </c>
      <c r="AG21" t="n">
        <v>0.4333333333333333</v>
      </c>
      <c r="AH21" t="n">
        <v>107832.2289562254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9.6889</v>
      </c>
      <c r="E22" t="n">
        <v>10.32</v>
      </c>
      <c r="F22" t="n">
        <v>7.27</v>
      </c>
      <c r="G22" t="n">
        <v>36.35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91.28</v>
      </c>
      <c r="Q22" t="n">
        <v>605.92</v>
      </c>
      <c r="R22" t="n">
        <v>30.83</v>
      </c>
      <c r="S22" t="n">
        <v>21.88</v>
      </c>
      <c r="T22" t="n">
        <v>3434.01</v>
      </c>
      <c r="U22" t="n">
        <v>0.71</v>
      </c>
      <c r="V22" t="n">
        <v>0.85</v>
      </c>
      <c r="W22" t="n">
        <v>1</v>
      </c>
      <c r="X22" t="n">
        <v>0.21</v>
      </c>
      <c r="Y22" t="n">
        <v>1</v>
      </c>
      <c r="Z22" t="n">
        <v>10</v>
      </c>
      <c r="AA22" t="n">
        <v>85.48766358824545</v>
      </c>
      <c r="AB22" t="n">
        <v>116.967992770932</v>
      </c>
      <c r="AC22" t="n">
        <v>105.8047317065135</v>
      </c>
      <c r="AD22" t="n">
        <v>85487.66358824546</v>
      </c>
      <c r="AE22" t="n">
        <v>116967.992770932</v>
      </c>
      <c r="AF22" t="n">
        <v>5.725655000533167e-06</v>
      </c>
      <c r="AG22" t="n">
        <v>0.43</v>
      </c>
      <c r="AH22" t="n">
        <v>105804.7317065135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9.681100000000001</v>
      </c>
      <c r="E23" t="n">
        <v>10.33</v>
      </c>
      <c r="F23" t="n">
        <v>7.28</v>
      </c>
      <c r="G23" t="n">
        <v>36.39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91.09999999999999</v>
      </c>
      <c r="Q23" t="n">
        <v>605.84</v>
      </c>
      <c r="R23" t="n">
        <v>31.1</v>
      </c>
      <c r="S23" t="n">
        <v>21.88</v>
      </c>
      <c r="T23" t="n">
        <v>3565.49</v>
      </c>
      <c r="U23" t="n">
        <v>0.7</v>
      </c>
      <c r="V23" t="n">
        <v>0.85</v>
      </c>
      <c r="W23" t="n">
        <v>1.01</v>
      </c>
      <c r="X23" t="n">
        <v>0.22</v>
      </c>
      <c r="Y23" t="n">
        <v>1</v>
      </c>
      <c r="Z23" t="n">
        <v>10</v>
      </c>
      <c r="AA23" t="n">
        <v>85.49527817831112</v>
      </c>
      <c r="AB23" t="n">
        <v>116.9784113889918</v>
      </c>
      <c r="AC23" t="n">
        <v>105.8141559862883</v>
      </c>
      <c r="AD23" t="n">
        <v>85495.27817831113</v>
      </c>
      <c r="AE23" t="n">
        <v>116978.4113889918</v>
      </c>
      <c r="AF23" t="n">
        <v>5.721045590899034e-06</v>
      </c>
      <c r="AG23" t="n">
        <v>0.4304166666666667</v>
      </c>
      <c r="AH23" t="n">
        <v>105814.1559862883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9.7508</v>
      </c>
      <c r="E24" t="n">
        <v>10.26</v>
      </c>
      <c r="F24" t="n">
        <v>7.24</v>
      </c>
      <c r="G24" t="n">
        <v>39.52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89.95</v>
      </c>
      <c r="Q24" t="n">
        <v>605.87</v>
      </c>
      <c r="R24" t="n">
        <v>29.92</v>
      </c>
      <c r="S24" t="n">
        <v>21.88</v>
      </c>
      <c r="T24" t="n">
        <v>2983.82</v>
      </c>
      <c r="U24" t="n">
        <v>0.73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84.09188721462475</v>
      </c>
      <c r="AB24" t="n">
        <v>115.0582299592373</v>
      </c>
      <c r="AC24" t="n">
        <v>104.0772339771974</v>
      </c>
      <c r="AD24" t="n">
        <v>84091.88721462474</v>
      </c>
      <c r="AE24" t="n">
        <v>115058.2299592373</v>
      </c>
      <c r="AF24" t="n">
        <v>5.76223480262969e-06</v>
      </c>
      <c r="AG24" t="n">
        <v>0.4275</v>
      </c>
      <c r="AH24" t="n">
        <v>104077.2339771974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9.734500000000001</v>
      </c>
      <c r="E25" t="n">
        <v>10.27</v>
      </c>
      <c r="F25" t="n">
        <v>7.26</v>
      </c>
      <c r="G25" t="n">
        <v>39.61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9</v>
      </c>
      <c r="N25" t="n">
        <v>46.18</v>
      </c>
      <c r="O25" t="n">
        <v>26529.46</v>
      </c>
      <c r="P25" t="n">
        <v>89.45</v>
      </c>
      <c r="Q25" t="n">
        <v>605.84</v>
      </c>
      <c r="R25" t="n">
        <v>30.61</v>
      </c>
      <c r="S25" t="n">
        <v>21.88</v>
      </c>
      <c r="T25" t="n">
        <v>3325.04</v>
      </c>
      <c r="U25" t="n">
        <v>0.72</v>
      </c>
      <c r="V25" t="n">
        <v>0.85</v>
      </c>
      <c r="W25" t="n">
        <v>1.01</v>
      </c>
      <c r="X25" t="n">
        <v>0.2</v>
      </c>
      <c r="Y25" t="n">
        <v>1</v>
      </c>
      <c r="Z25" t="n">
        <v>10</v>
      </c>
      <c r="AA25" t="n">
        <v>84.02824635934323</v>
      </c>
      <c r="AB25" t="n">
        <v>114.9711537334048</v>
      </c>
      <c r="AC25" t="n">
        <v>103.9984681841461</v>
      </c>
      <c r="AD25" t="n">
        <v>84028.24635934323</v>
      </c>
      <c r="AE25" t="n">
        <v>114971.1537334048</v>
      </c>
      <c r="AF25" t="n">
        <v>5.752602318394257e-06</v>
      </c>
      <c r="AG25" t="n">
        <v>0.4279166666666667</v>
      </c>
      <c r="AH25" t="n">
        <v>103998.4681841461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9.735799999999999</v>
      </c>
      <c r="E26" t="n">
        <v>10.27</v>
      </c>
      <c r="F26" t="n">
        <v>7.26</v>
      </c>
      <c r="G26" t="n">
        <v>39.6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88.78</v>
      </c>
      <c r="Q26" t="n">
        <v>605.84</v>
      </c>
      <c r="R26" t="n">
        <v>30.3</v>
      </c>
      <c r="S26" t="n">
        <v>21.88</v>
      </c>
      <c r="T26" t="n">
        <v>3173.11</v>
      </c>
      <c r="U26" t="n">
        <v>0.72</v>
      </c>
      <c r="V26" t="n">
        <v>0.85</v>
      </c>
      <c r="W26" t="n">
        <v>1.01</v>
      </c>
      <c r="X26" t="n">
        <v>0.2</v>
      </c>
      <c r="Y26" t="n">
        <v>1</v>
      </c>
      <c r="Z26" t="n">
        <v>10</v>
      </c>
      <c r="AA26" t="n">
        <v>83.64320516395313</v>
      </c>
      <c r="AB26" t="n">
        <v>114.4443233830537</v>
      </c>
      <c r="AC26" t="n">
        <v>103.5219177830213</v>
      </c>
      <c r="AD26" t="n">
        <v>83643.20516395313</v>
      </c>
      <c r="AE26" t="n">
        <v>114444.3233830537</v>
      </c>
      <c r="AF26" t="n">
        <v>5.753370553333279e-06</v>
      </c>
      <c r="AG26" t="n">
        <v>0.4279166666666667</v>
      </c>
      <c r="AH26" t="n">
        <v>103521.9177830213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9.796200000000001</v>
      </c>
      <c r="E27" t="n">
        <v>10.21</v>
      </c>
      <c r="F27" t="n">
        <v>7.24</v>
      </c>
      <c r="G27" t="n">
        <v>43.43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8</v>
      </c>
      <c r="N27" t="n">
        <v>46.49</v>
      </c>
      <c r="O27" t="n">
        <v>26629.54</v>
      </c>
      <c r="P27" t="n">
        <v>87.97</v>
      </c>
      <c r="Q27" t="n">
        <v>605.84</v>
      </c>
      <c r="R27" t="n">
        <v>29.8</v>
      </c>
      <c r="S27" t="n">
        <v>21.88</v>
      </c>
      <c r="T27" t="n">
        <v>2925.96</v>
      </c>
      <c r="U27" t="n">
        <v>0.73</v>
      </c>
      <c r="V27" t="n">
        <v>0.85</v>
      </c>
      <c r="W27" t="n">
        <v>1</v>
      </c>
      <c r="X27" t="n">
        <v>0.18</v>
      </c>
      <c r="Y27" t="n">
        <v>1</v>
      </c>
      <c r="Z27" t="n">
        <v>10</v>
      </c>
      <c r="AA27" t="n">
        <v>82.60575347444545</v>
      </c>
      <c r="AB27" t="n">
        <v>113.0248362123317</v>
      </c>
      <c r="AC27" t="n">
        <v>102.2379044756098</v>
      </c>
      <c r="AD27" t="n">
        <v>82605.75347444545</v>
      </c>
      <c r="AE27" t="n">
        <v>113024.8362123317</v>
      </c>
      <c r="AF27" t="n">
        <v>5.789063930500162e-06</v>
      </c>
      <c r="AG27" t="n">
        <v>0.4254166666666667</v>
      </c>
      <c r="AH27" t="n">
        <v>102237.9044756098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9.797000000000001</v>
      </c>
      <c r="E28" t="n">
        <v>10.21</v>
      </c>
      <c r="F28" t="n">
        <v>7.24</v>
      </c>
      <c r="G28" t="n">
        <v>43.42</v>
      </c>
      <c r="H28" t="n">
        <v>0.62</v>
      </c>
      <c r="I28" t="n">
        <v>10</v>
      </c>
      <c r="J28" t="n">
        <v>214.42</v>
      </c>
      <c r="K28" t="n">
        <v>55.27</v>
      </c>
      <c r="L28" t="n">
        <v>7.5</v>
      </c>
      <c r="M28" t="n">
        <v>8</v>
      </c>
      <c r="N28" t="n">
        <v>46.65</v>
      </c>
      <c r="O28" t="n">
        <v>26679.66</v>
      </c>
      <c r="P28" t="n">
        <v>86.68000000000001</v>
      </c>
      <c r="Q28" t="n">
        <v>605.86</v>
      </c>
      <c r="R28" t="n">
        <v>29.66</v>
      </c>
      <c r="S28" t="n">
        <v>21.88</v>
      </c>
      <c r="T28" t="n">
        <v>2854.31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81.88286594711386</v>
      </c>
      <c r="AB28" t="n">
        <v>112.0357496058902</v>
      </c>
      <c r="AC28" t="n">
        <v>101.3432149066949</v>
      </c>
      <c r="AD28" t="n">
        <v>81882.86594711385</v>
      </c>
      <c r="AE28" t="n">
        <v>112035.7496058902</v>
      </c>
      <c r="AF28" t="n">
        <v>5.789536690462637e-06</v>
      </c>
      <c r="AG28" t="n">
        <v>0.4254166666666667</v>
      </c>
      <c r="AH28" t="n">
        <v>101343.2149066949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9.850899999999999</v>
      </c>
      <c r="E29" t="n">
        <v>10.15</v>
      </c>
      <c r="F29" t="n">
        <v>7.22</v>
      </c>
      <c r="G29" t="n">
        <v>48.14</v>
      </c>
      <c r="H29" t="n">
        <v>0.64</v>
      </c>
      <c r="I29" t="n">
        <v>9</v>
      </c>
      <c r="J29" t="n">
        <v>214.83</v>
      </c>
      <c r="K29" t="n">
        <v>55.27</v>
      </c>
      <c r="L29" t="n">
        <v>7.75</v>
      </c>
      <c r="M29" t="n">
        <v>7</v>
      </c>
      <c r="N29" t="n">
        <v>46.81</v>
      </c>
      <c r="O29" t="n">
        <v>26729.83</v>
      </c>
      <c r="P29" t="n">
        <v>85.56</v>
      </c>
      <c r="Q29" t="n">
        <v>605.84</v>
      </c>
      <c r="R29" t="n">
        <v>29.23</v>
      </c>
      <c r="S29" t="n">
        <v>21.88</v>
      </c>
      <c r="T29" t="n">
        <v>2647.93</v>
      </c>
      <c r="U29" t="n">
        <v>0.75</v>
      </c>
      <c r="V29" t="n">
        <v>0.86</v>
      </c>
      <c r="W29" t="n">
        <v>1</v>
      </c>
      <c r="X29" t="n">
        <v>0.16</v>
      </c>
      <c r="Y29" t="n">
        <v>1</v>
      </c>
      <c r="Z29" t="n">
        <v>10</v>
      </c>
      <c r="AA29" t="n">
        <v>80.74109318990867</v>
      </c>
      <c r="AB29" t="n">
        <v>110.4735257480238</v>
      </c>
      <c r="AC29" t="n">
        <v>99.93008750122792</v>
      </c>
      <c r="AD29" t="n">
        <v>80741.09318990867</v>
      </c>
      <c r="AE29" t="n">
        <v>110473.5257480239</v>
      </c>
      <c r="AF29" t="n">
        <v>5.821388892934407e-06</v>
      </c>
      <c r="AG29" t="n">
        <v>0.4229166666666667</v>
      </c>
      <c r="AH29" t="n">
        <v>99930.08750122791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9.8538</v>
      </c>
      <c r="E30" t="n">
        <v>10.15</v>
      </c>
      <c r="F30" t="n">
        <v>7.22</v>
      </c>
      <c r="G30" t="n">
        <v>48.12</v>
      </c>
      <c r="H30" t="n">
        <v>0.66</v>
      </c>
      <c r="I30" t="n">
        <v>9</v>
      </c>
      <c r="J30" t="n">
        <v>215.24</v>
      </c>
      <c r="K30" t="n">
        <v>55.27</v>
      </c>
      <c r="L30" t="n">
        <v>8</v>
      </c>
      <c r="M30" t="n">
        <v>7</v>
      </c>
      <c r="N30" t="n">
        <v>46.97</v>
      </c>
      <c r="O30" t="n">
        <v>26780.06</v>
      </c>
      <c r="P30" t="n">
        <v>85.43000000000001</v>
      </c>
      <c r="Q30" t="n">
        <v>605.9</v>
      </c>
      <c r="R30" t="n">
        <v>29.21</v>
      </c>
      <c r="S30" t="n">
        <v>21.88</v>
      </c>
      <c r="T30" t="n">
        <v>2638.08</v>
      </c>
      <c r="U30" t="n">
        <v>0.75</v>
      </c>
      <c r="V30" t="n">
        <v>0.86</v>
      </c>
      <c r="W30" t="n">
        <v>1</v>
      </c>
      <c r="X30" t="n">
        <v>0.16</v>
      </c>
      <c r="Y30" t="n">
        <v>1</v>
      </c>
      <c r="Z30" t="n">
        <v>10</v>
      </c>
      <c r="AA30" t="n">
        <v>80.64703031455436</v>
      </c>
      <c r="AB30" t="n">
        <v>110.344824772203</v>
      </c>
      <c r="AC30" t="n">
        <v>99.81366956590637</v>
      </c>
      <c r="AD30" t="n">
        <v>80647.03031455436</v>
      </c>
      <c r="AE30" t="n">
        <v>110344.824772203</v>
      </c>
      <c r="AF30" t="n">
        <v>5.82310264779838e-06</v>
      </c>
      <c r="AG30" t="n">
        <v>0.4229166666666667</v>
      </c>
      <c r="AH30" t="n">
        <v>99813.66956590637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9.847899999999999</v>
      </c>
      <c r="E31" t="n">
        <v>10.15</v>
      </c>
      <c r="F31" t="n">
        <v>7.22</v>
      </c>
      <c r="G31" t="n">
        <v>48.16</v>
      </c>
      <c r="H31" t="n">
        <v>0.68</v>
      </c>
      <c r="I31" t="n">
        <v>9</v>
      </c>
      <c r="J31" t="n">
        <v>215.65</v>
      </c>
      <c r="K31" t="n">
        <v>55.27</v>
      </c>
      <c r="L31" t="n">
        <v>8.25</v>
      </c>
      <c r="M31" t="n">
        <v>7</v>
      </c>
      <c r="N31" t="n">
        <v>47.12</v>
      </c>
      <c r="O31" t="n">
        <v>26830.34</v>
      </c>
      <c r="P31" t="n">
        <v>84.18000000000001</v>
      </c>
      <c r="Q31" t="n">
        <v>605.84</v>
      </c>
      <c r="R31" t="n">
        <v>29.43</v>
      </c>
      <c r="S31" t="n">
        <v>21.88</v>
      </c>
      <c r="T31" t="n">
        <v>2745.73</v>
      </c>
      <c r="U31" t="n">
        <v>0.74</v>
      </c>
      <c r="V31" t="n">
        <v>0.86</v>
      </c>
      <c r="W31" t="n">
        <v>1</v>
      </c>
      <c r="X31" t="n">
        <v>0.17</v>
      </c>
      <c r="Y31" t="n">
        <v>1</v>
      </c>
      <c r="Z31" t="n">
        <v>10</v>
      </c>
      <c r="AA31" t="n">
        <v>80.00155334953722</v>
      </c>
      <c r="AB31" t="n">
        <v>109.461654712233</v>
      </c>
      <c r="AC31" t="n">
        <v>99.01478801692271</v>
      </c>
      <c r="AD31" t="n">
        <v>80001.55334953722</v>
      </c>
      <c r="AE31" t="n">
        <v>109461.654712233</v>
      </c>
      <c r="AF31" t="n">
        <v>5.819616043075124e-06</v>
      </c>
      <c r="AG31" t="n">
        <v>0.4229166666666667</v>
      </c>
      <c r="AH31" t="n">
        <v>99014.78801692271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9.916</v>
      </c>
      <c r="E32" t="n">
        <v>10.08</v>
      </c>
      <c r="F32" t="n">
        <v>7.2</v>
      </c>
      <c r="G32" t="n">
        <v>53.97</v>
      </c>
      <c r="H32" t="n">
        <v>0.7</v>
      </c>
      <c r="I32" t="n">
        <v>8</v>
      </c>
      <c r="J32" t="n">
        <v>216.05</v>
      </c>
      <c r="K32" t="n">
        <v>55.27</v>
      </c>
      <c r="L32" t="n">
        <v>8.5</v>
      </c>
      <c r="M32" t="n">
        <v>6</v>
      </c>
      <c r="N32" t="n">
        <v>47.28</v>
      </c>
      <c r="O32" t="n">
        <v>26880.68</v>
      </c>
      <c r="P32" t="n">
        <v>82.56999999999999</v>
      </c>
      <c r="Q32" t="n">
        <v>605.85</v>
      </c>
      <c r="R32" t="n">
        <v>28.6</v>
      </c>
      <c r="S32" t="n">
        <v>21.88</v>
      </c>
      <c r="T32" t="n">
        <v>2336.22</v>
      </c>
      <c r="U32" t="n">
        <v>0.77</v>
      </c>
      <c r="V32" t="n">
        <v>0.86</v>
      </c>
      <c r="W32" t="n">
        <v>1</v>
      </c>
      <c r="X32" t="n">
        <v>0.14</v>
      </c>
      <c r="Y32" t="n">
        <v>1</v>
      </c>
      <c r="Z32" t="n">
        <v>10</v>
      </c>
      <c r="AA32" t="n">
        <v>78.49695794071121</v>
      </c>
      <c r="AB32" t="n">
        <v>107.4030008958136</v>
      </c>
      <c r="AC32" t="n">
        <v>97.15260923140295</v>
      </c>
      <c r="AD32" t="n">
        <v>78496.95794071122</v>
      </c>
      <c r="AE32" t="n">
        <v>107403.0008958136</v>
      </c>
      <c r="AF32" t="n">
        <v>5.859859734880832e-06</v>
      </c>
      <c r="AG32" t="n">
        <v>0.42</v>
      </c>
      <c r="AH32" t="n">
        <v>97152.60923140295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9.9267</v>
      </c>
      <c r="E33" t="n">
        <v>10.07</v>
      </c>
      <c r="F33" t="n">
        <v>7.18</v>
      </c>
      <c r="G33" t="n">
        <v>53.89</v>
      </c>
      <c r="H33" t="n">
        <v>0.72</v>
      </c>
      <c r="I33" t="n">
        <v>8</v>
      </c>
      <c r="J33" t="n">
        <v>216.46</v>
      </c>
      <c r="K33" t="n">
        <v>55.27</v>
      </c>
      <c r="L33" t="n">
        <v>8.75</v>
      </c>
      <c r="M33" t="n">
        <v>6</v>
      </c>
      <c r="N33" t="n">
        <v>47.44</v>
      </c>
      <c r="O33" t="n">
        <v>26931.07</v>
      </c>
      <c r="P33" t="n">
        <v>81.97</v>
      </c>
      <c r="Q33" t="n">
        <v>605.84</v>
      </c>
      <c r="R33" t="n">
        <v>28.1</v>
      </c>
      <c r="S33" t="n">
        <v>21.88</v>
      </c>
      <c r="T33" t="n">
        <v>2086.95</v>
      </c>
      <c r="U33" t="n">
        <v>0.78</v>
      </c>
      <c r="V33" t="n">
        <v>0.86</v>
      </c>
      <c r="W33" t="n">
        <v>1</v>
      </c>
      <c r="X33" t="n">
        <v>0.13</v>
      </c>
      <c r="Y33" t="n">
        <v>1</v>
      </c>
      <c r="Z33" t="n">
        <v>10</v>
      </c>
      <c r="AA33" t="n">
        <v>78.00675406299493</v>
      </c>
      <c r="AB33" t="n">
        <v>106.7322823240537</v>
      </c>
      <c r="AC33" t="n">
        <v>96.5459030987722</v>
      </c>
      <c r="AD33" t="n">
        <v>78006.75406299494</v>
      </c>
      <c r="AE33" t="n">
        <v>106732.2823240537</v>
      </c>
      <c r="AF33" t="n">
        <v>5.866182899378938e-06</v>
      </c>
      <c r="AG33" t="n">
        <v>0.4195833333333334</v>
      </c>
      <c r="AH33" t="n">
        <v>96545.90309877221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9.9171</v>
      </c>
      <c r="E34" t="n">
        <v>10.08</v>
      </c>
      <c r="F34" t="n">
        <v>7.19</v>
      </c>
      <c r="G34" t="n">
        <v>53.96</v>
      </c>
      <c r="H34" t="n">
        <v>0.74</v>
      </c>
      <c r="I34" t="n">
        <v>8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81.34999999999999</v>
      </c>
      <c r="Q34" t="n">
        <v>605.9</v>
      </c>
      <c r="R34" t="n">
        <v>28.32</v>
      </c>
      <c r="S34" t="n">
        <v>21.88</v>
      </c>
      <c r="T34" t="n">
        <v>2194.75</v>
      </c>
      <c r="U34" t="n">
        <v>0.77</v>
      </c>
      <c r="V34" t="n">
        <v>0.86</v>
      </c>
      <c r="W34" t="n">
        <v>1</v>
      </c>
      <c r="X34" t="n">
        <v>0.14</v>
      </c>
      <c r="Y34" t="n">
        <v>1</v>
      </c>
      <c r="Z34" t="n">
        <v>10</v>
      </c>
      <c r="AA34" t="n">
        <v>77.7802743645266</v>
      </c>
      <c r="AB34" t="n">
        <v>106.4224028090304</v>
      </c>
      <c r="AC34" t="n">
        <v>96.26559804974396</v>
      </c>
      <c r="AD34" t="n">
        <v>77780.2743645266</v>
      </c>
      <c r="AE34" t="n">
        <v>106422.4028090304</v>
      </c>
      <c r="AF34" t="n">
        <v>5.860509779829234e-06</v>
      </c>
      <c r="AG34" t="n">
        <v>0.42</v>
      </c>
      <c r="AH34" t="n">
        <v>96265.59804974396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9.9184</v>
      </c>
      <c r="E35" t="n">
        <v>10.08</v>
      </c>
      <c r="F35" t="n">
        <v>7.19</v>
      </c>
      <c r="G35" t="n">
        <v>53.95</v>
      </c>
      <c r="H35" t="n">
        <v>0.76</v>
      </c>
      <c r="I35" t="n">
        <v>8</v>
      </c>
      <c r="J35" t="n">
        <v>217.28</v>
      </c>
      <c r="K35" t="n">
        <v>55.27</v>
      </c>
      <c r="L35" t="n">
        <v>9.25</v>
      </c>
      <c r="M35" t="n">
        <v>3</v>
      </c>
      <c r="N35" t="n">
        <v>47.76</v>
      </c>
      <c r="O35" t="n">
        <v>27032.02</v>
      </c>
      <c r="P35" t="n">
        <v>80.67</v>
      </c>
      <c r="Q35" t="n">
        <v>605.87</v>
      </c>
      <c r="R35" t="n">
        <v>28.22</v>
      </c>
      <c r="S35" t="n">
        <v>21.88</v>
      </c>
      <c r="T35" t="n">
        <v>2146.02</v>
      </c>
      <c r="U35" t="n">
        <v>0.78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77.39764397715795</v>
      </c>
      <c r="AB35" t="n">
        <v>105.8988710325715</v>
      </c>
      <c r="AC35" t="n">
        <v>95.7920314112487</v>
      </c>
      <c r="AD35" t="n">
        <v>77397.64397715796</v>
      </c>
      <c r="AE35" t="n">
        <v>105898.8710325715</v>
      </c>
      <c r="AF35" t="n">
        <v>5.861278014768257e-06</v>
      </c>
      <c r="AG35" t="n">
        <v>0.42</v>
      </c>
      <c r="AH35" t="n">
        <v>95792.0314112487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9.9094</v>
      </c>
      <c r="E36" t="n">
        <v>10.09</v>
      </c>
      <c r="F36" t="n">
        <v>7.2</v>
      </c>
      <c r="G36" t="n">
        <v>54.02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80.38</v>
      </c>
      <c r="Q36" t="n">
        <v>605.84</v>
      </c>
      <c r="R36" t="n">
        <v>28.58</v>
      </c>
      <c r="S36" t="n">
        <v>21.88</v>
      </c>
      <c r="T36" t="n">
        <v>2324.27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77.34723713541749</v>
      </c>
      <c r="AB36" t="n">
        <v>105.8299021679094</v>
      </c>
      <c r="AC36" t="n">
        <v>95.72964483823147</v>
      </c>
      <c r="AD36" t="n">
        <v>77347.23713541748</v>
      </c>
      <c r="AE36" t="n">
        <v>105829.9021679094</v>
      </c>
      <c r="AF36" t="n">
        <v>5.855959465190411e-06</v>
      </c>
      <c r="AG36" t="n">
        <v>0.4204166666666667</v>
      </c>
      <c r="AH36" t="n">
        <v>95729.64483823147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9.9734</v>
      </c>
      <c r="E37" t="n">
        <v>10.03</v>
      </c>
      <c r="F37" t="n">
        <v>7.18</v>
      </c>
      <c r="G37" t="n">
        <v>61.53</v>
      </c>
      <c r="H37" t="n">
        <v>0.79</v>
      </c>
      <c r="I37" t="n">
        <v>7</v>
      </c>
      <c r="J37" t="n">
        <v>218.1</v>
      </c>
      <c r="K37" t="n">
        <v>55.27</v>
      </c>
      <c r="L37" t="n">
        <v>9.75</v>
      </c>
      <c r="M37" t="n">
        <v>1</v>
      </c>
      <c r="N37" t="n">
        <v>48.08</v>
      </c>
      <c r="O37" t="n">
        <v>27133.18</v>
      </c>
      <c r="P37" t="n">
        <v>78.68000000000001</v>
      </c>
      <c r="Q37" t="n">
        <v>605.84</v>
      </c>
      <c r="R37" t="n">
        <v>27.69</v>
      </c>
      <c r="S37" t="n">
        <v>21.88</v>
      </c>
      <c r="T37" t="n">
        <v>1884.43</v>
      </c>
      <c r="U37" t="n">
        <v>0.79</v>
      </c>
      <c r="V37" t="n">
        <v>0.86</v>
      </c>
      <c r="W37" t="n">
        <v>1.01</v>
      </c>
      <c r="X37" t="n">
        <v>0.12</v>
      </c>
      <c r="Y37" t="n">
        <v>1</v>
      </c>
      <c r="Z37" t="n">
        <v>10</v>
      </c>
      <c r="AA37" t="n">
        <v>75.85375371513346</v>
      </c>
      <c r="AB37" t="n">
        <v>103.7864522644394</v>
      </c>
      <c r="AC37" t="n">
        <v>93.88121892554807</v>
      </c>
      <c r="AD37" t="n">
        <v>75853.75371513347</v>
      </c>
      <c r="AE37" t="n">
        <v>103786.4522644394</v>
      </c>
      <c r="AF37" t="n">
        <v>5.893780262188431e-06</v>
      </c>
      <c r="AG37" t="n">
        <v>0.4179166666666667</v>
      </c>
      <c r="AH37" t="n">
        <v>93881.21892554806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9.969799999999999</v>
      </c>
      <c r="E38" t="n">
        <v>10.03</v>
      </c>
      <c r="F38" t="n">
        <v>7.18</v>
      </c>
      <c r="G38" t="n">
        <v>61.56</v>
      </c>
      <c r="H38" t="n">
        <v>0.8100000000000001</v>
      </c>
      <c r="I38" t="n">
        <v>7</v>
      </c>
      <c r="J38" t="n">
        <v>218.51</v>
      </c>
      <c r="K38" t="n">
        <v>55.27</v>
      </c>
      <c r="L38" t="n">
        <v>10</v>
      </c>
      <c r="M38" t="n">
        <v>1</v>
      </c>
      <c r="N38" t="n">
        <v>48.24</v>
      </c>
      <c r="O38" t="n">
        <v>27183.85</v>
      </c>
      <c r="P38" t="n">
        <v>78.95999999999999</v>
      </c>
      <c r="Q38" t="n">
        <v>605.84</v>
      </c>
      <c r="R38" t="n">
        <v>27.79</v>
      </c>
      <c r="S38" t="n">
        <v>21.88</v>
      </c>
      <c r="T38" t="n">
        <v>1937.81</v>
      </c>
      <c r="U38" t="n">
        <v>0.79</v>
      </c>
      <c r="V38" t="n">
        <v>0.86</v>
      </c>
      <c r="W38" t="n">
        <v>1.01</v>
      </c>
      <c r="X38" t="n">
        <v>0.12</v>
      </c>
      <c r="Y38" t="n">
        <v>1</v>
      </c>
      <c r="Z38" t="n">
        <v>10</v>
      </c>
      <c r="AA38" t="n">
        <v>76.0321640029965</v>
      </c>
      <c r="AB38" t="n">
        <v>104.0305610911999</v>
      </c>
      <c r="AC38" t="n">
        <v>94.1020303484915</v>
      </c>
      <c r="AD38" t="n">
        <v>76032.16400299649</v>
      </c>
      <c r="AE38" t="n">
        <v>104030.5610911999</v>
      </c>
      <c r="AF38" t="n">
        <v>5.891652842357292e-06</v>
      </c>
      <c r="AG38" t="n">
        <v>0.4179166666666667</v>
      </c>
      <c r="AH38" t="n">
        <v>94102.03034849149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9.9682</v>
      </c>
      <c r="E39" t="n">
        <v>10.03</v>
      </c>
      <c r="F39" t="n">
        <v>7.18</v>
      </c>
      <c r="G39" t="n">
        <v>61.57</v>
      </c>
      <c r="H39" t="n">
        <v>0.83</v>
      </c>
      <c r="I39" t="n">
        <v>7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79.06</v>
      </c>
      <c r="Q39" t="n">
        <v>605.84</v>
      </c>
      <c r="R39" t="n">
        <v>27.87</v>
      </c>
      <c r="S39" t="n">
        <v>21.88</v>
      </c>
      <c r="T39" t="n">
        <v>1975.99</v>
      </c>
      <c r="U39" t="n">
        <v>0.79</v>
      </c>
      <c r="V39" t="n">
        <v>0.86</v>
      </c>
      <c r="W39" t="n">
        <v>1.01</v>
      </c>
      <c r="X39" t="n">
        <v>0.13</v>
      </c>
      <c r="Y39" t="n">
        <v>1</v>
      </c>
      <c r="Z39" t="n">
        <v>10</v>
      </c>
      <c r="AA39" t="n">
        <v>76.09815382591296</v>
      </c>
      <c r="AB39" t="n">
        <v>104.1208512781797</v>
      </c>
      <c r="AC39" t="n">
        <v>94.18370336674904</v>
      </c>
      <c r="AD39" t="n">
        <v>76098.15382591296</v>
      </c>
      <c r="AE39" t="n">
        <v>104120.8512781797</v>
      </c>
      <c r="AF39" t="n">
        <v>5.890707322432341e-06</v>
      </c>
      <c r="AG39" t="n">
        <v>0.4179166666666667</v>
      </c>
      <c r="AH39" t="n">
        <v>94183.70336674905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9.9687</v>
      </c>
      <c r="E40" t="n">
        <v>10.03</v>
      </c>
      <c r="F40" t="n">
        <v>7.18</v>
      </c>
      <c r="G40" t="n">
        <v>61.57</v>
      </c>
      <c r="H40" t="n">
        <v>0.85</v>
      </c>
      <c r="I40" t="n">
        <v>7</v>
      </c>
      <c r="J40" t="n">
        <v>219.33</v>
      </c>
      <c r="K40" t="n">
        <v>55.27</v>
      </c>
      <c r="L40" t="n">
        <v>10.5</v>
      </c>
      <c r="M40" t="n">
        <v>0</v>
      </c>
      <c r="N40" t="n">
        <v>48.56</v>
      </c>
      <c r="O40" t="n">
        <v>27285.35</v>
      </c>
      <c r="P40" t="n">
        <v>79.04000000000001</v>
      </c>
      <c r="Q40" t="n">
        <v>605.84</v>
      </c>
      <c r="R40" t="n">
        <v>27.8</v>
      </c>
      <c r="S40" t="n">
        <v>21.88</v>
      </c>
      <c r="T40" t="n">
        <v>1939.48</v>
      </c>
      <c r="U40" t="n">
        <v>0.79</v>
      </c>
      <c r="V40" t="n">
        <v>0.86</v>
      </c>
      <c r="W40" t="n">
        <v>1.01</v>
      </c>
      <c r="X40" t="n">
        <v>0.13</v>
      </c>
      <c r="Y40" t="n">
        <v>1</v>
      </c>
      <c r="Z40" t="n">
        <v>10</v>
      </c>
      <c r="AA40" t="n">
        <v>76.08367115678038</v>
      </c>
      <c r="AB40" t="n">
        <v>104.1010354513422</v>
      </c>
      <c r="AC40" t="n">
        <v>94.16577873461326</v>
      </c>
      <c r="AD40" t="n">
        <v>76083.67115678039</v>
      </c>
      <c r="AE40" t="n">
        <v>104101.0354513422</v>
      </c>
      <c r="AF40" t="n">
        <v>5.891002797408889e-06</v>
      </c>
      <c r="AG40" t="n">
        <v>0.4179166666666667</v>
      </c>
      <c r="AH40" t="n">
        <v>94165.77873461325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8.3573</v>
      </c>
      <c r="E2" t="n">
        <v>11.97</v>
      </c>
      <c r="F2" t="n">
        <v>8.27</v>
      </c>
      <c r="G2" t="n">
        <v>8.140000000000001</v>
      </c>
      <c r="H2" t="n">
        <v>0.14</v>
      </c>
      <c r="I2" t="n">
        <v>61</v>
      </c>
      <c r="J2" t="n">
        <v>124.63</v>
      </c>
      <c r="K2" t="n">
        <v>45</v>
      </c>
      <c r="L2" t="n">
        <v>1</v>
      </c>
      <c r="M2" t="n">
        <v>59</v>
      </c>
      <c r="N2" t="n">
        <v>18.64</v>
      </c>
      <c r="O2" t="n">
        <v>15605.44</v>
      </c>
      <c r="P2" t="n">
        <v>83.61</v>
      </c>
      <c r="Q2" t="n">
        <v>605.9299999999999</v>
      </c>
      <c r="R2" t="n">
        <v>61.88</v>
      </c>
      <c r="S2" t="n">
        <v>21.88</v>
      </c>
      <c r="T2" t="n">
        <v>18712.72</v>
      </c>
      <c r="U2" t="n">
        <v>0.35</v>
      </c>
      <c r="V2" t="n">
        <v>0.75</v>
      </c>
      <c r="W2" t="n">
        <v>1.09</v>
      </c>
      <c r="X2" t="n">
        <v>1.22</v>
      </c>
      <c r="Y2" t="n">
        <v>1</v>
      </c>
      <c r="Z2" t="n">
        <v>10</v>
      </c>
      <c r="AA2" t="n">
        <v>90.72173350046232</v>
      </c>
      <c r="AB2" t="n">
        <v>124.1294781356911</v>
      </c>
      <c r="AC2" t="n">
        <v>112.2827349592701</v>
      </c>
      <c r="AD2" t="n">
        <v>90721.73350046232</v>
      </c>
      <c r="AE2" t="n">
        <v>124129.4781356911</v>
      </c>
      <c r="AF2" t="n">
        <v>6.189427339169034e-06</v>
      </c>
      <c r="AG2" t="n">
        <v>0.49875</v>
      </c>
      <c r="AH2" t="n">
        <v>112282.7349592701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8.824999999999999</v>
      </c>
      <c r="E3" t="n">
        <v>11.33</v>
      </c>
      <c r="F3" t="n">
        <v>8</v>
      </c>
      <c r="G3" t="n">
        <v>10.21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79.75</v>
      </c>
      <c r="Q3" t="n">
        <v>606.03</v>
      </c>
      <c r="R3" t="n">
        <v>53.49</v>
      </c>
      <c r="S3" t="n">
        <v>21.88</v>
      </c>
      <c r="T3" t="n">
        <v>14584.96</v>
      </c>
      <c r="U3" t="n">
        <v>0.41</v>
      </c>
      <c r="V3" t="n">
        <v>0.77</v>
      </c>
      <c r="W3" t="n">
        <v>1.06</v>
      </c>
      <c r="X3" t="n">
        <v>0.9399999999999999</v>
      </c>
      <c r="Y3" t="n">
        <v>1</v>
      </c>
      <c r="Z3" t="n">
        <v>10</v>
      </c>
      <c r="AA3" t="n">
        <v>82.63687588492661</v>
      </c>
      <c r="AB3" t="n">
        <v>113.0674192673758</v>
      </c>
      <c r="AC3" t="n">
        <v>102.2764234636462</v>
      </c>
      <c r="AD3" t="n">
        <v>82636.87588492662</v>
      </c>
      <c r="AE3" t="n">
        <v>113067.4192673758</v>
      </c>
      <c r="AF3" t="n">
        <v>6.535806572477561e-06</v>
      </c>
      <c r="AG3" t="n">
        <v>0.4720833333333334</v>
      </c>
      <c r="AH3" t="n">
        <v>102276.4234636462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9.1547</v>
      </c>
      <c r="E4" t="n">
        <v>10.92</v>
      </c>
      <c r="F4" t="n">
        <v>7.82</v>
      </c>
      <c r="G4" t="n">
        <v>12.35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76.95999999999999</v>
      </c>
      <c r="Q4" t="n">
        <v>605.96</v>
      </c>
      <c r="R4" t="n">
        <v>47.9</v>
      </c>
      <c r="S4" t="n">
        <v>21.88</v>
      </c>
      <c r="T4" t="n">
        <v>11837.04</v>
      </c>
      <c r="U4" t="n">
        <v>0.46</v>
      </c>
      <c r="V4" t="n">
        <v>0.79</v>
      </c>
      <c r="W4" t="n">
        <v>1.05</v>
      </c>
      <c r="X4" t="n">
        <v>0.76</v>
      </c>
      <c r="Y4" t="n">
        <v>1</v>
      </c>
      <c r="Z4" t="n">
        <v>10</v>
      </c>
      <c r="AA4" t="n">
        <v>77.4286237129571</v>
      </c>
      <c r="AB4" t="n">
        <v>105.9412588738214</v>
      </c>
      <c r="AC4" t="n">
        <v>95.83037381642143</v>
      </c>
      <c r="AD4" t="n">
        <v>77428.62371295711</v>
      </c>
      <c r="AE4" t="n">
        <v>105941.2588738214</v>
      </c>
      <c r="AF4" t="n">
        <v>6.779982824822701e-06</v>
      </c>
      <c r="AG4" t="n">
        <v>0.455</v>
      </c>
      <c r="AH4" t="n">
        <v>95830.37381642143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9.405099999999999</v>
      </c>
      <c r="E5" t="n">
        <v>10.63</v>
      </c>
      <c r="F5" t="n">
        <v>7.68</v>
      </c>
      <c r="G5" t="n">
        <v>14.4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74.55</v>
      </c>
      <c r="Q5" t="n">
        <v>605.87</v>
      </c>
      <c r="R5" t="n">
        <v>43.61</v>
      </c>
      <c r="S5" t="n">
        <v>21.88</v>
      </c>
      <c r="T5" t="n">
        <v>9719.299999999999</v>
      </c>
      <c r="U5" t="n">
        <v>0.5</v>
      </c>
      <c r="V5" t="n">
        <v>0.8100000000000001</v>
      </c>
      <c r="W5" t="n">
        <v>1.04</v>
      </c>
      <c r="X5" t="n">
        <v>0.62</v>
      </c>
      <c r="Y5" t="n">
        <v>1</v>
      </c>
      <c r="Z5" t="n">
        <v>10</v>
      </c>
      <c r="AA5" t="n">
        <v>73.53866639253347</v>
      </c>
      <c r="AB5" t="n">
        <v>100.6188476552153</v>
      </c>
      <c r="AC5" t="n">
        <v>91.01592605446632</v>
      </c>
      <c r="AD5" t="n">
        <v>73538.66639253347</v>
      </c>
      <c r="AE5" t="n">
        <v>100618.8476552153</v>
      </c>
      <c r="AF5" t="n">
        <v>6.965429393179458e-06</v>
      </c>
      <c r="AG5" t="n">
        <v>0.4429166666666667</v>
      </c>
      <c r="AH5" t="n">
        <v>91015.92605446633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9.619199999999999</v>
      </c>
      <c r="E6" t="n">
        <v>10.4</v>
      </c>
      <c r="F6" t="n">
        <v>7.57</v>
      </c>
      <c r="G6" t="n">
        <v>16.83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72.27</v>
      </c>
      <c r="Q6" t="n">
        <v>605.85</v>
      </c>
      <c r="R6" t="n">
        <v>40.31</v>
      </c>
      <c r="S6" t="n">
        <v>21.88</v>
      </c>
      <c r="T6" t="n">
        <v>8096.54</v>
      </c>
      <c r="U6" t="n">
        <v>0.54</v>
      </c>
      <c r="V6" t="n">
        <v>0.82</v>
      </c>
      <c r="W6" t="n">
        <v>1.03</v>
      </c>
      <c r="X6" t="n">
        <v>0.52</v>
      </c>
      <c r="Y6" t="n">
        <v>1</v>
      </c>
      <c r="Z6" t="n">
        <v>10</v>
      </c>
      <c r="AA6" t="n">
        <v>70.2826779241347</v>
      </c>
      <c r="AB6" t="n">
        <v>96.163860588681</v>
      </c>
      <c r="AC6" t="n">
        <v>86.98611670094702</v>
      </c>
      <c r="AD6" t="n">
        <v>70282.6779241347</v>
      </c>
      <c r="AE6" t="n">
        <v>96163.86058868101</v>
      </c>
      <c r="AF6" t="n">
        <v>7.123992133934976e-06</v>
      </c>
      <c r="AG6" t="n">
        <v>0.4333333333333333</v>
      </c>
      <c r="AH6" t="n">
        <v>86986.11670094702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9.7432</v>
      </c>
      <c r="E7" t="n">
        <v>10.26</v>
      </c>
      <c r="F7" t="n">
        <v>7.52</v>
      </c>
      <c r="G7" t="n">
        <v>18.8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70.65000000000001</v>
      </c>
      <c r="Q7" t="n">
        <v>605.87</v>
      </c>
      <c r="R7" t="n">
        <v>38.71</v>
      </c>
      <c r="S7" t="n">
        <v>21.88</v>
      </c>
      <c r="T7" t="n">
        <v>7312.87</v>
      </c>
      <c r="U7" t="n">
        <v>0.57</v>
      </c>
      <c r="V7" t="n">
        <v>0.82</v>
      </c>
      <c r="W7" t="n">
        <v>1.02</v>
      </c>
      <c r="X7" t="n">
        <v>0.46</v>
      </c>
      <c r="Y7" t="n">
        <v>1</v>
      </c>
      <c r="Z7" t="n">
        <v>10</v>
      </c>
      <c r="AA7" t="n">
        <v>68.33407179535521</v>
      </c>
      <c r="AB7" t="n">
        <v>93.49769171685102</v>
      </c>
      <c r="AC7" t="n">
        <v>84.57440324425214</v>
      </c>
      <c r="AD7" t="n">
        <v>68334.07179535521</v>
      </c>
      <c r="AE7" t="n">
        <v>93497.69171685103</v>
      </c>
      <c r="AF7" t="n">
        <v>7.21582669653976e-06</v>
      </c>
      <c r="AG7" t="n">
        <v>0.4275</v>
      </c>
      <c r="AH7" t="n">
        <v>84574.40324425214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9.8874</v>
      </c>
      <c r="E8" t="n">
        <v>10.11</v>
      </c>
      <c r="F8" t="n">
        <v>7.45</v>
      </c>
      <c r="G8" t="n">
        <v>21.27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68.92</v>
      </c>
      <c r="Q8" t="n">
        <v>605.9</v>
      </c>
      <c r="R8" t="n">
        <v>36.07</v>
      </c>
      <c r="S8" t="n">
        <v>21.88</v>
      </c>
      <c r="T8" t="n">
        <v>6007.2</v>
      </c>
      <c r="U8" t="n">
        <v>0.61</v>
      </c>
      <c r="V8" t="n">
        <v>0.83</v>
      </c>
      <c r="W8" t="n">
        <v>1.02</v>
      </c>
      <c r="X8" t="n">
        <v>0.39</v>
      </c>
      <c r="Y8" t="n">
        <v>1</v>
      </c>
      <c r="Z8" t="n">
        <v>10</v>
      </c>
      <c r="AA8" t="n">
        <v>66.18044371554198</v>
      </c>
      <c r="AB8" t="n">
        <v>90.55100276668672</v>
      </c>
      <c r="AC8" t="n">
        <v>81.90894215178669</v>
      </c>
      <c r="AD8" t="n">
        <v>66180.44371554199</v>
      </c>
      <c r="AE8" t="n">
        <v>90551.00276668672</v>
      </c>
      <c r="AF8" t="n">
        <v>7.322621405633388e-06</v>
      </c>
      <c r="AG8" t="n">
        <v>0.42125</v>
      </c>
      <c r="AH8" t="n">
        <v>81908.94215178669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9.9643</v>
      </c>
      <c r="E9" t="n">
        <v>10.04</v>
      </c>
      <c r="F9" t="n">
        <v>7.42</v>
      </c>
      <c r="G9" t="n">
        <v>23.43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17</v>
      </c>
      <c r="N9" t="n">
        <v>19.19</v>
      </c>
      <c r="O9" t="n">
        <v>15889.69</v>
      </c>
      <c r="P9" t="n">
        <v>67.01000000000001</v>
      </c>
      <c r="Q9" t="n">
        <v>605.84</v>
      </c>
      <c r="R9" t="n">
        <v>35.42</v>
      </c>
      <c r="S9" t="n">
        <v>21.88</v>
      </c>
      <c r="T9" t="n">
        <v>5690.17</v>
      </c>
      <c r="U9" t="n">
        <v>0.62</v>
      </c>
      <c r="V9" t="n">
        <v>0.83</v>
      </c>
      <c r="W9" t="n">
        <v>1.02</v>
      </c>
      <c r="X9" t="n">
        <v>0.36</v>
      </c>
      <c r="Y9" t="n">
        <v>1</v>
      </c>
      <c r="Z9" t="n">
        <v>10</v>
      </c>
      <c r="AA9" t="n">
        <v>64.54413362549741</v>
      </c>
      <c r="AB9" t="n">
        <v>88.31213111258253</v>
      </c>
      <c r="AC9" t="n">
        <v>79.88374526607336</v>
      </c>
      <c r="AD9" t="n">
        <v>64544.13362549742</v>
      </c>
      <c r="AE9" t="n">
        <v>88312.13111258253</v>
      </c>
      <c r="AF9" t="n">
        <v>7.37957364647458e-06</v>
      </c>
      <c r="AG9" t="n">
        <v>0.4183333333333333</v>
      </c>
      <c r="AH9" t="n">
        <v>79883.74526607337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10.0399</v>
      </c>
      <c r="E10" t="n">
        <v>9.960000000000001</v>
      </c>
      <c r="F10" t="n">
        <v>7.39</v>
      </c>
      <c r="G10" t="n">
        <v>26.1</v>
      </c>
      <c r="H10" t="n">
        <v>0.42</v>
      </c>
      <c r="I10" t="n">
        <v>17</v>
      </c>
      <c r="J10" t="n">
        <v>127.27</v>
      </c>
      <c r="K10" t="n">
        <v>45</v>
      </c>
      <c r="L10" t="n">
        <v>3</v>
      </c>
      <c r="M10" t="n">
        <v>15</v>
      </c>
      <c r="N10" t="n">
        <v>19.27</v>
      </c>
      <c r="O10" t="n">
        <v>15930.42</v>
      </c>
      <c r="P10" t="n">
        <v>65.93000000000001</v>
      </c>
      <c r="Q10" t="n">
        <v>605.89</v>
      </c>
      <c r="R10" t="n">
        <v>34.67</v>
      </c>
      <c r="S10" t="n">
        <v>21.88</v>
      </c>
      <c r="T10" t="n">
        <v>5326.09</v>
      </c>
      <c r="U10" t="n">
        <v>0.63</v>
      </c>
      <c r="V10" t="n">
        <v>0.84</v>
      </c>
      <c r="W10" t="n">
        <v>1.02</v>
      </c>
      <c r="X10" t="n">
        <v>0.34</v>
      </c>
      <c r="Y10" t="n">
        <v>1</v>
      </c>
      <c r="Z10" t="n">
        <v>10</v>
      </c>
      <c r="AA10" t="n">
        <v>63.38592792039638</v>
      </c>
      <c r="AB10" t="n">
        <v>86.72742297043459</v>
      </c>
      <c r="AC10" t="n">
        <v>78.45027944485967</v>
      </c>
      <c r="AD10" t="n">
        <v>63385.92792039637</v>
      </c>
      <c r="AE10" t="n">
        <v>86727.42297043459</v>
      </c>
      <c r="AF10" t="n">
        <v>7.435563105611045e-06</v>
      </c>
      <c r="AG10" t="n">
        <v>0.415</v>
      </c>
      <c r="AH10" t="n">
        <v>78450.27944485967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10.1283</v>
      </c>
      <c r="E11" t="n">
        <v>9.869999999999999</v>
      </c>
      <c r="F11" t="n">
        <v>7.36</v>
      </c>
      <c r="G11" t="n">
        <v>29.43</v>
      </c>
      <c r="H11" t="n">
        <v>0.45</v>
      </c>
      <c r="I11" t="n">
        <v>15</v>
      </c>
      <c r="J11" t="n">
        <v>127.6</v>
      </c>
      <c r="K11" t="n">
        <v>45</v>
      </c>
      <c r="L11" t="n">
        <v>3.25</v>
      </c>
      <c r="M11" t="n">
        <v>13</v>
      </c>
      <c r="N11" t="n">
        <v>19.35</v>
      </c>
      <c r="O11" t="n">
        <v>15971.17</v>
      </c>
      <c r="P11" t="n">
        <v>63.63</v>
      </c>
      <c r="Q11" t="n">
        <v>605.87</v>
      </c>
      <c r="R11" t="n">
        <v>33.45</v>
      </c>
      <c r="S11" t="n">
        <v>21.88</v>
      </c>
      <c r="T11" t="n">
        <v>4727.96</v>
      </c>
      <c r="U11" t="n">
        <v>0.65</v>
      </c>
      <c r="V11" t="n">
        <v>0.84</v>
      </c>
      <c r="W11" t="n">
        <v>1.02</v>
      </c>
      <c r="X11" t="n">
        <v>0.3</v>
      </c>
      <c r="Y11" t="n">
        <v>1</v>
      </c>
      <c r="Z11" t="n">
        <v>10</v>
      </c>
      <c r="AA11" t="n">
        <v>61.51259759932158</v>
      </c>
      <c r="AB11" t="n">
        <v>84.16424977964041</v>
      </c>
      <c r="AC11" t="n">
        <v>76.13173190595791</v>
      </c>
      <c r="AD11" t="n">
        <v>61512.59759932158</v>
      </c>
      <c r="AE11" t="n">
        <v>84164.24977964042</v>
      </c>
      <c r="AF11" t="n">
        <v>7.50103226153252e-06</v>
      </c>
      <c r="AG11" t="n">
        <v>0.4112499999999999</v>
      </c>
      <c r="AH11" t="n">
        <v>76131.7319059579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10.1989</v>
      </c>
      <c r="E12" t="n">
        <v>9.800000000000001</v>
      </c>
      <c r="F12" t="n">
        <v>7.32</v>
      </c>
      <c r="G12" t="n">
        <v>31.35</v>
      </c>
      <c r="H12" t="n">
        <v>0.48</v>
      </c>
      <c r="I12" t="n">
        <v>14</v>
      </c>
      <c r="J12" t="n">
        <v>127.93</v>
      </c>
      <c r="K12" t="n">
        <v>45</v>
      </c>
      <c r="L12" t="n">
        <v>3.5</v>
      </c>
      <c r="M12" t="n">
        <v>12</v>
      </c>
      <c r="N12" t="n">
        <v>19.43</v>
      </c>
      <c r="O12" t="n">
        <v>16011.95</v>
      </c>
      <c r="P12" t="n">
        <v>62.45</v>
      </c>
      <c r="Q12" t="n">
        <v>605.84</v>
      </c>
      <c r="R12" t="n">
        <v>32.16</v>
      </c>
      <c r="S12" t="n">
        <v>21.88</v>
      </c>
      <c r="T12" t="n">
        <v>4085.14</v>
      </c>
      <c r="U12" t="n">
        <v>0.68</v>
      </c>
      <c r="V12" t="n">
        <v>0.85</v>
      </c>
      <c r="W12" t="n">
        <v>1.01</v>
      </c>
      <c r="X12" t="n">
        <v>0.26</v>
      </c>
      <c r="Y12" t="n">
        <v>1</v>
      </c>
      <c r="Z12" t="n">
        <v>10</v>
      </c>
      <c r="AA12" t="n">
        <v>60.34197460554491</v>
      </c>
      <c r="AB12" t="n">
        <v>82.56255175531439</v>
      </c>
      <c r="AC12" t="n">
        <v>74.68289769307573</v>
      </c>
      <c r="AD12" t="n">
        <v>60341.97460554491</v>
      </c>
      <c r="AE12" t="n">
        <v>82562.55175531439</v>
      </c>
      <c r="AF12" t="n">
        <v>7.55331871411234e-06</v>
      </c>
      <c r="AG12" t="n">
        <v>0.4083333333333334</v>
      </c>
      <c r="AH12" t="n">
        <v>74682.89769307573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10.2444</v>
      </c>
      <c r="E13" t="n">
        <v>9.76</v>
      </c>
      <c r="F13" t="n">
        <v>7.3</v>
      </c>
      <c r="G13" t="n">
        <v>33.68</v>
      </c>
      <c r="H13" t="n">
        <v>0.52</v>
      </c>
      <c r="I13" t="n">
        <v>13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60.99</v>
      </c>
      <c r="Q13" t="n">
        <v>605.95</v>
      </c>
      <c r="R13" t="n">
        <v>31.65</v>
      </c>
      <c r="S13" t="n">
        <v>21.88</v>
      </c>
      <c r="T13" t="n">
        <v>3836.5</v>
      </c>
      <c r="U13" t="n">
        <v>0.6899999999999999</v>
      </c>
      <c r="V13" t="n">
        <v>0.85</v>
      </c>
      <c r="W13" t="n">
        <v>1.01</v>
      </c>
      <c r="X13" t="n">
        <v>0.24</v>
      </c>
      <c r="Y13" t="n">
        <v>1</v>
      </c>
      <c r="Z13" t="n">
        <v>10</v>
      </c>
      <c r="AA13" t="n">
        <v>59.24374537567945</v>
      </c>
      <c r="AB13" t="n">
        <v>81.05990607255903</v>
      </c>
      <c r="AC13" t="n">
        <v>73.3236624053056</v>
      </c>
      <c r="AD13" t="n">
        <v>59243.74537567944</v>
      </c>
      <c r="AE13" t="n">
        <v>81059.90607255902</v>
      </c>
      <c r="AF13" t="n">
        <v>7.587016073777806e-06</v>
      </c>
      <c r="AG13" t="n">
        <v>0.4066666666666667</v>
      </c>
      <c r="AH13" t="n">
        <v>73323.6624053056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10.2907</v>
      </c>
      <c r="E14" t="n">
        <v>9.720000000000001</v>
      </c>
      <c r="F14" t="n">
        <v>7.28</v>
      </c>
      <c r="G14" t="n">
        <v>36.39</v>
      </c>
      <c r="H14" t="n">
        <v>0.55</v>
      </c>
      <c r="I14" t="n">
        <v>12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60.14</v>
      </c>
      <c r="Q14" t="n">
        <v>606.0599999999999</v>
      </c>
      <c r="R14" t="n">
        <v>30.84</v>
      </c>
      <c r="S14" t="n">
        <v>21.88</v>
      </c>
      <c r="T14" t="n">
        <v>3438.22</v>
      </c>
      <c r="U14" t="n">
        <v>0.71</v>
      </c>
      <c r="V14" t="n">
        <v>0.85</v>
      </c>
      <c r="W14" t="n">
        <v>1.01</v>
      </c>
      <c r="X14" t="n">
        <v>0.22</v>
      </c>
      <c r="Y14" t="n">
        <v>1</v>
      </c>
      <c r="Z14" t="n">
        <v>10</v>
      </c>
      <c r="AA14" t="n">
        <v>58.47352330103485</v>
      </c>
      <c r="AB14" t="n">
        <v>80.00605425023103</v>
      </c>
      <c r="AC14" t="n">
        <v>72.37038872180996</v>
      </c>
      <c r="AD14" t="n">
        <v>58473.52330103485</v>
      </c>
      <c r="AE14" t="n">
        <v>80006.05425023103</v>
      </c>
      <c r="AF14" t="n">
        <v>7.621305914492334e-06</v>
      </c>
      <c r="AG14" t="n">
        <v>0.405</v>
      </c>
      <c r="AH14" t="n">
        <v>72370.38872180996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10.2751</v>
      </c>
      <c r="E15" t="n">
        <v>9.73</v>
      </c>
      <c r="F15" t="n">
        <v>7.29</v>
      </c>
      <c r="G15" t="n">
        <v>36.47</v>
      </c>
      <c r="H15" t="n">
        <v>0.58</v>
      </c>
      <c r="I15" t="n">
        <v>12</v>
      </c>
      <c r="J15" t="n">
        <v>128.92</v>
      </c>
      <c r="K15" t="n">
        <v>45</v>
      </c>
      <c r="L15" t="n">
        <v>4.25</v>
      </c>
      <c r="M15" t="n">
        <v>3</v>
      </c>
      <c r="N15" t="n">
        <v>19.68</v>
      </c>
      <c r="O15" t="n">
        <v>16134.46</v>
      </c>
      <c r="P15" t="n">
        <v>59.36</v>
      </c>
      <c r="Q15" t="n">
        <v>605.98</v>
      </c>
      <c r="R15" t="n">
        <v>31.17</v>
      </c>
      <c r="S15" t="n">
        <v>21.88</v>
      </c>
      <c r="T15" t="n">
        <v>3602.25</v>
      </c>
      <c r="U15" t="n">
        <v>0.7</v>
      </c>
      <c r="V15" t="n">
        <v>0.85</v>
      </c>
      <c r="W15" t="n">
        <v>1.02</v>
      </c>
      <c r="X15" t="n">
        <v>0.24</v>
      </c>
      <c r="Y15" t="n">
        <v>1</v>
      </c>
      <c r="Z15" t="n">
        <v>10</v>
      </c>
      <c r="AA15" t="n">
        <v>58.17593071806861</v>
      </c>
      <c r="AB15" t="n">
        <v>79.59887494935866</v>
      </c>
      <c r="AC15" t="n">
        <v>72.00207004193298</v>
      </c>
      <c r="AD15" t="n">
        <v>58175.93071806861</v>
      </c>
      <c r="AE15" t="n">
        <v>79598.87494935867</v>
      </c>
      <c r="AF15" t="n">
        <v>7.609752534035604e-06</v>
      </c>
      <c r="AG15" t="n">
        <v>0.4054166666666667</v>
      </c>
      <c r="AH15" t="n">
        <v>72002.07004193298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10.2831</v>
      </c>
      <c r="E16" t="n">
        <v>9.720000000000001</v>
      </c>
      <c r="F16" t="n">
        <v>7.29</v>
      </c>
      <c r="G16" t="n">
        <v>36.43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59.08</v>
      </c>
      <c r="Q16" t="n">
        <v>605.91</v>
      </c>
      <c r="R16" t="n">
        <v>30.92</v>
      </c>
      <c r="S16" t="n">
        <v>21.88</v>
      </c>
      <c r="T16" t="n">
        <v>3477.19</v>
      </c>
      <c r="U16" t="n">
        <v>0.71</v>
      </c>
      <c r="V16" t="n">
        <v>0.85</v>
      </c>
      <c r="W16" t="n">
        <v>1.02</v>
      </c>
      <c r="X16" t="n">
        <v>0.23</v>
      </c>
      <c r="Y16" t="n">
        <v>1</v>
      </c>
      <c r="Z16" t="n">
        <v>10</v>
      </c>
      <c r="AA16" t="n">
        <v>57.98228991569391</v>
      </c>
      <c r="AB16" t="n">
        <v>79.33392706072046</v>
      </c>
      <c r="AC16" t="n">
        <v>71.76240840792961</v>
      </c>
      <c r="AD16" t="n">
        <v>57982.28991569391</v>
      </c>
      <c r="AE16" t="n">
        <v>79333.92706072045</v>
      </c>
      <c r="AF16" t="n">
        <v>7.615677344526233e-06</v>
      </c>
      <c r="AG16" t="n">
        <v>0.405</v>
      </c>
      <c r="AH16" t="n">
        <v>71762.40840792962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10.2769</v>
      </c>
      <c r="E17" t="n">
        <v>9.73</v>
      </c>
      <c r="F17" t="n">
        <v>7.29</v>
      </c>
      <c r="G17" t="n">
        <v>36.46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0</v>
      </c>
      <c r="N17" t="n">
        <v>19.84</v>
      </c>
      <c r="O17" t="n">
        <v>16216.29</v>
      </c>
      <c r="P17" t="n">
        <v>59.02</v>
      </c>
      <c r="Q17" t="n">
        <v>605.9400000000001</v>
      </c>
      <c r="R17" t="n">
        <v>31.06</v>
      </c>
      <c r="S17" t="n">
        <v>21.88</v>
      </c>
      <c r="T17" t="n">
        <v>3548.84</v>
      </c>
      <c r="U17" t="n">
        <v>0.7</v>
      </c>
      <c r="V17" t="n">
        <v>0.85</v>
      </c>
      <c r="W17" t="n">
        <v>1.02</v>
      </c>
      <c r="X17" t="n">
        <v>0.23</v>
      </c>
      <c r="Y17" t="n">
        <v>1</v>
      </c>
      <c r="Z17" t="n">
        <v>10</v>
      </c>
      <c r="AA17" t="n">
        <v>57.98654128974272</v>
      </c>
      <c r="AB17" t="n">
        <v>79.33974397825148</v>
      </c>
      <c r="AC17" t="n">
        <v>71.76767016701555</v>
      </c>
      <c r="AD17" t="n">
        <v>57986.54128974272</v>
      </c>
      <c r="AE17" t="n">
        <v>79339.74397825147</v>
      </c>
      <c r="AF17" t="n">
        <v>7.611085616395995e-06</v>
      </c>
      <c r="AG17" t="n">
        <v>0.4054166666666667</v>
      </c>
      <c r="AH17" t="n">
        <v>71767.67016701555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5.5259</v>
      </c>
      <c r="E2" t="n">
        <v>18.1</v>
      </c>
      <c r="F2" t="n">
        <v>9.43</v>
      </c>
      <c r="G2" t="n">
        <v>4.92</v>
      </c>
      <c r="H2" t="n">
        <v>0.07000000000000001</v>
      </c>
      <c r="I2" t="n">
        <v>115</v>
      </c>
      <c r="J2" t="n">
        <v>263.32</v>
      </c>
      <c r="K2" t="n">
        <v>59.89</v>
      </c>
      <c r="L2" t="n">
        <v>1</v>
      </c>
      <c r="M2" t="n">
        <v>113</v>
      </c>
      <c r="N2" t="n">
        <v>67.43000000000001</v>
      </c>
      <c r="O2" t="n">
        <v>32710.1</v>
      </c>
      <c r="P2" t="n">
        <v>158.33</v>
      </c>
      <c r="Q2" t="n">
        <v>606.09</v>
      </c>
      <c r="R2" t="n">
        <v>98.11</v>
      </c>
      <c r="S2" t="n">
        <v>21.88</v>
      </c>
      <c r="T2" t="n">
        <v>36556.28</v>
      </c>
      <c r="U2" t="n">
        <v>0.22</v>
      </c>
      <c r="V2" t="n">
        <v>0.66</v>
      </c>
      <c r="W2" t="n">
        <v>1.18</v>
      </c>
      <c r="X2" t="n">
        <v>2.37</v>
      </c>
      <c r="Y2" t="n">
        <v>1</v>
      </c>
      <c r="Z2" t="n">
        <v>10</v>
      </c>
      <c r="AA2" t="n">
        <v>237.5955490056923</v>
      </c>
      <c r="AB2" t="n">
        <v>325.0887121252777</v>
      </c>
      <c r="AC2" t="n">
        <v>294.0627017050109</v>
      </c>
      <c r="AD2" t="n">
        <v>237595.5490056923</v>
      </c>
      <c r="AE2" t="n">
        <v>325088.7121252777</v>
      </c>
      <c r="AF2" t="n">
        <v>2.950722283425612e-06</v>
      </c>
      <c r="AG2" t="n">
        <v>0.7541666666666668</v>
      </c>
      <c r="AH2" t="n">
        <v>294062.7017050109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6.2439</v>
      </c>
      <c r="E3" t="n">
        <v>16.02</v>
      </c>
      <c r="F3" t="n">
        <v>8.81</v>
      </c>
      <c r="G3" t="n">
        <v>6.15</v>
      </c>
      <c r="H3" t="n">
        <v>0.08</v>
      </c>
      <c r="I3" t="n">
        <v>86</v>
      </c>
      <c r="J3" t="n">
        <v>263.79</v>
      </c>
      <c r="K3" t="n">
        <v>59.89</v>
      </c>
      <c r="L3" t="n">
        <v>1.25</v>
      </c>
      <c r="M3" t="n">
        <v>84</v>
      </c>
      <c r="N3" t="n">
        <v>67.65000000000001</v>
      </c>
      <c r="O3" t="n">
        <v>32767.75</v>
      </c>
      <c r="P3" t="n">
        <v>147.48</v>
      </c>
      <c r="Q3" t="n">
        <v>606.03</v>
      </c>
      <c r="R3" t="n">
        <v>78.51000000000001</v>
      </c>
      <c r="S3" t="n">
        <v>21.88</v>
      </c>
      <c r="T3" t="n">
        <v>26900.86</v>
      </c>
      <c r="U3" t="n">
        <v>0.28</v>
      </c>
      <c r="V3" t="n">
        <v>0.7</v>
      </c>
      <c r="W3" t="n">
        <v>1.14</v>
      </c>
      <c r="X3" t="n">
        <v>1.75</v>
      </c>
      <c r="Y3" t="n">
        <v>1</v>
      </c>
      <c r="Z3" t="n">
        <v>10</v>
      </c>
      <c r="AA3" t="n">
        <v>196.6837391189674</v>
      </c>
      <c r="AB3" t="n">
        <v>269.1113689366201</v>
      </c>
      <c r="AC3" t="n">
        <v>243.4277575855664</v>
      </c>
      <c r="AD3" t="n">
        <v>196683.7391189674</v>
      </c>
      <c r="AE3" t="n">
        <v>269111.3689366201</v>
      </c>
      <c r="AF3" t="n">
        <v>3.334120209464735e-06</v>
      </c>
      <c r="AG3" t="n">
        <v>0.6675</v>
      </c>
      <c r="AH3" t="n">
        <v>243427.7575855664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6.7593</v>
      </c>
      <c r="E4" t="n">
        <v>14.79</v>
      </c>
      <c r="F4" t="n">
        <v>8.449999999999999</v>
      </c>
      <c r="G4" t="n">
        <v>7.35</v>
      </c>
      <c r="H4" t="n">
        <v>0.1</v>
      </c>
      <c r="I4" t="n">
        <v>69</v>
      </c>
      <c r="J4" t="n">
        <v>264.25</v>
      </c>
      <c r="K4" t="n">
        <v>59.89</v>
      </c>
      <c r="L4" t="n">
        <v>1.5</v>
      </c>
      <c r="M4" t="n">
        <v>67</v>
      </c>
      <c r="N4" t="n">
        <v>67.87</v>
      </c>
      <c r="O4" t="n">
        <v>32825.49</v>
      </c>
      <c r="P4" t="n">
        <v>140.98</v>
      </c>
      <c r="Q4" t="n">
        <v>605.95</v>
      </c>
      <c r="R4" t="n">
        <v>67.48999999999999</v>
      </c>
      <c r="S4" t="n">
        <v>21.88</v>
      </c>
      <c r="T4" t="n">
        <v>21475.62</v>
      </c>
      <c r="U4" t="n">
        <v>0.32</v>
      </c>
      <c r="V4" t="n">
        <v>0.73</v>
      </c>
      <c r="W4" t="n">
        <v>1.1</v>
      </c>
      <c r="X4" t="n">
        <v>1.39</v>
      </c>
      <c r="Y4" t="n">
        <v>1</v>
      </c>
      <c r="Z4" t="n">
        <v>10</v>
      </c>
      <c r="AA4" t="n">
        <v>174.2479774450826</v>
      </c>
      <c r="AB4" t="n">
        <v>238.4137700184777</v>
      </c>
      <c r="AC4" t="n">
        <v>215.659894423811</v>
      </c>
      <c r="AD4" t="n">
        <v>174247.9774450826</v>
      </c>
      <c r="AE4" t="n">
        <v>238413.7700184777</v>
      </c>
      <c r="AF4" t="n">
        <v>3.609333706791425e-06</v>
      </c>
      <c r="AG4" t="n">
        <v>0.61625</v>
      </c>
      <c r="AH4" t="n">
        <v>215659.894423811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7.1713</v>
      </c>
      <c r="E5" t="n">
        <v>13.94</v>
      </c>
      <c r="F5" t="n">
        <v>8.210000000000001</v>
      </c>
      <c r="G5" t="n">
        <v>8.640000000000001</v>
      </c>
      <c r="H5" t="n">
        <v>0.12</v>
      </c>
      <c r="I5" t="n">
        <v>57</v>
      </c>
      <c r="J5" t="n">
        <v>264.72</v>
      </c>
      <c r="K5" t="n">
        <v>59.89</v>
      </c>
      <c r="L5" t="n">
        <v>1.75</v>
      </c>
      <c r="M5" t="n">
        <v>55</v>
      </c>
      <c r="N5" t="n">
        <v>68.09</v>
      </c>
      <c r="O5" t="n">
        <v>32883.31</v>
      </c>
      <c r="P5" t="n">
        <v>136.45</v>
      </c>
      <c r="Q5" t="n">
        <v>605.9400000000001</v>
      </c>
      <c r="R5" t="n">
        <v>59.9</v>
      </c>
      <c r="S5" t="n">
        <v>21.88</v>
      </c>
      <c r="T5" t="n">
        <v>17741.29</v>
      </c>
      <c r="U5" t="n">
        <v>0.37</v>
      </c>
      <c r="V5" t="n">
        <v>0.75</v>
      </c>
      <c r="W5" t="n">
        <v>1.09</v>
      </c>
      <c r="X5" t="n">
        <v>1.15</v>
      </c>
      <c r="Y5" t="n">
        <v>1</v>
      </c>
      <c r="Z5" t="n">
        <v>10</v>
      </c>
      <c r="AA5" t="n">
        <v>159.4261530237635</v>
      </c>
      <c r="AB5" t="n">
        <v>218.133895952495</v>
      </c>
      <c r="AC5" t="n">
        <v>197.3155030756972</v>
      </c>
      <c r="AD5" t="n">
        <v>159426.1530237635</v>
      </c>
      <c r="AE5" t="n">
        <v>218133.895952495</v>
      </c>
      <c r="AF5" t="n">
        <v>3.829333630925295e-06</v>
      </c>
      <c r="AG5" t="n">
        <v>0.5808333333333333</v>
      </c>
      <c r="AH5" t="n">
        <v>197315.5030756972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7.4755</v>
      </c>
      <c r="E6" t="n">
        <v>13.38</v>
      </c>
      <c r="F6" t="n">
        <v>8.050000000000001</v>
      </c>
      <c r="G6" t="n">
        <v>9.85</v>
      </c>
      <c r="H6" t="n">
        <v>0.13</v>
      </c>
      <c r="I6" t="n">
        <v>49</v>
      </c>
      <c r="J6" t="n">
        <v>265.19</v>
      </c>
      <c r="K6" t="n">
        <v>59.89</v>
      </c>
      <c r="L6" t="n">
        <v>2</v>
      </c>
      <c r="M6" t="n">
        <v>47</v>
      </c>
      <c r="N6" t="n">
        <v>68.31</v>
      </c>
      <c r="O6" t="n">
        <v>32941.21</v>
      </c>
      <c r="P6" t="n">
        <v>133.25</v>
      </c>
      <c r="Q6" t="n">
        <v>606.03</v>
      </c>
      <c r="R6" t="n">
        <v>54.83</v>
      </c>
      <c r="S6" t="n">
        <v>21.88</v>
      </c>
      <c r="T6" t="n">
        <v>15246.07</v>
      </c>
      <c r="U6" t="n">
        <v>0.4</v>
      </c>
      <c r="V6" t="n">
        <v>0.77</v>
      </c>
      <c r="W6" t="n">
        <v>1.07</v>
      </c>
      <c r="X6" t="n">
        <v>0.99</v>
      </c>
      <c r="Y6" t="n">
        <v>1</v>
      </c>
      <c r="Z6" t="n">
        <v>10</v>
      </c>
      <c r="AA6" t="n">
        <v>149.7380370671497</v>
      </c>
      <c r="AB6" t="n">
        <v>204.8781882911517</v>
      </c>
      <c r="AC6" t="n">
        <v>185.3249015490458</v>
      </c>
      <c r="AD6" t="n">
        <v>149738.0370671497</v>
      </c>
      <c r="AE6" t="n">
        <v>204878.1882911517</v>
      </c>
      <c r="AF6" t="n">
        <v>3.991770468113459e-06</v>
      </c>
      <c r="AG6" t="n">
        <v>0.5575</v>
      </c>
      <c r="AH6" t="n">
        <v>185324.9015490458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7.7398</v>
      </c>
      <c r="E7" t="n">
        <v>12.92</v>
      </c>
      <c r="F7" t="n">
        <v>7.89</v>
      </c>
      <c r="G7" t="n">
        <v>11.01</v>
      </c>
      <c r="H7" t="n">
        <v>0.15</v>
      </c>
      <c r="I7" t="n">
        <v>43</v>
      </c>
      <c r="J7" t="n">
        <v>265.66</v>
      </c>
      <c r="K7" t="n">
        <v>59.89</v>
      </c>
      <c r="L7" t="n">
        <v>2.25</v>
      </c>
      <c r="M7" t="n">
        <v>41</v>
      </c>
      <c r="N7" t="n">
        <v>68.53</v>
      </c>
      <c r="O7" t="n">
        <v>32999.19</v>
      </c>
      <c r="P7" t="n">
        <v>130.39</v>
      </c>
      <c r="Q7" t="n">
        <v>605.9299999999999</v>
      </c>
      <c r="R7" t="n">
        <v>50.06</v>
      </c>
      <c r="S7" t="n">
        <v>21.88</v>
      </c>
      <c r="T7" t="n">
        <v>12890.91</v>
      </c>
      <c r="U7" t="n">
        <v>0.44</v>
      </c>
      <c r="V7" t="n">
        <v>0.78</v>
      </c>
      <c r="W7" t="n">
        <v>1.06</v>
      </c>
      <c r="X7" t="n">
        <v>0.83</v>
      </c>
      <c r="Y7" t="n">
        <v>1</v>
      </c>
      <c r="Z7" t="n">
        <v>10</v>
      </c>
      <c r="AA7" t="n">
        <v>141.762833273924</v>
      </c>
      <c r="AB7" t="n">
        <v>193.9661626201061</v>
      </c>
      <c r="AC7" t="n">
        <v>175.4543042929171</v>
      </c>
      <c r="AD7" t="n">
        <v>141762.833273924</v>
      </c>
      <c r="AE7" t="n">
        <v>193966.1626201061</v>
      </c>
      <c r="AF7" t="n">
        <v>4.132901487406133e-06</v>
      </c>
      <c r="AG7" t="n">
        <v>0.5383333333333333</v>
      </c>
      <c r="AH7" t="n">
        <v>175454.3042929171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7.9402</v>
      </c>
      <c r="E8" t="n">
        <v>12.59</v>
      </c>
      <c r="F8" t="n">
        <v>7.82</v>
      </c>
      <c r="G8" t="n">
        <v>12.35</v>
      </c>
      <c r="H8" t="n">
        <v>0.17</v>
      </c>
      <c r="I8" t="n">
        <v>38</v>
      </c>
      <c r="J8" t="n">
        <v>266.13</v>
      </c>
      <c r="K8" t="n">
        <v>59.89</v>
      </c>
      <c r="L8" t="n">
        <v>2.5</v>
      </c>
      <c r="M8" t="n">
        <v>36</v>
      </c>
      <c r="N8" t="n">
        <v>68.75</v>
      </c>
      <c r="O8" t="n">
        <v>33057.26</v>
      </c>
      <c r="P8" t="n">
        <v>128.8</v>
      </c>
      <c r="Q8" t="n">
        <v>605.99</v>
      </c>
      <c r="R8" t="n">
        <v>48.05</v>
      </c>
      <c r="S8" t="n">
        <v>21.88</v>
      </c>
      <c r="T8" t="n">
        <v>11911.97</v>
      </c>
      <c r="U8" t="n">
        <v>0.46</v>
      </c>
      <c r="V8" t="n">
        <v>0.79</v>
      </c>
      <c r="W8" t="n">
        <v>1.05</v>
      </c>
      <c r="X8" t="n">
        <v>0.76</v>
      </c>
      <c r="Y8" t="n">
        <v>1</v>
      </c>
      <c r="Z8" t="n">
        <v>10</v>
      </c>
      <c r="AA8" t="n">
        <v>136.7426590373443</v>
      </c>
      <c r="AB8" t="n">
        <v>187.0973387551648</v>
      </c>
      <c r="AC8" t="n">
        <v>169.2410313371886</v>
      </c>
      <c r="AD8" t="n">
        <v>136742.6590373443</v>
      </c>
      <c r="AE8" t="n">
        <v>187097.3387551648</v>
      </c>
      <c r="AF8" t="n">
        <v>4.239911159242122e-06</v>
      </c>
      <c r="AG8" t="n">
        <v>0.5245833333333333</v>
      </c>
      <c r="AH8" t="n">
        <v>169241.0313371886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8.078799999999999</v>
      </c>
      <c r="E9" t="n">
        <v>12.38</v>
      </c>
      <c r="F9" t="n">
        <v>7.76</v>
      </c>
      <c r="G9" t="n">
        <v>13.3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127.29</v>
      </c>
      <c r="Q9" t="n">
        <v>605.87</v>
      </c>
      <c r="R9" t="n">
        <v>45.73</v>
      </c>
      <c r="S9" t="n">
        <v>21.88</v>
      </c>
      <c r="T9" t="n">
        <v>10764.43</v>
      </c>
      <c r="U9" t="n">
        <v>0.48</v>
      </c>
      <c r="V9" t="n">
        <v>0.8</v>
      </c>
      <c r="W9" t="n">
        <v>1.05</v>
      </c>
      <c r="X9" t="n">
        <v>0.7</v>
      </c>
      <c r="Y9" t="n">
        <v>1</v>
      </c>
      <c r="Z9" t="n">
        <v>10</v>
      </c>
      <c r="AA9" t="n">
        <v>133.0819685017476</v>
      </c>
      <c r="AB9" t="n">
        <v>182.0886204660953</v>
      </c>
      <c r="AC9" t="n">
        <v>164.7103380918462</v>
      </c>
      <c r="AD9" t="n">
        <v>133081.9685017476</v>
      </c>
      <c r="AE9" t="n">
        <v>182088.6204660953</v>
      </c>
      <c r="AF9" t="n">
        <v>4.313920842458031e-06</v>
      </c>
      <c r="AG9" t="n">
        <v>0.5158333333333334</v>
      </c>
      <c r="AH9" t="n">
        <v>164710.3380918462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8.2818</v>
      </c>
      <c r="E10" t="n">
        <v>12.07</v>
      </c>
      <c r="F10" t="n">
        <v>7.65</v>
      </c>
      <c r="G10" t="n">
        <v>14.82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125.15</v>
      </c>
      <c r="Q10" t="n">
        <v>605.95</v>
      </c>
      <c r="R10" t="n">
        <v>42.86</v>
      </c>
      <c r="S10" t="n">
        <v>21.88</v>
      </c>
      <c r="T10" t="n">
        <v>9353.530000000001</v>
      </c>
      <c r="U10" t="n">
        <v>0.51</v>
      </c>
      <c r="V10" t="n">
        <v>0.8100000000000001</v>
      </c>
      <c r="W10" t="n">
        <v>1.03</v>
      </c>
      <c r="X10" t="n">
        <v>0.6</v>
      </c>
      <c r="Y10" t="n">
        <v>1</v>
      </c>
      <c r="Z10" t="n">
        <v>10</v>
      </c>
      <c r="AA10" t="n">
        <v>127.8678317385476</v>
      </c>
      <c r="AB10" t="n">
        <v>174.9544085152096</v>
      </c>
      <c r="AC10" t="n">
        <v>158.2570053166213</v>
      </c>
      <c r="AD10" t="n">
        <v>127867.8317385476</v>
      </c>
      <c r="AE10" t="n">
        <v>174954.4085152096</v>
      </c>
      <c r="AF10" t="n">
        <v>4.422318863329816e-06</v>
      </c>
      <c r="AG10" t="n">
        <v>0.5029166666666667</v>
      </c>
      <c r="AH10" t="n">
        <v>158257.0053166213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8.376200000000001</v>
      </c>
      <c r="E11" t="n">
        <v>11.94</v>
      </c>
      <c r="F11" t="n">
        <v>7.62</v>
      </c>
      <c r="G11" t="n">
        <v>15.76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124.28</v>
      </c>
      <c r="Q11" t="n">
        <v>605.89</v>
      </c>
      <c r="R11" t="n">
        <v>41.66</v>
      </c>
      <c r="S11" t="n">
        <v>21.88</v>
      </c>
      <c r="T11" t="n">
        <v>8763.309999999999</v>
      </c>
      <c r="U11" t="n">
        <v>0.53</v>
      </c>
      <c r="V11" t="n">
        <v>0.8100000000000001</v>
      </c>
      <c r="W11" t="n">
        <v>1.03</v>
      </c>
      <c r="X11" t="n">
        <v>0.5600000000000001</v>
      </c>
      <c r="Y11" t="n">
        <v>1</v>
      </c>
      <c r="Z11" t="n">
        <v>10</v>
      </c>
      <c r="AA11" t="n">
        <v>125.6210347230039</v>
      </c>
      <c r="AB11" t="n">
        <v>171.8802417168556</v>
      </c>
      <c r="AC11" t="n">
        <v>155.4762326828811</v>
      </c>
      <c r="AD11" t="n">
        <v>125621.0347230039</v>
      </c>
      <c r="AE11" t="n">
        <v>171880.2417168556</v>
      </c>
      <c r="AF11" t="n">
        <v>4.472726612937189e-06</v>
      </c>
      <c r="AG11" t="n">
        <v>0.4975</v>
      </c>
      <c r="AH11" t="n">
        <v>155476.2326828811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8.475</v>
      </c>
      <c r="E12" t="n">
        <v>11.8</v>
      </c>
      <c r="F12" t="n">
        <v>7.58</v>
      </c>
      <c r="G12" t="n">
        <v>16.85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123.03</v>
      </c>
      <c r="Q12" t="n">
        <v>605.87</v>
      </c>
      <c r="R12" t="n">
        <v>40.32</v>
      </c>
      <c r="S12" t="n">
        <v>21.88</v>
      </c>
      <c r="T12" t="n">
        <v>8099.62</v>
      </c>
      <c r="U12" t="n">
        <v>0.54</v>
      </c>
      <c r="V12" t="n">
        <v>0.82</v>
      </c>
      <c r="W12" t="n">
        <v>1.04</v>
      </c>
      <c r="X12" t="n">
        <v>0.52</v>
      </c>
      <c r="Y12" t="n">
        <v>1</v>
      </c>
      <c r="Z12" t="n">
        <v>10</v>
      </c>
      <c r="AA12" t="n">
        <v>123.1625395991699</v>
      </c>
      <c r="AB12" t="n">
        <v>168.5164202272775</v>
      </c>
      <c r="AC12" t="n">
        <v>152.4334495951141</v>
      </c>
      <c r="AD12" t="n">
        <v>123162.5395991699</v>
      </c>
      <c r="AE12" t="n">
        <v>168516.4202272775</v>
      </c>
      <c r="AF12" t="n">
        <v>4.525483876297445e-06</v>
      </c>
      <c r="AG12" t="n">
        <v>0.4916666666666667</v>
      </c>
      <c r="AH12" t="n">
        <v>152433.4495951141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8.584899999999999</v>
      </c>
      <c r="E13" t="n">
        <v>11.65</v>
      </c>
      <c r="F13" t="n">
        <v>7.53</v>
      </c>
      <c r="G13" t="n">
        <v>18.08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121.81</v>
      </c>
      <c r="Q13" t="n">
        <v>605.84</v>
      </c>
      <c r="R13" t="n">
        <v>39.02</v>
      </c>
      <c r="S13" t="n">
        <v>21.88</v>
      </c>
      <c r="T13" t="n">
        <v>7462.53</v>
      </c>
      <c r="U13" t="n">
        <v>0.5600000000000001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120.5756535509167</v>
      </c>
      <c r="AB13" t="n">
        <v>164.9769286107014</v>
      </c>
      <c r="AC13" t="n">
        <v>149.2317620907152</v>
      </c>
      <c r="AD13" t="n">
        <v>120575.6535509167</v>
      </c>
      <c r="AE13" t="n">
        <v>164976.9286107014</v>
      </c>
      <c r="AF13" t="n">
        <v>4.584168322079758e-06</v>
      </c>
      <c r="AG13" t="n">
        <v>0.4854166666666667</v>
      </c>
      <c r="AH13" t="n">
        <v>149231.7620907152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8.6812</v>
      </c>
      <c r="E14" t="n">
        <v>11.52</v>
      </c>
      <c r="F14" t="n">
        <v>7.5</v>
      </c>
      <c r="G14" t="n">
        <v>19.57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121.1</v>
      </c>
      <c r="Q14" t="n">
        <v>605.86</v>
      </c>
      <c r="R14" t="n">
        <v>38.16</v>
      </c>
      <c r="S14" t="n">
        <v>21.88</v>
      </c>
      <c r="T14" t="n">
        <v>7039.94</v>
      </c>
      <c r="U14" t="n">
        <v>0.57</v>
      </c>
      <c r="V14" t="n">
        <v>0.82</v>
      </c>
      <c r="W14" t="n">
        <v>1.02</v>
      </c>
      <c r="X14" t="n">
        <v>0.45</v>
      </c>
      <c r="Y14" t="n">
        <v>1</v>
      </c>
      <c r="Z14" t="n">
        <v>10</v>
      </c>
      <c r="AA14" t="n">
        <v>118.6553258845145</v>
      </c>
      <c r="AB14" t="n">
        <v>162.3494515786537</v>
      </c>
      <c r="AC14" t="n">
        <v>146.8550477789182</v>
      </c>
      <c r="AD14" t="n">
        <v>118655.3258845145</v>
      </c>
      <c r="AE14" t="n">
        <v>162349.4515786537</v>
      </c>
      <c r="AF14" t="n">
        <v>4.635590634444058e-06</v>
      </c>
      <c r="AG14" t="n">
        <v>0.48</v>
      </c>
      <c r="AH14" t="n">
        <v>146855.0477789182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8.735300000000001</v>
      </c>
      <c r="E15" t="n">
        <v>11.45</v>
      </c>
      <c r="F15" t="n">
        <v>7.48</v>
      </c>
      <c r="G15" t="n">
        <v>20.41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120.3</v>
      </c>
      <c r="Q15" t="n">
        <v>605.89</v>
      </c>
      <c r="R15" t="n">
        <v>37.27</v>
      </c>
      <c r="S15" t="n">
        <v>21.88</v>
      </c>
      <c r="T15" t="n">
        <v>6602.57</v>
      </c>
      <c r="U15" t="n">
        <v>0.59</v>
      </c>
      <c r="V15" t="n">
        <v>0.83</v>
      </c>
      <c r="W15" t="n">
        <v>1.03</v>
      </c>
      <c r="X15" t="n">
        <v>0.42</v>
      </c>
      <c r="Y15" t="n">
        <v>1</v>
      </c>
      <c r="Z15" t="n">
        <v>10</v>
      </c>
      <c r="AA15" t="n">
        <v>117.3304717855798</v>
      </c>
      <c r="AB15" t="n">
        <v>160.5367277520545</v>
      </c>
      <c r="AC15" t="n">
        <v>145.2153277701551</v>
      </c>
      <c r="AD15" t="n">
        <v>117330.4717855798</v>
      </c>
      <c r="AE15" t="n">
        <v>160536.7277520545</v>
      </c>
      <c r="AF15" t="n">
        <v>4.664478973996588e-06</v>
      </c>
      <c r="AG15" t="n">
        <v>0.4770833333333333</v>
      </c>
      <c r="AH15" t="n">
        <v>145215.3277701551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8.8459</v>
      </c>
      <c r="E16" t="n">
        <v>11.3</v>
      </c>
      <c r="F16" t="n">
        <v>7.44</v>
      </c>
      <c r="G16" t="n">
        <v>22.32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119.26</v>
      </c>
      <c r="Q16" t="n">
        <v>605.88</v>
      </c>
      <c r="R16" t="n">
        <v>36.08</v>
      </c>
      <c r="S16" t="n">
        <v>21.88</v>
      </c>
      <c r="T16" t="n">
        <v>6016.44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115.0391398565673</v>
      </c>
      <c r="AB16" t="n">
        <v>157.4016263203507</v>
      </c>
      <c r="AC16" t="n">
        <v>142.3794360189496</v>
      </c>
      <c r="AD16" t="n">
        <v>115039.1398565673</v>
      </c>
      <c r="AE16" t="n">
        <v>157401.6263203507</v>
      </c>
      <c r="AF16" t="n">
        <v>4.723537206057768e-06</v>
      </c>
      <c r="AG16" t="n">
        <v>0.4708333333333334</v>
      </c>
      <c r="AH16" t="n">
        <v>142379.4360189496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8.9087</v>
      </c>
      <c r="E17" t="n">
        <v>11.22</v>
      </c>
      <c r="F17" t="n">
        <v>7.41</v>
      </c>
      <c r="G17" t="n">
        <v>23.4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118.39</v>
      </c>
      <c r="Q17" t="n">
        <v>605.84</v>
      </c>
      <c r="R17" t="n">
        <v>35.12</v>
      </c>
      <c r="S17" t="n">
        <v>21.88</v>
      </c>
      <c r="T17" t="n">
        <v>5542.71</v>
      </c>
      <c r="U17" t="n">
        <v>0.62</v>
      </c>
      <c r="V17" t="n">
        <v>0.83</v>
      </c>
      <c r="W17" t="n">
        <v>1.02</v>
      </c>
      <c r="X17" t="n">
        <v>0.35</v>
      </c>
      <c r="Y17" t="n">
        <v>1</v>
      </c>
      <c r="Z17" t="n">
        <v>10</v>
      </c>
      <c r="AA17" t="n">
        <v>113.5590646717016</v>
      </c>
      <c r="AB17" t="n">
        <v>155.3765221561096</v>
      </c>
      <c r="AC17" t="n">
        <v>140.5476049538916</v>
      </c>
      <c r="AD17" t="n">
        <v>113559.0646717016</v>
      </c>
      <c r="AE17" t="n">
        <v>155376.5221561097</v>
      </c>
      <c r="AF17" t="n">
        <v>4.757071175076231e-06</v>
      </c>
      <c r="AG17" t="n">
        <v>0.4675</v>
      </c>
      <c r="AH17" t="n">
        <v>140547.6049538916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8.951700000000001</v>
      </c>
      <c r="E18" t="n">
        <v>11.17</v>
      </c>
      <c r="F18" t="n">
        <v>7.41</v>
      </c>
      <c r="G18" t="n">
        <v>24.69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117.71</v>
      </c>
      <c r="Q18" t="n">
        <v>605.84</v>
      </c>
      <c r="R18" t="n">
        <v>35.22</v>
      </c>
      <c r="S18" t="n">
        <v>21.88</v>
      </c>
      <c r="T18" t="n">
        <v>5596.68</v>
      </c>
      <c r="U18" t="n">
        <v>0.62</v>
      </c>
      <c r="V18" t="n">
        <v>0.84</v>
      </c>
      <c r="W18" t="n">
        <v>1.02</v>
      </c>
      <c r="X18" t="n">
        <v>0.35</v>
      </c>
      <c r="Y18" t="n">
        <v>1</v>
      </c>
      <c r="Z18" t="n">
        <v>10</v>
      </c>
      <c r="AA18" t="n">
        <v>112.606453031203</v>
      </c>
      <c r="AB18" t="n">
        <v>154.0731168833206</v>
      </c>
      <c r="AC18" t="n">
        <v>139.3685948509964</v>
      </c>
      <c r="AD18" t="n">
        <v>112606.453031203</v>
      </c>
      <c r="AE18" t="n">
        <v>154073.1168833206</v>
      </c>
      <c r="AF18" t="n">
        <v>4.780032332206709e-06</v>
      </c>
      <c r="AG18" t="n">
        <v>0.4654166666666666</v>
      </c>
      <c r="AH18" t="n">
        <v>139368.5948509964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9.0153</v>
      </c>
      <c r="E19" t="n">
        <v>11.09</v>
      </c>
      <c r="F19" t="n">
        <v>7.38</v>
      </c>
      <c r="G19" t="n">
        <v>26.05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116.94</v>
      </c>
      <c r="Q19" t="n">
        <v>605.85</v>
      </c>
      <c r="R19" t="n">
        <v>34.17</v>
      </c>
      <c r="S19" t="n">
        <v>21.88</v>
      </c>
      <c r="T19" t="n">
        <v>5075.03</v>
      </c>
      <c r="U19" t="n">
        <v>0.64</v>
      </c>
      <c r="V19" t="n">
        <v>0.84</v>
      </c>
      <c r="W19" t="n">
        <v>1.02</v>
      </c>
      <c r="X19" t="n">
        <v>0.32</v>
      </c>
      <c r="Y19" t="n">
        <v>1</v>
      </c>
      <c r="Z19" t="n">
        <v>10</v>
      </c>
      <c r="AA19" t="n">
        <v>111.2109290163927</v>
      </c>
      <c r="AB19" t="n">
        <v>152.1636993600837</v>
      </c>
      <c r="AC19" t="n">
        <v>137.6414094562922</v>
      </c>
      <c r="AD19" t="n">
        <v>111210.9290163927</v>
      </c>
      <c r="AE19" t="n">
        <v>152163.6993600837</v>
      </c>
      <c r="AF19" t="n">
        <v>4.813993485543878e-06</v>
      </c>
      <c r="AG19" t="n">
        <v>0.4620833333333333</v>
      </c>
      <c r="AH19" t="n">
        <v>137641.4094562922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9.022600000000001</v>
      </c>
      <c r="E20" t="n">
        <v>11.08</v>
      </c>
      <c r="F20" t="n">
        <v>7.37</v>
      </c>
      <c r="G20" t="n">
        <v>26.01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116.56</v>
      </c>
      <c r="Q20" t="n">
        <v>605.96</v>
      </c>
      <c r="R20" t="n">
        <v>33.88</v>
      </c>
      <c r="S20" t="n">
        <v>21.88</v>
      </c>
      <c r="T20" t="n">
        <v>4930.78</v>
      </c>
      <c r="U20" t="n">
        <v>0.65</v>
      </c>
      <c r="V20" t="n">
        <v>0.84</v>
      </c>
      <c r="W20" t="n">
        <v>1.02</v>
      </c>
      <c r="X20" t="n">
        <v>0.31</v>
      </c>
      <c r="Y20" t="n">
        <v>1</v>
      </c>
      <c r="Z20" t="n">
        <v>10</v>
      </c>
      <c r="AA20" t="n">
        <v>110.8445963212094</v>
      </c>
      <c r="AB20" t="n">
        <v>151.6624668050763</v>
      </c>
      <c r="AC20" t="n">
        <v>137.1880138328503</v>
      </c>
      <c r="AD20" t="n">
        <v>110844.5963212094</v>
      </c>
      <c r="AE20" t="n">
        <v>151662.4668050763</v>
      </c>
      <c r="AF20" t="n">
        <v>4.817891542452076e-06</v>
      </c>
      <c r="AG20" t="n">
        <v>0.4616666666666667</v>
      </c>
      <c r="AH20" t="n">
        <v>137188.0138328503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9.067299999999999</v>
      </c>
      <c r="E21" t="n">
        <v>11.03</v>
      </c>
      <c r="F21" t="n">
        <v>7.37</v>
      </c>
      <c r="G21" t="n">
        <v>27.62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115.92</v>
      </c>
      <c r="Q21" t="n">
        <v>605.86</v>
      </c>
      <c r="R21" t="n">
        <v>33.78</v>
      </c>
      <c r="S21" t="n">
        <v>21.88</v>
      </c>
      <c r="T21" t="n">
        <v>4886.66</v>
      </c>
      <c r="U21" t="n">
        <v>0.65</v>
      </c>
      <c r="V21" t="n">
        <v>0.84</v>
      </c>
      <c r="W21" t="n">
        <v>1.02</v>
      </c>
      <c r="X21" t="n">
        <v>0.31</v>
      </c>
      <c r="Y21" t="n">
        <v>1</v>
      </c>
      <c r="Z21" t="n">
        <v>10</v>
      </c>
      <c r="AA21" t="n">
        <v>109.9207280580205</v>
      </c>
      <c r="AB21" t="n">
        <v>150.3983894891906</v>
      </c>
      <c r="AC21" t="n">
        <v>136.0445782818486</v>
      </c>
      <c r="AD21" t="n">
        <v>109920.7280580205</v>
      </c>
      <c r="AE21" t="n">
        <v>150398.3894891906</v>
      </c>
      <c r="AF21" t="n">
        <v>4.841760466259803e-06</v>
      </c>
      <c r="AG21" t="n">
        <v>0.4595833333333333</v>
      </c>
      <c r="AH21" t="n">
        <v>136044.5782818486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9.1366</v>
      </c>
      <c r="E22" t="n">
        <v>10.94</v>
      </c>
      <c r="F22" t="n">
        <v>7.33</v>
      </c>
      <c r="G22" t="n">
        <v>29.33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115.03</v>
      </c>
      <c r="Q22" t="n">
        <v>605.85</v>
      </c>
      <c r="R22" t="n">
        <v>32.72</v>
      </c>
      <c r="S22" t="n">
        <v>21.88</v>
      </c>
      <c r="T22" t="n">
        <v>4360.48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108.3739375774774</v>
      </c>
      <c r="AB22" t="n">
        <v>148.2820025141327</v>
      </c>
      <c r="AC22" t="n">
        <v>134.1301763093218</v>
      </c>
      <c r="AD22" t="n">
        <v>108373.9375774774</v>
      </c>
      <c r="AE22" t="n">
        <v>148282.0025141327</v>
      </c>
      <c r="AF22" t="n">
        <v>4.878765307867758e-06</v>
      </c>
      <c r="AG22" t="n">
        <v>0.4558333333333333</v>
      </c>
      <c r="AH22" t="n">
        <v>134130.1763093218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9.1401</v>
      </c>
      <c r="E23" t="n">
        <v>10.94</v>
      </c>
      <c r="F23" t="n">
        <v>7.33</v>
      </c>
      <c r="G23" t="n">
        <v>29.32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114.42</v>
      </c>
      <c r="Q23" t="n">
        <v>605.9299999999999</v>
      </c>
      <c r="R23" t="n">
        <v>32.55</v>
      </c>
      <c r="S23" t="n">
        <v>21.88</v>
      </c>
      <c r="T23" t="n">
        <v>4274.8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107.9713388117322</v>
      </c>
      <c r="AB23" t="n">
        <v>147.7311491214364</v>
      </c>
      <c r="AC23" t="n">
        <v>133.6318955912967</v>
      </c>
      <c r="AD23" t="n">
        <v>107971.3388117322</v>
      </c>
      <c r="AE23" t="n">
        <v>147731.1491214364</v>
      </c>
      <c r="AF23" t="n">
        <v>4.8806342392621e-06</v>
      </c>
      <c r="AG23" t="n">
        <v>0.4558333333333333</v>
      </c>
      <c r="AH23" t="n">
        <v>133631.8955912967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9.1968</v>
      </c>
      <c r="E24" t="n">
        <v>10.87</v>
      </c>
      <c r="F24" t="n">
        <v>7.31</v>
      </c>
      <c r="G24" t="n">
        <v>31.34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113.85</v>
      </c>
      <c r="Q24" t="n">
        <v>605.84</v>
      </c>
      <c r="R24" t="n">
        <v>32.07</v>
      </c>
      <c r="S24" t="n">
        <v>21.88</v>
      </c>
      <c r="T24" t="n">
        <v>4041.2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106.8800893874388</v>
      </c>
      <c r="AB24" t="n">
        <v>146.2380535165922</v>
      </c>
      <c r="AC24" t="n">
        <v>132.2812989354054</v>
      </c>
      <c r="AD24" t="n">
        <v>106880.0893874388</v>
      </c>
      <c r="AE24" t="n">
        <v>146238.0535165922</v>
      </c>
      <c r="AF24" t="n">
        <v>4.910910927850425e-06</v>
      </c>
      <c r="AG24" t="n">
        <v>0.4529166666666666</v>
      </c>
      <c r="AH24" t="n">
        <v>132281.2989354054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9.249000000000001</v>
      </c>
      <c r="E25" t="n">
        <v>10.81</v>
      </c>
      <c r="F25" t="n">
        <v>7.3</v>
      </c>
      <c r="G25" t="n">
        <v>33.7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112.85</v>
      </c>
      <c r="Q25" t="n">
        <v>605.92</v>
      </c>
      <c r="R25" t="n">
        <v>31.81</v>
      </c>
      <c r="S25" t="n">
        <v>21.88</v>
      </c>
      <c r="T25" t="n">
        <v>3915.05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105.648166671693</v>
      </c>
      <c r="AB25" t="n">
        <v>144.552482508315</v>
      </c>
      <c r="AC25" t="n">
        <v>130.756596458444</v>
      </c>
      <c r="AD25" t="n">
        <v>105648.166671693</v>
      </c>
      <c r="AE25" t="n">
        <v>144552.482508315</v>
      </c>
      <c r="AF25" t="n">
        <v>4.938784704646027e-06</v>
      </c>
      <c r="AG25" t="n">
        <v>0.4504166666666667</v>
      </c>
      <c r="AH25" t="n">
        <v>130756.596458444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9.2455</v>
      </c>
      <c r="E26" t="n">
        <v>10.82</v>
      </c>
      <c r="F26" t="n">
        <v>7.31</v>
      </c>
      <c r="G26" t="n">
        <v>33.72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112.92</v>
      </c>
      <c r="Q26" t="n">
        <v>605.84</v>
      </c>
      <c r="R26" t="n">
        <v>31.89</v>
      </c>
      <c r="S26" t="n">
        <v>21.88</v>
      </c>
      <c r="T26" t="n">
        <v>3957.18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105.7777966708346</v>
      </c>
      <c r="AB26" t="n">
        <v>144.7298479920125</v>
      </c>
      <c r="AC26" t="n">
        <v>130.9170344293114</v>
      </c>
      <c r="AD26" t="n">
        <v>105777.7966708346</v>
      </c>
      <c r="AE26" t="n">
        <v>144729.8479920125</v>
      </c>
      <c r="AF26" t="n">
        <v>4.936915773251686e-06</v>
      </c>
      <c r="AG26" t="n">
        <v>0.4508333333333334</v>
      </c>
      <c r="AH26" t="n">
        <v>130917.0344293114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9.245200000000001</v>
      </c>
      <c r="E27" t="n">
        <v>10.82</v>
      </c>
      <c r="F27" t="n">
        <v>7.31</v>
      </c>
      <c r="G27" t="n">
        <v>33.72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112.67</v>
      </c>
      <c r="Q27" t="n">
        <v>605.85</v>
      </c>
      <c r="R27" t="n">
        <v>31.84</v>
      </c>
      <c r="S27" t="n">
        <v>21.88</v>
      </c>
      <c r="T27" t="n">
        <v>3933.43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105.6338971795438</v>
      </c>
      <c r="AB27" t="n">
        <v>144.5329583596309</v>
      </c>
      <c r="AC27" t="n">
        <v>130.738935667108</v>
      </c>
      <c r="AD27" t="n">
        <v>105633.8971795438</v>
      </c>
      <c r="AE27" t="n">
        <v>144532.9583596309</v>
      </c>
      <c r="AF27" t="n">
        <v>4.936755579132172e-06</v>
      </c>
      <c r="AG27" t="n">
        <v>0.4508333333333334</v>
      </c>
      <c r="AH27" t="n">
        <v>130738.935667108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9.3117</v>
      </c>
      <c r="E28" t="n">
        <v>10.74</v>
      </c>
      <c r="F28" t="n">
        <v>7.28</v>
      </c>
      <c r="G28" t="n">
        <v>36.4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111.45</v>
      </c>
      <c r="Q28" t="n">
        <v>605.85</v>
      </c>
      <c r="R28" t="n">
        <v>31.22</v>
      </c>
      <c r="S28" t="n">
        <v>21.88</v>
      </c>
      <c r="T28" t="n">
        <v>3627.33</v>
      </c>
      <c r="U28" t="n">
        <v>0.7</v>
      </c>
      <c r="V28" t="n">
        <v>0.85</v>
      </c>
      <c r="W28" t="n">
        <v>1</v>
      </c>
      <c r="X28" t="n">
        <v>0.22</v>
      </c>
      <c r="Y28" t="n">
        <v>1</v>
      </c>
      <c r="Z28" t="n">
        <v>10</v>
      </c>
      <c r="AA28" t="n">
        <v>104.0341888683777</v>
      </c>
      <c r="AB28" t="n">
        <v>142.3441668741447</v>
      </c>
      <c r="AC28" t="n">
        <v>128.7590393690078</v>
      </c>
      <c r="AD28" t="n">
        <v>104034.1888683777</v>
      </c>
      <c r="AE28" t="n">
        <v>142344.1668741448</v>
      </c>
      <c r="AF28" t="n">
        <v>4.972265275624653e-06</v>
      </c>
      <c r="AG28" t="n">
        <v>0.4475</v>
      </c>
      <c r="AH28" t="n">
        <v>128759.0393690078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9.313599999999999</v>
      </c>
      <c r="E29" t="n">
        <v>10.74</v>
      </c>
      <c r="F29" t="n">
        <v>7.28</v>
      </c>
      <c r="G29" t="n">
        <v>36.39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111.29</v>
      </c>
      <c r="Q29" t="n">
        <v>605.84</v>
      </c>
      <c r="R29" t="n">
        <v>31.01</v>
      </c>
      <c r="S29" t="n">
        <v>21.88</v>
      </c>
      <c r="T29" t="n">
        <v>3522.47</v>
      </c>
      <c r="U29" t="n">
        <v>0.71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103.9205743733965</v>
      </c>
      <c r="AB29" t="n">
        <v>142.1887145097939</v>
      </c>
      <c r="AC29" t="n">
        <v>128.6184231601317</v>
      </c>
      <c r="AD29" t="n">
        <v>103920.5743733965</v>
      </c>
      <c r="AE29" t="n">
        <v>142188.7145097939</v>
      </c>
      <c r="AF29" t="n">
        <v>4.97327983838158e-06</v>
      </c>
      <c r="AG29" t="n">
        <v>0.4475</v>
      </c>
      <c r="AH29" t="n">
        <v>128618.4231601317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9.381399999999999</v>
      </c>
      <c r="E30" t="n">
        <v>10.66</v>
      </c>
      <c r="F30" t="n">
        <v>7.25</v>
      </c>
      <c r="G30" t="n">
        <v>39.55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110.38</v>
      </c>
      <c r="Q30" t="n">
        <v>605.84</v>
      </c>
      <c r="R30" t="n">
        <v>29.92</v>
      </c>
      <c r="S30" t="n">
        <v>21.88</v>
      </c>
      <c r="T30" t="n">
        <v>2980.91</v>
      </c>
      <c r="U30" t="n">
        <v>0.73</v>
      </c>
      <c r="V30" t="n">
        <v>0.85</v>
      </c>
      <c r="W30" t="n">
        <v>1.01</v>
      </c>
      <c r="X30" t="n">
        <v>0.19</v>
      </c>
      <c r="Y30" t="n">
        <v>1</v>
      </c>
      <c r="Z30" t="n">
        <v>10</v>
      </c>
      <c r="AA30" t="n">
        <v>102.5105890057028</v>
      </c>
      <c r="AB30" t="n">
        <v>140.259510325552</v>
      </c>
      <c r="AC30" t="n">
        <v>126.8733395155782</v>
      </c>
      <c r="AD30" t="n">
        <v>102510.5890057028</v>
      </c>
      <c r="AE30" t="n">
        <v>140259.510325552</v>
      </c>
      <c r="AF30" t="n">
        <v>5.00948370939196e-06</v>
      </c>
      <c r="AG30" t="n">
        <v>0.4441666666666667</v>
      </c>
      <c r="AH30" t="n">
        <v>126873.3395155782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9.375</v>
      </c>
      <c r="E31" t="n">
        <v>10.67</v>
      </c>
      <c r="F31" t="n">
        <v>7.26</v>
      </c>
      <c r="G31" t="n">
        <v>39.59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110.06</v>
      </c>
      <c r="Q31" t="n">
        <v>605.84</v>
      </c>
      <c r="R31" t="n">
        <v>30.46</v>
      </c>
      <c r="S31" t="n">
        <v>21.88</v>
      </c>
      <c r="T31" t="n">
        <v>3253.87</v>
      </c>
      <c r="U31" t="n">
        <v>0.72</v>
      </c>
      <c r="V31" t="n">
        <v>0.85</v>
      </c>
      <c r="W31" t="n">
        <v>1.01</v>
      </c>
      <c r="X31" t="n">
        <v>0.2</v>
      </c>
      <c r="Y31" t="n">
        <v>1</v>
      </c>
      <c r="Z31" t="n">
        <v>10</v>
      </c>
      <c r="AA31" t="n">
        <v>102.4410076724161</v>
      </c>
      <c r="AB31" t="n">
        <v>140.1643060756375</v>
      </c>
      <c r="AC31" t="n">
        <v>126.7872214256554</v>
      </c>
      <c r="AD31" t="n">
        <v>102441.0076724161</v>
      </c>
      <c r="AE31" t="n">
        <v>140164.3060756375</v>
      </c>
      <c r="AF31" t="n">
        <v>5.006066234842308e-06</v>
      </c>
      <c r="AG31" t="n">
        <v>0.4445833333333333</v>
      </c>
      <c r="AH31" t="n">
        <v>126787.2214256554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9.375999999999999</v>
      </c>
      <c r="E32" t="n">
        <v>10.67</v>
      </c>
      <c r="F32" t="n">
        <v>7.26</v>
      </c>
      <c r="G32" t="n">
        <v>39.58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109.48</v>
      </c>
      <c r="Q32" t="n">
        <v>605.87</v>
      </c>
      <c r="R32" t="n">
        <v>30.45</v>
      </c>
      <c r="S32" t="n">
        <v>21.88</v>
      </c>
      <c r="T32" t="n">
        <v>3247.45</v>
      </c>
      <c r="U32" t="n">
        <v>0.72</v>
      </c>
      <c r="V32" t="n">
        <v>0.85</v>
      </c>
      <c r="W32" t="n">
        <v>1</v>
      </c>
      <c r="X32" t="n">
        <v>0.2</v>
      </c>
      <c r="Y32" t="n">
        <v>1</v>
      </c>
      <c r="Z32" t="n">
        <v>10</v>
      </c>
      <c r="AA32" t="n">
        <v>102.0940124069286</v>
      </c>
      <c r="AB32" t="n">
        <v>139.6895318450469</v>
      </c>
      <c r="AC32" t="n">
        <v>126.3577589812825</v>
      </c>
      <c r="AD32" t="n">
        <v>102094.0124069286</v>
      </c>
      <c r="AE32" t="n">
        <v>139689.5318450469</v>
      </c>
      <c r="AF32" t="n">
        <v>5.00660021524069e-06</v>
      </c>
      <c r="AG32" t="n">
        <v>0.4445833333333333</v>
      </c>
      <c r="AH32" t="n">
        <v>126357.7589812825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9.4352</v>
      </c>
      <c r="E33" t="n">
        <v>10.6</v>
      </c>
      <c r="F33" t="n">
        <v>7.24</v>
      </c>
      <c r="G33" t="n">
        <v>43.44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108.77</v>
      </c>
      <c r="Q33" t="n">
        <v>605.85</v>
      </c>
      <c r="R33" t="n">
        <v>29.74</v>
      </c>
      <c r="S33" t="n">
        <v>21.88</v>
      </c>
      <c r="T33" t="n">
        <v>2897.02</v>
      </c>
      <c r="U33" t="n">
        <v>0.74</v>
      </c>
      <c r="V33" t="n">
        <v>0.85</v>
      </c>
      <c r="W33" t="n">
        <v>1.01</v>
      </c>
      <c r="X33" t="n">
        <v>0.18</v>
      </c>
      <c r="Y33" t="n">
        <v>1</v>
      </c>
      <c r="Z33" t="n">
        <v>10</v>
      </c>
      <c r="AA33" t="n">
        <v>100.9578814502548</v>
      </c>
      <c r="AB33" t="n">
        <v>138.1350273475663</v>
      </c>
      <c r="AC33" t="n">
        <v>124.9516142112802</v>
      </c>
      <c r="AD33" t="n">
        <v>100957.8814502548</v>
      </c>
      <c r="AE33" t="n">
        <v>138135.0273475663</v>
      </c>
      <c r="AF33" t="n">
        <v>5.038211854824976e-06</v>
      </c>
      <c r="AG33" t="n">
        <v>0.4416666666666667</v>
      </c>
      <c r="AH33" t="n">
        <v>124951.6142112802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9.4406</v>
      </c>
      <c r="E34" t="n">
        <v>10.59</v>
      </c>
      <c r="F34" t="n">
        <v>7.23</v>
      </c>
      <c r="G34" t="n">
        <v>43.4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108.41</v>
      </c>
      <c r="Q34" t="n">
        <v>605.84</v>
      </c>
      <c r="R34" t="n">
        <v>29.74</v>
      </c>
      <c r="S34" t="n">
        <v>21.88</v>
      </c>
      <c r="T34" t="n">
        <v>2894.74</v>
      </c>
      <c r="U34" t="n">
        <v>0.74</v>
      </c>
      <c r="V34" t="n">
        <v>0.86</v>
      </c>
      <c r="W34" t="n">
        <v>1</v>
      </c>
      <c r="X34" t="n">
        <v>0.18</v>
      </c>
      <c r="Y34" t="n">
        <v>1</v>
      </c>
      <c r="Z34" t="n">
        <v>10</v>
      </c>
      <c r="AA34" t="n">
        <v>100.6461365416418</v>
      </c>
      <c r="AB34" t="n">
        <v>137.7084842103875</v>
      </c>
      <c r="AC34" t="n">
        <v>124.5657797524565</v>
      </c>
      <c r="AD34" t="n">
        <v>100646.1365416418</v>
      </c>
      <c r="AE34" t="n">
        <v>137708.4842103875</v>
      </c>
      <c r="AF34" t="n">
        <v>5.041095348976245e-06</v>
      </c>
      <c r="AG34" t="n">
        <v>0.44125</v>
      </c>
      <c r="AH34" t="n">
        <v>124565.7797524565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9.438700000000001</v>
      </c>
      <c r="E35" t="n">
        <v>10.59</v>
      </c>
      <c r="F35" t="n">
        <v>7.24</v>
      </c>
      <c r="G35" t="n">
        <v>43.42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107.6</v>
      </c>
      <c r="Q35" t="n">
        <v>605.97</v>
      </c>
      <c r="R35" t="n">
        <v>29.68</v>
      </c>
      <c r="S35" t="n">
        <v>21.88</v>
      </c>
      <c r="T35" t="n">
        <v>2865.81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100.243741813687</v>
      </c>
      <c r="AB35" t="n">
        <v>137.1579099911975</v>
      </c>
      <c r="AC35" t="n">
        <v>124.0677515640101</v>
      </c>
      <c r="AD35" t="n">
        <v>100243.741813687</v>
      </c>
      <c r="AE35" t="n">
        <v>137157.9099911975</v>
      </c>
      <c r="AF35" t="n">
        <v>5.040080786219317e-06</v>
      </c>
      <c r="AG35" t="n">
        <v>0.44125</v>
      </c>
      <c r="AH35" t="n">
        <v>124067.7515640101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9.501200000000001</v>
      </c>
      <c r="E36" t="n">
        <v>10.52</v>
      </c>
      <c r="F36" t="n">
        <v>7.22</v>
      </c>
      <c r="G36" t="n">
        <v>48.11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106.24</v>
      </c>
      <c r="Q36" t="n">
        <v>605.85</v>
      </c>
      <c r="R36" t="n">
        <v>29.1</v>
      </c>
      <c r="S36" t="n">
        <v>21.88</v>
      </c>
      <c r="T36" t="n">
        <v>2579.27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98.7213595387303</v>
      </c>
      <c r="AB36" t="n">
        <v>135.0749193998369</v>
      </c>
      <c r="AC36" t="n">
        <v>122.1835586711926</v>
      </c>
      <c r="AD36" t="n">
        <v>98721.35953873029</v>
      </c>
      <c r="AE36" t="n">
        <v>135074.9193998369</v>
      </c>
      <c r="AF36" t="n">
        <v>5.073454561118266e-06</v>
      </c>
      <c r="AG36" t="n">
        <v>0.4383333333333333</v>
      </c>
      <c r="AH36" t="n">
        <v>122183.5586711926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9.4984</v>
      </c>
      <c r="E37" t="n">
        <v>10.53</v>
      </c>
      <c r="F37" t="n">
        <v>7.22</v>
      </c>
      <c r="G37" t="n">
        <v>48.13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106.4</v>
      </c>
      <c r="Q37" t="n">
        <v>605.84</v>
      </c>
      <c r="R37" t="n">
        <v>29.26</v>
      </c>
      <c r="S37" t="n">
        <v>21.88</v>
      </c>
      <c r="T37" t="n">
        <v>2660.46</v>
      </c>
      <c r="U37" t="n">
        <v>0.75</v>
      </c>
      <c r="V37" t="n">
        <v>0.86</v>
      </c>
      <c r="W37" t="n">
        <v>1</v>
      </c>
      <c r="X37" t="n">
        <v>0.16</v>
      </c>
      <c r="Y37" t="n">
        <v>1</v>
      </c>
      <c r="Z37" t="n">
        <v>10</v>
      </c>
      <c r="AA37" t="n">
        <v>98.84467506273195</v>
      </c>
      <c r="AB37" t="n">
        <v>135.2436451400729</v>
      </c>
      <c r="AC37" t="n">
        <v>122.3361814635886</v>
      </c>
      <c r="AD37" t="n">
        <v>98844.67506273196</v>
      </c>
      <c r="AE37" t="n">
        <v>135243.6451400729</v>
      </c>
      <c r="AF37" t="n">
        <v>5.071959416002792e-06</v>
      </c>
      <c r="AG37" t="n">
        <v>0.43875</v>
      </c>
      <c r="AH37" t="n">
        <v>122336.1814635886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9.505000000000001</v>
      </c>
      <c r="E38" t="n">
        <v>10.52</v>
      </c>
      <c r="F38" t="n">
        <v>7.21</v>
      </c>
      <c r="G38" t="n">
        <v>48.09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7</v>
      </c>
      <c r="N38" t="n">
        <v>75.7</v>
      </c>
      <c r="O38" t="n">
        <v>34840.27</v>
      </c>
      <c r="P38" t="n">
        <v>106.21</v>
      </c>
      <c r="Q38" t="n">
        <v>605.86</v>
      </c>
      <c r="R38" t="n">
        <v>29.12</v>
      </c>
      <c r="S38" t="n">
        <v>21.88</v>
      </c>
      <c r="T38" t="n">
        <v>2589.93</v>
      </c>
      <c r="U38" t="n">
        <v>0.75</v>
      </c>
      <c r="V38" t="n">
        <v>0.86</v>
      </c>
      <c r="W38" t="n">
        <v>1</v>
      </c>
      <c r="X38" t="n">
        <v>0.15</v>
      </c>
      <c r="Y38" t="n">
        <v>1</v>
      </c>
      <c r="Z38" t="n">
        <v>10</v>
      </c>
      <c r="AA38" t="n">
        <v>98.62171900258394</v>
      </c>
      <c r="AB38" t="n">
        <v>134.9385868224513</v>
      </c>
      <c r="AC38" t="n">
        <v>122.0602374836487</v>
      </c>
      <c r="AD38" t="n">
        <v>98621.71900258394</v>
      </c>
      <c r="AE38" t="n">
        <v>134938.5868224513</v>
      </c>
      <c r="AF38" t="n">
        <v>5.075483686632121e-06</v>
      </c>
      <c r="AG38" t="n">
        <v>0.4383333333333333</v>
      </c>
      <c r="AH38" t="n">
        <v>122060.2374836487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9.5014</v>
      </c>
      <c r="E39" t="n">
        <v>10.52</v>
      </c>
      <c r="F39" t="n">
        <v>7.22</v>
      </c>
      <c r="G39" t="n">
        <v>48.11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105.72</v>
      </c>
      <c r="Q39" t="n">
        <v>605.84</v>
      </c>
      <c r="R39" t="n">
        <v>29.19</v>
      </c>
      <c r="S39" t="n">
        <v>21.88</v>
      </c>
      <c r="T39" t="n">
        <v>2625.58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98.42156107086561</v>
      </c>
      <c r="AB39" t="n">
        <v>134.6647219099297</v>
      </c>
      <c r="AC39" t="n">
        <v>121.8125098540062</v>
      </c>
      <c r="AD39" t="n">
        <v>98421.5610708656</v>
      </c>
      <c r="AE39" t="n">
        <v>134664.7219099297</v>
      </c>
      <c r="AF39" t="n">
        <v>5.073561357197942e-06</v>
      </c>
      <c r="AG39" t="n">
        <v>0.4383333333333333</v>
      </c>
      <c r="AH39" t="n">
        <v>121812.5098540062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9.4932</v>
      </c>
      <c r="E40" t="n">
        <v>10.53</v>
      </c>
      <c r="F40" t="n">
        <v>7.23</v>
      </c>
      <c r="G40" t="n">
        <v>48.17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104.77</v>
      </c>
      <c r="Q40" t="n">
        <v>605.85</v>
      </c>
      <c r="R40" t="n">
        <v>29.37</v>
      </c>
      <c r="S40" t="n">
        <v>21.88</v>
      </c>
      <c r="T40" t="n">
        <v>2717.35</v>
      </c>
      <c r="U40" t="n">
        <v>0.75</v>
      </c>
      <c r="V40" t="n">
        <v>0.86</v>
      </c>
      <c r="W40" t="n">
        <v>1.01</v>
      </c>
      <c r="X40" t="n">
        <v>0.17</v>
      </c>
      <c r="Y40" t="n">
        <v>1</v>
      </c>
      <c r="Z40" t="n">
        <v>10</v>
      </c>
      <c r="AA40" t="n">
        <v>98.0066919731287</v>
      </c>
      <c r="AB40" t="n">
        <v>134.0970797076735</v>
      </c>
      <c r="AC40" t="n">
        <v>121.2990426268424</v>
      </c>
      <c r="AD40" t="n">
        <v>98006.69197312869</v>
      </c>
      <c r="AE40" t="n">
        <v>134097.0797076735</v>
      </c>
      <c r="AF40" t="n">
        <v>5.0691827179312e-06</v>
      </c>
      <c r="AG40" t="n">
        <v>0.43875</v>
      </c>
      <c r="AH40" t="n">
        <v>121299.0426268424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9.567600000000001</v>
      </c>
      <c r="E41" t="n">
        <v>10.45</v>
      </c>
      <c r="F41" t="n">
        <v>7.19</v>
      </c>
      <c r="G41" t="n">
        <v>53.96</v>
      </c>
      <c r="H41" t="n">
        <v>0.68</v>
      </c>
      <c r="I41" t="n">
        <v>8</v>
      </c>
      <c r="J41" t="n">
        <v>282.07</v>
      </c>
      <c r="K41" t="n">
        <v>59.89</v>
      </c>
      <c r="L41" t="n">
        <v>10.75</v>
      </c>
      <c r="M41" t="n">
        <v>6</v>
      </c>
      <c r="N41" t="n">
        <v>76.44</v>
      </c>
      <c r="O41" t="n">
        <v>35023.13</v>
      </c>
      <c r="P41" t="n">
        <v>103.86</v>
      </c>
      <c r="Q41" t="n">
        <v>605.85</v>
      </c>
      <c r="R41" t="n">
        <v>28.37</v>
      </c>
      <c r="S41" t="n">
        <v>21.88</v>
      </c>
      <c r="T41" t="n">
        <v>2222.11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96.55603307881915</v>
      </c>
      <c r="AB41" t="n">
        <v>132.1122242099266</v>
      </c>
      <c r="AC41" t="n">
        <v>119.5036189520376</v>
      </c>
      <c r="AD41" t="n">
        <v>96556.03307881915</v>
      </c>
      <c r="AE41" t="n">
        <v>132112.2242099266</v>
      </c>
      <c r="AF41" t="n">
        <v>5.108910859570909e-06</v>
      </c>
      <c r="AG41" t="n">
        <v>0.4354166666666666</v>
      </c>
      <c r="AH41" t="n">
        <v>119503.6189520376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9.569900000000001</v>
      </c>
      <c r="E42" t="n">
        <v>10.45</v>
      </c>
      <c r="F42" t="n">
        <v>7.19</v>
      </c>
      <c r="G42" t="n">
        <v>53.94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103.25</v>
      </c>
      <c r="Q42" t="n">
        <v>605.84</v>
      </c>
      <c r="R42" t="n">
        <v>28.34</v>
      </c>
      <c r="S42" t="n">
        <v>21.88</v>
      </c>
      <c r="T42" t="n">
        <v>2207.51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96.18721233105269</v>
      </c>
      <c r="AB42" t="n">
        <v>131.6075873916097</v>
      </c>
      <c r="AC42" t="n">
        <v>119.0471439633985</v>
      </c>
      <c r="AD42" t="n">
        <v>96187.21233105269</v>
      </c>
      <c r="AE42" t="n">
        <v>131607.5873916097</v>
      </c>
      <c r="AF42" t="n">
        <v>5.110139014487189e-06</v>
      </c>
      <c r="AG42" t="n">
        <v>0.4354166666666666</v>
      </c>
      <c r="AH42" t="n">
        <v>119047.1439633985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9.579599999999999</v>
      </c>
      <c r="E43" t="n">
        <v>10.44</v>
      </c>
      <c r="F43" t="n">
        <v>7.18</v>
      </c>
      <c r="G43" t="n">
        <v>53.86</v>
      </c>
      <c r="H43" t="n">
        <v>0.71</v>
      </c>
      <c r="I43" t="n">
        <v>8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102.78</v>
      </c>
      <c r="Q43" t="n">
        <v>605.84</v>
      </c>
      <c r="R43" t="n">
        <v>28.08</v>
      </c>
      <c r="S43" t="n">
        <v>21.88</v>
      </c>
      <c r="T43" t="n">
        <v>2074.36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95.77928231491683</v>
      </c>
      <c r="AB43" t="n">
        <v>131.0494395469308</v>
      </c>
      <c r="AC43" t="n">
        <v>118.5422649656501</v>
      </c>
      <c r="AD43" t="n">
        <v>95779.28231491683</v>
      </c>
      <c r="AE43" t="n">
        <v>131049.4395469308</v>
      </c>
      <c r="AF43" t="n">
        <v>5.115318624351506e-06</v>
      </c>
      <c r="AG43" t="n">
        <v>0.435</v>
      </c>
      <c r="AH43" t="n">
        <v>118542.2649656501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9.5671</v>
      </c>
      <c r="E44" t="n">
        <v>10.45</v>
      </c>
      <c r="F44" t="n">
        <v>7.2</v>
      </c>
      <c r="G44" t="n">
        <v>53.96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102.09</v>
      </c>
      <c r="Q44" t="n">
        <v>605.84</v>
      </c>
      <c r="R44" t="n">
        <v>28.29</v>
      </c>
      <c r="S44" t="n">
        <v>21.88</v>
      </c>
      <c r="T44" t="n">
        <v>2181.57</v>
      </c>
      <c r="U44" t="n">
        <v>0.77</v>
      </c>
      <c r="V44" t="n">
        <v>0.86</v>
      </c>
      <c r="W44" t="n">
        <v>1.01</v>
      </c>
      <c r="X44" t="n">
        <v>0.14</v>
      </c>
      <c r="Y44" t="n">
        <v>1</v>
      </c>
      <c r="Z44" t="n">
        <v>10</v>
      </c>
      <c r="AA44" t="n">
        <v>95.59881081661591</v>
      </c>
      <c r="AB44" t="n">
        <v>130.8025104811149</v>
      </c>
      <c r="AC44" t="n">
        <v>118.3189024633085</v>
      </c>
      <c r="AD44" t="n">
        <v>95598.81081661591</v>
      </c>
      <c r="AE44" t="n">
        <v>130802.5104811149</v>
      </c>
      <c r="AF44" t="n">
        <v>5.108643869371717e-06</v>
      </c>
      <c r="AG44" t="n">
        <v>0.4354166666666666</v>
      </c>
      <c r="AH44" t="n">
        <v>118318.9024633086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9.569900000000001</v>
      </c>
      <c r="E45" t="n">
        <v>10.45</v>
      </c>
      <c r="F45" t="n">
        <v>7.19</v>
      </c>
      <c r="G45" t="n">
        <v>53.94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101.75</v>
      </c>
      <c r="Q45" t="n">
        <v>605.9</v>
      </c>
      <c r="R45" t="n">
        <v>28.33</v>
      </c>
      <c r="S45" t="n">
        <v>21.88</v>
      </c>
      <c r="T45" t="n">
        <v>2202.89</v>
      </c>
      <c r="U45" t="n">
        <v>0.77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95.33423185576687</v>
      </c>
      <c r="AB45" t="n">
        <v>130.4405018744816</v>
      </c>
      <c r="AC45" t="n">
        <v>117.9914434500099</v>
      </c>
      <c r="AD45" t="n">
        <v>95334.23185576688</v>
      </c>
      <c r="AE45" t="n">
        <v>130440.5018744815</v>
      </c>
      <c r="AF45" t="n">
        <v>5.110139014487189e-06</v>
      </c>
      <c r="AG45" t="n">
        <v>0.4354166666666666</v>
      </c>
      <c r="AH45" t="n">
        <v>117991.4434500099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9.6318</v>
      </c>
      <c r="E46" t="n">
        <v>10.38</v>
      </c>
      <c r="F46" t="n">
        <v>7.18</v>
      </c>
      <c r="G46" t="n">
        <v>61.5</v>
      </c>
      <c r="H46" t="n">
        <v>0.75</v>
      </c>
      <c r="I46" t="n">
        <v>7</v>
      </c>
      <c r="J46" t="n">
        <v>284.56</v>
      </c>
      <c r="K46" t="n">
        <v>59.89</v>
      </c>
      <c r="L46" t="n">
        <v>12</v>
      </c>
      <c r="M46" t="n">
        <v>5</v>
      </c>
      <c r="N46" t="n">
        <v>77.67</v>
      </c>
      <c r="O46" t="n">
        <v>35329.87</v>
      </c>
      <c r="P46" t="n">
        <v>100.14</v>
      </c>
      <c r="Q46" t="n">
        <v>605.84</v>
      </c>
      <c r="R46" t="n">
        <v>27.9</v>
      </c>
      <c r="S46" t="n">
        <v>21.88</v>
      </c>
      <c r="T46" t="n">
        <v>1993.4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93.77246532854166</v>
      </c>
      <c r="AB46" t="n">
        <v>128.3036240116566</v>
      </c>
      <c r="AC46" t="n">
        <v>116.0585062112853</v>
      </c>
      <c r="AD46" t="n">
        <v>93772.46532854166</v>
      </c>
      <c r="AE46" t="n">
        <v>128303.6240116566</v>
      </c>
      <c r="AF46" t="n">
        <v>5.143192401147108e-06</v>
      </c>
      <c r="AG46" t="n">
        <v>0.4325000000000001</v>
      </c>
      <c r="AH46" t="n">
        <v>116058.5062112853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9.634399999999999</v>
      </c>
      <c r="E47" t="n">
        <v>10.38</v>
      </c>
      <c r="F47" t="n">
        <v>7.17</v>
      </c>
      <c r="G47" t="n">
        <v>61.48</v>
      </c>
      <c r="H47" t="n">
        <v>0.77</v>
      </c>
      <c r="I47" t="n">
        <v>7</v>
      </c>
      <c r="J47" t="n">
        <v>285.06</v>
      </c>
      <c r="K47" t="n">
        <v>59.89</v>
      </c>
      <c r="L47" t="n">
        <v>12.25</v>
      </c>
      <c r="M47" t="n">
        <v>5</v>
      </c>
      <c r="N47" t="n">
        <v>77.92</v>
      </c>
      <c r="O47" t="n">
        <v>35391.51</v>
      </c>
      <c r="P47" t="n">
        <v>100.1</v>
      </c>
      <c r="Q47" t="n">
        <v>605.84</v>
      </c>
      <c r="R47" t="n">
        <v>27.78</v>
      </c>
      <c r="S47" t="n">
        <v>21.88</v>
      </c>
      <c r="T47" t="n">
        <v>1933.66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93.68147213092047</v>
      </c>
      <c r="AB47" t="n">
        <v>128.1791231043348</v>
      </c>
      <c r="AC47" t="n">
        <v>115.9458874958202</v>
      </c>
      <c r="AD47" t="n">
        <v>93681.47213092046</v>
      </c>
      <c r="AE47" t="n">
        <v>128179.1231043348</v>
      </c>
      <c r="AF47" t="n">
        <v>5.144580750182905e-06</v>
      </c>
      <c r="AG47" t="n">
        <v>0.4325000000000001</v>
      </c>
      <c r="AH47" t="n">
        <v>115945.8874958202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9.6259</v>
      </c>
      <c r="E48" t="n">
        <v>10.39</v>
      </c>
      <c r="F48" t="n">
        <v>7.18</v>
      </c>
      <c r="G48" t="n">
        <v>61.56</v>
      </c>
      <c r="H48" t="n">
        <v>0.78</v>
      </c>
      <c r="I48" t="n">
        <v>7</v>
      </c>
      <c r="J48" t="n">
        <v>285.56</v>
      </c>
      <c r="K48" t="n">
        <v>59.89</v>
      </c>
      <c r="L48" t="n">
        <v>12.5</v>
      </c>
      <c r="M48" t="n">
        <v>5</v>
      </c>
      <c r="N48" t="n">
        <v>78.17</v>
      </c>
      <c r="O48" t="n">
        <v>35453.26</v>
      </c>
      <c r="P48" t="n">
        <v>100.57</v>
      </c>
      <c r="Q48" t="n">
        <v>605.87</v>
      </c>
      <c r="R48" t="n">
        <v>28.03</v>
      </c>
      <c r="S48" t="n">
        <v>21.88</v>
      </c>
      <c r="T48" t="n">
        <v>2054.38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94.07393703945345</v>
      </c>
      <c r="AB48" t="n">
        <v>128.7161109065192</v>
      </c>
      <c r="AC48" t="n">
        <v>116.4316259358313</v>
      </c>
      <c r="AD48" t="n">
        <v>94073.93703945345</v>
      </c>
      <c r="AE48" t="n">
        <v>128716.1109065192</v>
      </c>
      <c r="AF48" t="n">
        <v>5.140041916796647e-06</v>
      </c>
      <c r="AG48" t="n">
        <v>0.4329166666666667</v>
      </c>
      <c r="AH48" t="n">
        <v>116431.6259358313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9.6172</v>
      </c>
      <c r="E49" t="n">
        <v>10.4</v>
      </c>
      <c r="F49" t="n">
        <v>7.19</v>
      </c>
      <c r="G49" t="n">
        <v>61.64</v>
      </c>
      <c r="H49" t="n">
        <v>0.79</v>
      </c>
      <c r="I49" t="n">
        <v>7</v>
      </c>
      <c r="J49" t="n">
        <v>286.06</v>
      </c>
      <c r="K49" t="n">
        <v>59.89</v>
      </c>
      <c r="L49" t="n">
        <v>12.75</v>
      </c>
      <c r="M49" t="n">
        <v>5</v>
      </c>
      <c r="N49" t="n">
        <v>78.42</v>
      </c>
      <c r="O49" t="n">
        <v>35515.1</v>
      </c>
      <c r="P49" t="n">
        <v>100.9</v>
      </c>
      <c r="Q49" t="n">
        <v>605.85</v>
      </c>
      <c r="R49" t="n">
        <v>28.21</v>
      </c>
      <c r="S49" t="n">
        <v>21.88</v>
      </c>
      <c r="T49" t="n">
        <v>2148.3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94.38972407033292</v>
      </c>
      <c r="AB49" t="n">
        <v>129.1481846537088</v>
      </c>
      <c r="AC49" t="n">
        <v>116.8224631710086</v>
      </c>
      <c r="AD49" t="n">
        <v>94389.72407033292</v>
      </c>
      <c r="AE49" t="n">
        <v>129148.1846537088</v>
      </c>
      <c r="AF49" t="n">
        <v>5.135396287330714e-06</v>
      </c>
      <c r="AG49" t="n">
        <v>0.4333333333333333</v>
      </c>
      <c r="AH49" t="n">
        <v>116822.4631710086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9.6357</v>
      </c>
      <c r="E50" t="n">
        <v>10.38</v>
      </c>
      <c r="F50" t="n">
        <v>7.17</v>
      </c>
      <c r="G50" t="n">
        <v>61.47</v>
      </c>
      <c r="H50" t="n">
        <v>0.8100000000000001</v>
      </c>
      <c r="I50" t="n">
        <v>7</v>
      </c>
      <c r="J50" t="n">
        <v>286.56</v>
      </c>
      <c r="K50" t="n">
        <v>59.89</v>
      </c>
      <c r="L50" t="n">
        <v>13</v>
      </c>
      <c r="M50" t="n">
        <v>5</v>
      </c>
      <c r="N50" t="n">
        <v>78.68000000000001</v>
      </c>
      <c r="O50" t="n">
        <v>35577.18</v>
      </c>
      <c r="P50" t="n">
        <v>100.12</v>
      </c>
      <c r="Q50" t="n">
        <v>605.84</v>
      </c>
      <c r="R50" t="n">
        <v>27.72</v>
      </c>
      <c r="S50" t="n">
        <v>21.88</v>
      </c>
      <c r="T50" t="n">
        <v>1899.76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93.68083416462325</v>
      </c>
      <c r="AB50" t="n">
        <v>128.1782502107019</v>
      </c>
      <c r="AC50" t="n">
        <v>115.9450979099305</v>
      </c>
      <c r="AD50" t="n">
        <v>93680.83416462324</v>
      </c>
      <c r="AE50" t="n">
        <v>128178.2502107019</v>
      </c>
      <c r="AF50" t="n">
        <v>5.145274924700803e-06</v>
      </c>
      <c r="AG50" t="n">
        <v>0.4325000000000001</v>
      </c>
      <c r="AH50" t="n">
        <v>115945.0979099305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9.629300000000001</v>
      </c>
      <c r="E51" t="n">
        <v>10.38</v>
      </c>
      <c r="F51" t="n">
        <v>7.18</v>
      </c>
      <c r="G51" t="n">
        <v>61.53</v>
      </c>
      <c r="H51" t="n">
        <v>0.82</v>
      </c>
      <c r="I51" t="n">
        <v>7</v>
      </c>
      <c r="J51" t="n">
        <v>287.07</v>
      </c>
      <c r="K51" t="n">
        <v>59.89</v>
      </c>
      <c r="L51" t="n">
        <v>13.25</v>
      </c>
      <c r="M51" t="n">
        <v>5</v>
      </c>
      <c r="N51" t="n">
        <v>78.93000000000001</v>
      </c>
      <c r="O51" t="n">
        <v>35639.23</v>
      </c>
      <c r="P51" t="n">
        <v>99.33</v>
      </c>
      <c r="Q51" t="n">
        <v>605.84</v>
      </c>
      <c r="R51" t="n">
        <v>27.98</v>
      </c>
      <c r="S51" t="n">
        <v>21.88</v>
      </c>
      <c r="T51" t="n">
        <v>2030.42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93.33768489597236</v>
      </c>
      <c r="AB51" t="n">
        <v>127.7087382426567</v>
      </c>
      <c r="AC51" t="n">
        <v>115.5203955051511</v>
      </c>
      <c r="AD51" t="n">
        <v>93337.68489597236</v>
      </c>
      <c r="AE51" t="n">
        <v>127708.7382426567</v>
      </c>
      <c r="AF51" t="n">
        <v>5.141857450151151e-06</v>
      </c>
      <c r="AG51" t="n">
        <v>0.4325000000000001</v>
      </c>
      <c r="AH51" t="n">
        <v>115520.3955051511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9.628</v>
      </c>
      <c r="E52" t="n">
        <v>10.39</v>
      </c>
      <c r="F52" t="n">
        <v>7.18</v>
      </c>
      <c r="G52" t="n">
        <v>61.54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98.64</v>
      </c>
      <c r="Q52" t="n">
        <v>605.89</v>
      </c>
      <c r="R52" t="n">
        <v>27.95</v>
      </c>
      <c r="S52" t="n">
        <v>21.88</v>
      </c>
      <c r="T52" t="n">
        <v>2014.41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92.96368123419545</v>
      </c>
      <c r="AB52" t="n">
        <v>127.1970099327367</v>
      </c>
      <c r="AC52" t="n">
        <v>115.0575058269146</v>
      </c>
      <c r="AD52" t="n">
        <v>92963.68123419545</v>
      </c>
      <c r="AE52" t="n">
        <v>127197.0099327367</v>
      </c>
      <c r="AF52" t="n">
        <v>5.141163275633253e-06</v>
      </c>
      <c r="AG52" t="n">
        <v>0.4329166666666667</v>
      </c>
      <c r="AH52" t="n">
        <v>115057.5058269146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9.637</v>
      </c>
      <c r="E53" t="n">
        <v>10.38</v>
      </c>
      <c r="F53" t="n">
        <v>7.17</v>
      </c>
      <c r="G53" t="n">
        <v>61.45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97.45999999999999</v>
      </c>
      <c r="Q53" t="n">
        <v>605.84</v>
      </c>
      <c r="R53" t="n">
        <v>27.58</v>
      </c>
      <c r="S53" t="n">
        <v>21.88</v>
      </c>
      <c r="T53" t="n">
        <v>1831.69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92.16681575827862</v>
      </c>
      <c r="AB53" t="n">
        <v>126.1067034333642</v>
      </c>
      <c r="AC53" t="n">
        <v>114.0712566495871</v>
      </c>
      <c r="AD53" t="n">
        <v>92166.81575827862</v>
      </c>
      <c r="AE53" t="n">
        <v>126106.7034333642</v>
      </c>
      <c r="AF53" t="n">
        <v>5.145969099218702e-06</v>
      </c>
      <c r="AG53" t="n">
        <v>0.4325000000000001</v>
      </c>
      <c r="AH53" t="n">
        <v>114071.2566495871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9.703799999999999</v>
      </c>
      <c r="E54" t="n">
        <v>10.31</v>
      </c>
      <c r="F54" t="n">
        <v>7.15</v>
      </c>
      <c r="G54" t="n">
        <v>71.48999999999999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2</v>
      </c>
      <c r="N54" t="n">
        <v>79.69</v>
      </c>
      <c r="O54" t="n">
        <v>35826</v>
      </c>
      <c r="P54" t="n">
        <v>96.84999999999999</v>
      </c>
      <c r="Q54" t="n">
        <v>605.84</v>
      </c>
      <c r="R54" t="n">
        <v>26.94</v>
      </c>
      <c r="S54" t="n">
        <v>21.88</v>
      </c>
      <c r="T54" t="n">
        <v>1518.94</v>
      </c>
      <c r="U54" t="n">
        <v>0.8100000000000001</v>
      </c>
      <c r="V54" t="n">
        <v>0.87</v>
      </c>
      <c r="W54" t="n">
        <v>1</v>
      </c>
      <c r="X54" t="n">
        <v>0.09</v>
      </c>
      <c r="Y54" t="n">
        <v>1</v>
      </c>
      <c r="Z54" t="n">
        <v>10</v>
      </c>
      <c r="AA54" t="n">
        <v>91.10916693102151</v>
      </c>
      <c r="AB54" t="n">
        <v>124.6595816477385</v>
      </c>
      <c r="AC54" t="n">
        <v>112.7622461361329</v>
      </c>
      <c r="AD54" t="n">
        <v>91109.16693102151</v>
      </c>
      <c r="AE54" t="n">
        <v>124659.5816477386</v>
      </c>
      <c r="AF54" t="n">
        <v>5.181638989830697e-06</v>
      </c>
      <c r="AG54" t="n">
        <v>0.4295833333333334</v>
      </c>
      <c r="AH54" t="n">
        <v>112762.2461361329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9.6991</v>
      </c>
      <c r="E55" t="n">
        <v>10.31</v>
      </c>
      <c r="F55" t="n">
        <v>7.15</v>
      </c>
      <c r="G55" t="n">
        <v>71.54000000000001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96.47</v>
      </c>
      <c r="Q55" t="n">
        <v>605.84</v>
      </c>
      <c r="R55" t="n">
        <v>26.99</v>
      </c>
      <c r="S55" t="n">
        <v>21.88</v>
      </c>
      <c r="T55" t="n">
        <v>1543.4</v>
      </c>
      <c r="U55" t="n">
        <v>0.8100000000000001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90.9375861706947</v>
      </c>
      <c r="AB55" t="n">
        <v>124.4248172818506</v>
      </c>
      <c r="AC55" t="n">
        <v>112.5498873518313</v>
      </c>
      <c r="AD55" t="n">
        <v>90937.5861706947</v>
      </c>
      <c r="AE55" t="n">
        <v>124424.8172818506</v>
      </c>
      <c r="AF55" t="n">
        <v>5.179129281958296e-06</v>
      </c>
      <c r="AG55" t="n">
        <v>0.4295833333333334</v>
      </c>
      <c r="AH55" t="n">
        <v>112549.8873518313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9.6972</v>
      </c>
      <c r="E56" t="n">
        <v>10.31</v>
      </c>
      <c r="F56" t="n">
        <v>7.16</v>
      </c>
      <c r="G56" t="n">
        <v>71.56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2</v>
      </c>
      <c r="N56" t="n">
        <v>80.20999999999999</v>
      </c>
      <c r="O56" t="n">
        <v>35951.04</v>
      </c>
      <c r="P56" t="n">
        <v>96.29000000000001</v>
      </c>
      <c r="Q56" t="n">
        <v>605.84</v>
      </c>
      <c r="R56" t="n">
        <v>27.1</v>
      </c>
      <c r="S56" t="n">
        <v>21.88</v>
      </c>
      <c r="T56" t="n">
        <v>1594.71</v>
      </c>
      <c r="U56" t="n">
        <v>0.8100000000000001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90.89758728624372</v>
      </c>
      <c r="AB56" t="n">
        <v>124.3700890435186</v>
      </c>
      <c r="AC56" t="n">
        <v>112.5003822997542</v>
      </c>
      <c r="AD56" t="n">
        <v>90897.58728624372</v>
      </c>
      <c r="AE56" t="n">
        <v>124370.0890435186</v>
      </c>
      <c r="AF56" t="n">
        <v>5.178114719201369e-06</v>
      </c>
      <c r="AG56" t="n">
        <v>0.4295833333333334</v>
      </c>
      <c r="AH56" t="n">
        <v>112500.3822997542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9.6957</v>
      </c>
      <c r="E57" t="n">
        <v>10.31</v>
      </c>
      <c r="F57" t="n">
        <v>7.16</v>
      </c>
      <c r="G57" t="n">
        <v>71.58</v>
      </c>
      <c r="H57" t="n">
        <v>0.91</v>
      </c>
      <c r="I57" t="n">
        <v>6</v>
      </c>
      <c r="J57" t="n">
        <v>290.1</v>
      </c>
      <c r="K57" t="n">
        <v>59.89</v>
      </c>
      <c r="L57" t="n">
        <v>14.75</v>
      </c>
      <c r="M57" t="n">
        <v>2</v>
      </c>
      <c r="N57" t="n">
        <v>80.47</v>
      </c>
      <c r="O57" t="n">
        <v>36013.72</v>
      </c>
      <c r="P57" t="n">
        <v>96.04000000000001</v>
      </c>
      <c r="Q57" t="n">
        <v>605.84</v>
      </c>
      <c r="R57" t="n">
        <v>27.17</v>
      </c>
      <c r="S57" t="n">
        <v>21.88</v>
      </c>
      <c r="T57" t="n">
        <v>1632.23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90.77052624430709</v>
      </c>
      <c r="AB57" t="n">
        <v>124.1962385204035</v>
      </c>
      <c r="AC57" t="n">
        <v>112.3431238265643</v>
      </c>
      <c r="AD57" t="n">
        <v>90770.5262443071</v>
      </c>
      <c r="AE57" t="n">
        <v>124196.2385204035</v>
      </c>
      <c r="AF57" t="n">
        <v>5.177313748603794e-06</v>
      </c>
      <c r="AG57" t="n">
        <v>0.4295833333333334</v>
      </c>
      <c r="AH57" t="n">
        <v>112343.1238265643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9.692299999999999</v>
      </c>
      <c r="E58" t="n">
        <v>10.32</v>
      </c>
      <c r="F58" t="n">
        <v>7.16</v>
      </c>
      <c r="G58" t="n">
        <v>71.61</v>
      </c>
      <c r="H58" t="n">
        <v>0.92</v>
      </c>
      <c r="I58" t="n">
        <v>6</v>
      </c>
      <c r="J58" t="n">
        <v>290.61</v>
      </c>
      <c r="K58" t="n">
        <v>59.89</v>
      </c>
      <c r="L58" t="n">
        <v>15</v>
      </c>
      <c r="M58" t="n">
        <v>1</v>
      </c>
      <c r="N58" t="n">
        <v>80.73</v>
      </c>
      <c r="O58" t="n">
        <v>36076.5</v>
      </c>
      <c r="P58" t="n">
        <v>96.01000000000001</v>
      </c>
      <c r="Q58" t="n">
        <v>605.84</v>
      </c>
      <c r="R58" t="n">
        <v>27.29</v>
      </c>
      <c r="S58" t="n">
        <v>21.88</v>
      </c>
      <c r="T58" t="n">
        <v>1692.3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90.78780221473583</v>
      </c>
      <c r="AB58" t="n">
        <v>124.219876265306</v>
      </c>
      <c r="AC58" t="n">
        <v>112.3645056182692</v>
      </c>
      <c r="AD58" t="n">
        <v>90787.80221473583</v>
      </c>
      <c r="AE58" t="n">
        <v>124219.876265306</v>
      </c>
      <c r="AF58" t="n">
        <v>5.17549821524929e-06</v>
      </c>
      <c r="AG58" t="n">
        <v>0.43</v>
      </c>
      <c r="AH58" t="n">
        <v>112364.5056182692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9.6957</v>
      </c>
      <c r="E59" t="n">
        <v>10.31</v>
      </c>
      <c r="F59" t="n">
        <v>7.16</v>
      </c>
      <c r="G59" t="n">
        <v>71.58</v>
      </c>
      <c r="H59" t="n">
        <v>0.93</v>
      </c>
      <c r="I59" t="n">
        <v>6</v>
      </c>
      <c r="J59" t="n">
        <v>291.12</v>
      </c>
      <c r="K59" t="n">
        <v>59.89</v>
      </c>
      <c r="L59" t="n">
        <v>15.25</v>
      </c>
      <c r="M59" t="n">
        <v>1</v>
      </c>
      <c r="N59" t="n">
        <v>80.98999999999999</v>
      </c>
      <c r="O59" t="n">
        <v>36139.39</v>
      </c>
      <c r="P59" t="n">
        <v>96.14</v>
      </c>
      <c r="Q59" t="n">
        <v>605.84</v>
      </c>
      <c r="R59" t="n">
        <v>27.11</v>
      </c>
      <c r="S59" t="n">
        <v>21.88</v>
      </c>
      <c r="T59" t="n">
        <v>1600.62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90.82665379122953</v>
      </c>
      <c r="AB59" t="n">
        <v>124.2730347062753</v>
      </c>
      <c r="AC59" t="n">
        <v>112.4125906922407</v>
      </c>
      <c r="AD59" t="n">
        <v>90826.65379122953</v>
      </c>
      <c r="AE59" t="n">
        <v>124273.0347062753</v>
      </c>
      <c r="AF59" t="n">
        <v>5.177313748603794e-06</v>
      </c>
      <c r="AG59" t="n">
        <v>0.4295833333333334</v>
      </c>
      <c r="AH59" t="n">
        <v>112412.5906922407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9.702199999999999</v>
      </c>
      <c r="E60" t="n">
        <v>10.31</v>
      </c>
      <c r="F60" t="n">
        <v>7.15</v>
      </c>
      <c r="G60" t="n">
        <v>71.51000000000001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1</v>
      </c>
      <c r="N60" t="n">
        <v>81.25</v>
      </c>
      <c r="O60" t="n">
        <v>36202.38</v>
      </c>
      <c r="P60" t="n">
        <v>96.2</v>
      </c>
      <c r="Q60" t="n">
        <v>605.84</v>
      </c>
      <c r="R60" t="n">
        <v>26.88</v>
      </c>
      <c r="S60" t="n">
        <v>21.88</v>
      </c>
      <c r="T60" t="n">
        <v>1484.58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90.75874939164954</v>
      </c>
      <c r="AB60" t="n">
        <v>124.1801249110393</v>
      </c>
      <c r="AC60" t="n">
        <v>112.3285480774623</v>
      </c>
      <c r="AD60" t="n">
        <v>90758.74939164954</v>
      </c>
      <c r="AE60" t="n">
        <v>124180.1249110393</v>
      </c>
      <c r="AF60" t="n">
        <v>5.180784621193284e-06</v>
      </c>
      <c r="AG60" t="n">
        <v>0.4295833333333334</v>
      </c>
      <c r="AH60" t="n">
        <v>112328.5480774623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9.6972</v>
      </c>
      <c r="E61" t="n">
        <v>10.31</v>
      </c>
      <c r="F61" t="n">
        <v>7.16</v>
      </c>
      <c r="G61" t="n">
        <v>71.56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1</v>
      </c>
      <c r="N61" t="n">
        <v>81.51000000000001</v>
      </c>
      <c r="O61" t="n">
        <v>36265.48</v>
      </c>
      <c r="P61" t="n">
        <v>96.43000000000001</v>
      </c>
      <c r="Q61" t="n">
        <v>605.84</v>
      </c>
      <c r="R61" t="n">
        <v>27.07</v>
      </c>
      <c r="S61" t="n">
        <v>21.88</v>
      </c>
      <c r="T61" t="n">
        <v>1581.46</v>
      </c>
      <c r="U61" t="n">
        <v>0.8100000000000001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90.97615369710195</v>
      </c>
      <c r="AB61" t="n">
        <v>124.4775870729602</v>
      </c>
      <c r="AC61" t="n">
        <v>112.5976208681403</v>
      </c>
      <c r="AD61" t="n">
        <v>90976.15369710195</v>
      </c>
      <c r="AE61" t="n">
        <v>124477.5870729602</v>
      </c>
      <c r="AF61" t="n">
        <v>5.178114719201369e-06</v>
      </c>
      <c r="AG61" t="n">
        <v>0.4295833333333334</v>
      </c>
      <c r="AH61" t="n">
        <v>112597.6208681403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9.693099999999999</v>
      </c>
      <c r="E62" t="n">
        <v>10.32</v>
      </c>
      <c r="F62" t="n">
        <v>7.16</v>
      </c>
      <c r="G62" t="n">
        <v>71.59999999999999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0</v>
      </c>
      <c r="N62" t="n">
        <v>81.77</v>
      </c>
      <c r="O62" t="n">
        <v>36328.69</v>
      </c>
      <c r="P62" t="n">
        <v>96.63</v>
      </c>
      <c r="Q62" t="n">
        <v>605.9</v>
      </c>
      <c r="R62" t="n">
        <v>27.11</v>
      </c>
      <c r="S62" t="n">
        <v>21.88</v>
      </c>
      <c r="T62" t="n">
        <v>1601.45</v>
      </c>
      <c r="U62" t="n">
        <v>0.8100000000000001</v>
      </c>
      <c r="V62" t="n">
        <v>0.86</v>
      </c>
      <c r="W62" t="n">
        <v>1.01</v>
      </c>
      <c r="X62" t="n">
        <v>0.1</v>
      </c>
      <c r="Y62" t="n">
        <v>1</v>
      </c>
      <c r="Z62" t="n">
        <v>10</v>
      </c>
      <c r="AA62" t="n">
        <v>91.12882301063743</v>
      </c>
      <c r="AB62" t="n">
        <v>124.6864759630341</v>
      </c>
      <c r="AC62" t="n">
        <v>112.786573695723</v>
      </c>
      <c r="AD62" t="n">
        <v>91128.82301063744</v>
      </c>
      <c r="AE62" t="n">
        <v>124686.4759630341</v>
      </c>
      <c r="AF62" t="n">
        <v>5.175925399567997e-06</v>
      </c>
      <c r="AG62" t="n">
        <v>0.43</v>
      </c>
      <c r="AH62" t="n">
        <v>112786.573695723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7.5127</v>
      </c>
      <c r="E2" t="n">
        <v>13.31</v>
      </c>
      <c r="F2" t="n">
        <v>8.57</v>
      </c>
      <c r="G2" t="n">
        <v>6.86</v>
      </c>
      <c r="H2" t="n">
        <v>0.11</v>
      </c>
      <c r="I2" t="n">
        <v>75</v>
      </c>
      <c r="J2" t="n">
        <v>159.12</v>
      </c>
      <c r="K2" t="n">
        <v>50.28</v>
      </c>
      <c r="L2" t="n">
        <v>1</v>
      </c>
      <c r="M2" t="n">
        <v>73</v>
      </c>
      <c r="N2" t="n">
        <v>27.84</v>
      </c>
      <c r="O2" t="n">
        <v>19859.16</v>
      </c>
      <c r="P2" t="n">
        <v>102.98</v>
      </c>
      <c r="Q2" t="n">
        <v>605.88</v>
      </c>
      <c r="R2" t="n">
        <v>71.18000000000001</v>
      </c>
      <c r="S2" t="n">
        <v>21.88</v>
      </c>
      <c r="T2" t="n">
        <v>23293.83</v>
      </c>
      <c r="U2" t="n">
        <v>0.31</v>
      </c>
      <c r="V2" t="n">
        <v>0.72</v>
      </c>
      <c r="W2" t="n">
        <v>1.11</v>
      </c>
      <c r="X2" t="n">
        <v>1.51</v>
      </c>
      <c r="Y2" t="n">
        <v>1</v>
      </c>
      <c r="Z2" t="n">
        <v>10</v>
      </c>
      <c r="AA2" t="n">
        <v>120.585392049527</v>
      </c>
      <c r="AB2" t="n">
        <v>164.9902532541323</v>
      </c>
      <c r="AC2" t="n">
        <v>149.2438150488783</v>
      </c>
      <c r="AD2" t="n">
        <v>120585.392049527</v>
      </c>
      <c r="AE2" t="n">
        <v>164990.2532541323</v>
      </c>
      <c r="AF2" t="n">
        <v>4.95432204841198e-06</v>
      </c>
      <c r="AG2" t="n">
        <v>0.5545833333333333</v>
      </c>
      <c r="AH2" t="n">
        <v>149243.8150488783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8.0884</v>
      </c>
      <c r="E3" t="n">
        <v>12.36</v>
      </c>
      <c r="F3" t="n">
        <v>8.199999999999999</v>
      </c>
      <c r="G3" t="n">
        <v>8.630000000000001</v>
      </c>
      <c r="H3" t="n">
        <v>0.14</v>
      </c>
      <c r="I3" t="n">
        <v>57</v>
      </c>
      <c r="J3" t="n">
        <v>159.48</v>
      </c>
      <c r="K3" t="n">
        <v>50.28</v>
      </c>
      <c r="L3" t="n">
        <v>1.25</v>
      </c>
      <c r="M3" t="n">
        <v>55</v>
      </c>
      <c r="N3" t="n">
        <v>27.95</v>
      </c>
      <c r="O3" t="n">
        <v>19902.91</v>
      </c>
      <c r="P3" t="n">
        <v>97.72</v>
      </c>
      <c r="Q3" t="n">
        <v>605.89</v>
      </c>
      <c r="R3" t="n">
        <v>59.78</v>
      </c>
      <c r="S3" t="n">
        <v>21.88</v>
      </c>
      <c r="T3" t="n">
        <v>17681.13</v>
      </c>
      <c r="U3" t="n">
        <v>0.37</v>
      </c>
      <c r="V3" t="n">
        <v>0.75</v>
      </c>
      <c r="W3" t="n">
        <v>1.08</v>
      </c>
      <c r="X3" t="n">
        <v>1.14</v>
      </c>
      <c r="Y3" t="n">
        <v>1</v>
      </c>
      <c r="Z3" t="n">
        <v>10</v>
      </c>
      <c r="AA3" t="n">
        <v>106.9507182081105</v>
      </c>
      <c r="AB3" t="n">
        <v>146.3346909849588</v>
      </c>
      <c r="AC3" t="n">
        <v>132.3687134594227</v>
      </c>
      <c r="AD3" t="n">
        <v>106950.7182081105</v>
      </c>
      <c r="AE3" t="n">
        <v>146334.6909849588</v>
      </c>
      <c r="AF3" t="n">
        <v>5.333972933349589e-06</v>
      </c>
      <c r="AG3" t="n">
        <v>0.515</v>
      </c>
      <c r="AH3" t="n">
        <v>132368.7134594227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8.4396</v>
      </c>
      <c r="E4" t="n">
        <v>11.85</v>
      </c>
      <c r="F4" t="n">
        <v>8.01</v>
      </c>
      <c r="G4" t="n">
        <v>10.23</v>
      </c>
      <c r="H4" t="n">
        <v>0.17</v>
      </c>
      <c r="I4" t="n">
        <v>47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94.64</v>
      </c>
      <c r="Q4" t="n">
        <v>606.12</v>
      </c>
      <c r="R4" t="n">
        <v>53.83</v>
      </c>
      <c r="S4" t="n">
        <v>21.88</v>
      </c>
      <c r="T4" t="n">
        <v>14755.58</v>
      </c>
      <c r="U4" t="n">
        <v>0.41</v>
      </c>
      <c r="V4" t="n">
        <v>0.77</v>
      </c>
      <c r="W4" t="n">
        <v>1.07</v>
      </c>
      <c r="X4" t="n">
        <v>0.95</v>
      </c>
      <c r="Y4" t="n">
        <v>1</v>
      </c>
      <c r="Z4" t="n">
        <v>10</v>
      </c>
      <c r="AA4" t="n">
        <v>99.67738198490179</v>
      </c>
      <c r="AB4" t="n">
        <v>136.3829914874218</v>
      </c>
      <c r="AC4" t="n">
        <v>123.3667901946295</v>
      </c>
      <c r="AD4" t="n">
        <v>99677.38198490179</v>
      </c>
      <c r="AE4" t="n">
        <v>136382.9914874218</v>
      </c>
      <c r="AF4" t="n">
        <v>5.565575140732061e-06</v>
      </c>
      <c r="AG4" t="n">
        <v>0.49375</v>
      </c>
      <c r="AH4" t="n">
        <v>123366.7901946295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8.779400000000001</v>
      </c>
      <c r="E5" t="n">
        <v>11.39</v>
      </c>
      <c r="F5" t="n">
        <v>7.81</v>
      </c>
      <c r="G5" t="n">
        <v>12.01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91.48999999999999</v>
      </c>
      <c r="Q5" t="n">
        <v>605.9400000000001</v>
      </c>
      <c r="R5" t="n">
        <v>47.71</v>
      </c>
      <c r="S5" t="n">
        <v>21.88</v>
      </c>
      <c r="T5" t="n">
        <v>11738.82</v>
      </c>
      <c r="U5" t="n">
        <v>0.46</v>
      </c>
      <c r="V5" t="n">
        <v>0.79</v>
      </c>
      <c r="W5" t="n">
        <v>1.05</v>
      </c>
      <c r="X5" t="n">
        <v>0.75</v>
      </c>
      <c r="Y5" t="n">
        <v>1</v>
      </c>
      <c r="Z5" t="n">
        <v>10</v>
      </c>
      <c r="AA5" t="n">
        <v>93.11303284364146</v>
      </c>
      <c r="AB5" t="n">
        <v>127.4013593937086</v>
      </c>
      <c r="AC5" t="n">
        <v>115.2423524621377</v>
      </c>
      <c r="AD5" t="n">
        <v>93113.03284364146</v>
      </c>
      <c r="AE5" t="n">
        <v>127401.3593937086</v>
      </c>
      <c r="AF5" t="n">
        <v>5.789659508808836e-06</v>
      </c>
      <c r="AG5" t="n">
        <v>0.4745833333333334</v>
      </c>
      <c r="AH5" t="n">
        <v>115242.3524621377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9.014200000000001</v>
      </c>
      <c r="E6" t="n">
        <v>11.09</v>
      </c>
      <c r="F6" t="n">
        <v>7.71</v>
      </c>
      <c r="G6" t="n">
        <v>14.01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89.45</v>
      </c>
      <c r="Q6" t="n">
        <v>605.97</v>
      </c>
      <c r="R6" t="n">
        <v>44.31</v>
      </c>
      <c r="S6" t="n">
        <v>21.88</v>
      </c>
      <c r="T6" t="n">
        <v>10065.46</v>
      </c>
      <c r="U6" t="n">
        <v>0.49</v>
      </c>
      <c r="V6" t="n">
        <v>0.8</v>
      </c>
      <c r="W6" t="n">
        <v>1.04</v>
      </c>
      <c r="X6" t="n">
        <v>0.65</v>
      </c>
      <c r="Y6" t="n">
        <v>1</v>
      </c>
      <c r="Z6" t="n">
        <v>10</v>
      </c>
      <c r="AA6" t="n">
        <v>89.09489474980933</v>
      </c>
      <c r="AB6" t="n">
        <v>121.9035655859885</v>
      </c>
      <c r="AC6" t="n">
        <v>110.2692603792225</v>
      </c>
      <c r="AD6" t="n">
        <v>89094.89474980933</v>
      </c>
      <c r="AE6" t="n">
        <v>121903.5655859885</v>
      </c>
      <c r="AF6" t="n">
        <v>5.944500620122629e-06</v>
      </c>
      <c r="AG6" t="n">
        <v>0.4620833333333333</v>
      </c>
      <c r="AH6" t="n">
        <v>110269.2603792225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9.1846</v>
      </c>
      <c r="E7" t="n">
        <v>10.89</v>
      </c>
      <c r="F7" t="n">
        <v>7.63</v>
      </c>
      <c r="G7" t="n">
        <v>15.78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87.67</v>
      </c>
      <c r="Q7" t="n">
        <v>605.98</v>
      </c>
      <c r="R7" t="n">
        <v>41.99</v>
      </c>
      <c r="S7" t="n">
        <v>21.88</v>
      </c>
      <c r="T7" t="n">
        <v>8929.02</v>
      </c>
      <c r="U7" t="n">
        <v>0.52</v>
      </c>
      <c r="V7" t="n">
        <v>0.8100000000000001</v>
      </c>
      <c r="W7" t="n">
        <v>1.03</v>
      </c>
      <c r="X7" t="n">
        <v>0.57</v>
      </c>
      <c r="Y7" t="n">
        <v>1</v>
      </c>
      <c r="Z7" t="n">
        <v>10</v>
      </c>
      <c r="AA7" t="n">
        <v>86.10517410159153</v>
      </c>
      <c r="AB7" t="n">
        <v>117.8128978979328</v>
      </c>
      <c r="AC7" t="n">
        <v>106.5690002740254</v>
      </c>
      <c r="AD7" t="n">
        <v>86105.17410159153</v>
      </c>
      <c r="AE7" t="n">
        <v>117812.8978979328</v>
      </c>
      <c r="AF7" t="n">
        <v>6.056872533955125e-06</v>
      </c>
      <c r="AG7" t="n">
        <v>0.45375</v>
      </c>
      <c r="AH7" t="n">
        <v>106569.0002740254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9.3233</v>
      </c>
      <c r="E8" t="n">
        <v>10.73</v>
      </c>
      <c r="F8" t="n">
        <v>7.56</v>
      </c>
      <c r="G8" t="n">
        <v>17.45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86.28</v>
      </c>
      <c r="Q8" t="n">
        <v>605.9299999999999</v>
      </c>
      <c r="R8" t="n">
        <v>39.96</v>
      </c>
      <c r="S8" t="n">
        <v>21.88</v>
      </c>
      <c r="T8" t="n">
        <v>7927.5</v>
      </c>
      <c r="U8" t="n">
        <v>0.55</v>
      </c>
      <c r="V8" t="n">
        <v>0.82</v>
      </c>
      <c r="W8" t="n">
        <v>1.03</v>
      </c>
      <c r="X8" t="n">
        <v>0.5</v>
      </c>
      <c r="Y8" t="n">
        <v>1</v>
      </c>
      <c r="Z8" t="n">
        <v>10</v>
      </c>
      <c r="AA8" t="n">
        <v>83.76745547237893</v>
      </c>
      <c r="AB8" t="n">
        <v>114.6143281365785</v>
      </c>
      <c r="AC8" t="n">
        <v>103.6756975214729</v>
      </c>
      <c r="AD8" t="n">
        <v>83767.45547237893</v>
      </c>
      <c r="AE8" t="n">
        <v>114614.3281365786</v>
      </c>
      <c r="AF8" t="n">
        <v>6.148339578841084e-06</v>
      </c>
      <c r="AG8" t="n">
        <v>0.4470833333333333</v>
      </c>
      <c r="AH8" t="n">
        <v>103675.6975214729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9.465199999999999</v>
      </c>
      <c r="E9" t="n">
        <v>10.56</v>
      </c>
      <c r="F9" t="n">
        <v>7.5</v>
      </c>
      <c r="G9" t="n">
        <v>19.56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84.45999999999999</v>
      </c>
      <c r="Q9" t="n">
        <v>605.87</v>
      </c>
      <c r="R9" t="n">
        <v>37.93</v>
      </c>
      <c r="S9" t="n">
        <v>21.88</v>
      </c>
      <c r="T9" t="n">
        <v>6928.33</v>
      </c>
      <c r="U9" t="n">
        <v>0.58</v>
      </c>
      <c r="V9" t="n">
        <v>0.82</v>
      </c>
      <c r="W9" t="n">
        <v>1.03</v>
      </c>
      <c r="X9" t="n">
        <v>0.44</v>
      </c>
      <c r="Y9" t="n">
        <v>1</v>
      </c>
      <c r="Z9" t="n">
        <v>10</v>
      </c>
      <c r="AA9" t="n">
        <v>81.25606663659069</v>
      </c>
      <c r="AB9" t="n">
        <v>111.1781351367989</v>
      </c>
      <c r="AC9" t="n">
        <v>100.5674499588639</v>
      </c>
      <c r="AD9" t="n">
        <v>81256.06663659069</v>
      </c>
      <c r="AE9" t="n">
        <v>111178.1351367989</v>
      </c>
      <c r="AF9" t="n">
        <v>6.241916894409343e-06</v>
      </c>
      <c r="AG9" t="n">
        <v>0.44</v>
      </c>
      <c r="AH9" t="n">
        <v>100567.4499588639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9.567299999999999</v>
      </c>
      <c r="E10" t="n">
        <v>10.45</v>
      </c>
      <c r="F10" t="n">
        <v>7.45</v>
      </c>
      <c r="G10" t="n">
        <v>21.29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83.15000000000001</v>
      </c>
      <c r="Q10" t="n">
        <v>605.86</v>
      </c>
      <c r="R10" t="n">
        <v>36.39</v>
      </c>
      <c r="S10" t="n">
        <v>21.88</v>
      </c>
      <c r="T10" t="n">
        <v>6167.71</v>
      </c>
      <c r="U10" t="n">
        <v>0.6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79.47377646532131</v>
      </c>
      <c r="AB10" t="n">
        <v>108.7395270953763</v>
      </c>
      <c r="AC10" t="n">
        <v>98.36157924630612</v>
      </c>
      <c r="AD10" t="n">
        <v>79473.77646532131</v>
      </c>
      <c r="AE10" t="n">
        <v>108739.5270953763</v>
      </c>
      <c r="AF10" t="n">
        <v>6.30924771836649e-06</v>
      </c>
      <c r="AG10" t="n">
        <v>0.4354166666666666</v>
      </c>
      <c r="AH10" t="n">
        <v>98361.57924630612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9.611800000000001</v>
      </c>
      <c r="E11" t="n">
        <v>10.4</v>
      </c>
      <c r="F11" t="n">
        <v>7.43</v>
      </c>
      <c r="G11" t="n">
        <v>22.3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82.18000000000001</v>
      </c>
      <c r="Q11" t="n">
        <v>605.88</v>
      </c>
      <c r="R11" t="n">
        <v>35.63</v>
      </c>
      <c r="S11" t="n">
        <v>21.88</v>
      </c>
      <c r="T11" t="n">
        <v>5793.65</v>
      </c>
      <c r="U11" t="n">
        <v>0.61</v>
      </c>
      <c r="V11" t="n">
        <v>0.83</v>
      </c>
      <c r="W11" t="n">
        <v>1.03</v>
      </c>
      <c r="X11" t="n">
        <v>0.38</v>
      </c>
      <c r="Y11" t="n">
        <v>1</v>
      </c>
      <c r="Z11" t="n">
        <v>10</v>
      </c>
      <c r="AA11" t="n">
        <v>78.48825329995047</v>
      </c>
      <c r="AB11" t="n">
        <v>107.3910908223031</v>
      </c>
      <c r="AC11" t="n">
        <v>97.14183583859241</v>
      </c>
      <c r="AD11" t="n">
        <v>78488.25329995048</v>
      </c>
      <c r="AE11" t="n">
        <v>107391.0908223031</v>
      </c>
      <c r="AF11" t="n">
        <v>6.338593670042231e-06</v>
      </c>
      <c r="AG11" t="n">
        <v>0.4333333333333333</v>
      </c>
      <c r="AH11" t="n">
        <v>97141.83583859241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9.7056</v>
      </c>
      <c r="E12" t="n">
        <v>10.3</v>
      </c>
      <c r="F12" t="n">
        <v>7.4</v>
      </c>
      <c r="G12" t="n">
        <v>24.66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80.84</v>
      </c>
      <c r="Q12" t="n">
        <v>605.9400000000001</v>
      </c>
      <c r="R12" t="n">
        <v>34.79</v>
      </c>
      <c r="S12" t="n">
        <v>21.88</v>
      </c>
      <c r="T12" t="n">
        <v>5381.46</v>
      </c>
      <c r="U12" t="n">
        <v>0.63</v>
      </c>
      <c r="V12" t="n">
        <v>0.84</v>
      </c>
      <c r="W12" t="n">
        <v>1.02</v>
      </c>
      <c r="X12" t="n">
        <v>0.34</v>
      </c>
      <c r="Y12" t="n">
        <v>1</v>
      </c>
      <c r="Z12" t="n">
        <v>10</v>
      </c>
      <c r="AA12" t="n">
        <v>76.88063467536625</v>
      </c>
      <c r="AB12" t="n">
        <v>105.1914760970199</v>
      </c>
      <c r="AC12" t="n">
        <v>95.15214925551082</v>
      </c>
      <c r="AD12" t="n">
        <v>76880.63467536625</v>
      </c>
      <c r="AE12" t="n">
        <v>105191.4760970199</v>
      </c>
      <c r="AF12" t="n">
        <v>6.400450979417162e-06</v>
      </c>
      <c r="AG12" t="n">
        <v>0.4291666666666667</v>
      </c>
      <c r="AH12" t="n">
        <v>95152.14925551083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9.762700000000001</v>
      </c>
      <c r="E13" t="n">
        <v>10.24</v>
      </c>
      <c r="F13" t="n">
        <v>7.37</v>
      </c>
      <c r="G13" t="n">
        <v>26.01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79.98999999999999</v>
      </c>
      <c r="Q13" t="n">
        <v>605.84</v>
      </c>
      <c r="R13" t="n">
        <v>33.89</v>
      </c>
      <c r="S13" t="n">
        <v>21.88</v>
      </c>
      <c r="T13" t="n">
        <v>4936.56</v>
      </c>
      <c r="U13" t="n">
        <v>0.65</v>
      </c>
      <c r="V13" t="n">
        <v>0.84</v>
      </c>
      <c r="W13" t="n">
        <v>1.02</v>
      </c>
      <c r="X13" t="n">
        <v>0.31</v>
      </c>
      <c r="Y13" t="n">
        <v>1</v>
      </c>
      <c r="Z13" t="n">
        <v>10</v>
      </c>
      <c r="AA13" t="n">
        <v>75.85625484237107</v>
      </c>
      <c r="AB13" t="n">
        <v>103.7898744170678</v>
      </c>
      <c r="AC13" t="n">
        <v>93.88431447273267</v>
      </c>
      <c r="AD13" t="n">
        <v>75856.25484237107</v>
      </c>
      <c r="AE13" t="n">
        <v>103789.8744170678</v>
      </c>
      <c r="AF13" t="n">
        <v>6.43810612190446e-06</v>
      </c>
      <c r="AG13" t="n">
        <v>0.4266666666666667</v>
      </c>
      <c r="AH13" t="n">
        <v>93884.31447273267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9.841200000000001</v>
      </c>
      <c r="E14" t="n">
        <v>10.16</v>
      </c>
      <c r="F14" t="n">
        <v>7.35</v>
      </c>
      <c r="G14" t="n">
        <v>29.41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78.2</v>
      </c>
      <c r="Q14" t="n">
        <v>605.9299999999999</v>
      </c>
      <c r="R14" t="n">
        <v>33.37</v>
      </c>
      <c r="S14" t="n">
        <v>21.88</v>
      </c>
      <c r="T14" t="n">
        <v>4687.25</v>
      </c>
      <c r="U14" t="n">
        <v>0.66</v>
      </c>
      <c r="V14" t="n">
        <v>0.84</v>
      </c>
      <c r="W14" t="n">
        <v>1.01</v>
      </c>
      <c r="X14" t="n">
        <v>0.3</v>
      </c>
      <c r="Y14" t="n">
        <v>1</v>
      </c>
      <c r="Z14" t="n">
        <v>10</v>
      </c>
      <c r="AA14" t="n">
        <v>74.19920589423006</v>
      </c>
      <c r="AB14" t="n">
        <v>101.5226269423823</v>
      </c>
      <c r="AC14" t="n">
        <v>91.83344991492855</v>
      </c>
      <c r="AD14" t="n">
        <v>74199.20589423006</v>
      </c>
      <c r="AE14" t="n">
        <v>101522.6269423823</v>
      </c>
      <c r="AF14" t="n">
        <v>6.489873699579643e-06</v>
      </c>
      <c r="AG14" t="n">
        <v>0.4233333333333333</v>
      </c>
      <c r="AH14" t="n">
        <v>91833.44991492855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9.913500000000001</v>
      </c>
      <c r="E15" t="n">
        <v>10.09</v>
      </c>
      <c r="F15" t="n">
        <v>7.31</v>
      </c>
      <c r="G15" t="n">
        <v>31.34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12</v>
      </c>
      <c r="N15" t="n">
        <v>29.23</v>
      </c>
      <c r="O15" t="n">
        <v>20430.81</v>
      </c>
      <c r="P15" t="n">
        <v>77.02</v>
      </c>
      <c r="Q15" t="n">
        <v>605.87</v>
      </c>
      <c r="R15" t="n">
        <v>32.09</v>
      </c>
      <c r="S15" t="n">
        <v>21.88</v>
      </c>
      <c r="T15" t="n">
        <v>4050.1</v>
      </c>
      <c r="U15" t="n">
        <v>0.68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72.87894189103456</v>
      </c>
      <c r="AB15" t="n">
        <v>99.71618348727404</v>
      </c>
      <c r="AC15" t="n">
        <v>90.19941088781597</v>
      </c>
      <c r="AD15" t="n">
        <v>72878.94189103456</v>
      </c>
      <c r="AE15" t="n">
        <v>99716.18348727404</v>
      </c>
      <c r="AF15" t="n">
        <v>6.537552627807868e-06</v>
      </c>
      <c r="AG15" t="n">
        <v>0.4204166666666667</v>
      </c>
      <c r="AH15" t="n">
        <v>90199.41088781598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9.902900000000001</v>
      </c>
      <c r="E16" t="n">
        <v>10.1</v>
      </c>
      <c r="F16" t="n">
        <v>7.32</v>
      </c>
      <c r="G16" t="n">
        <v>31.38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12</v>
      </c>
      <c r="N16" t="n">
        <v>29.34</v>
      </c>
      <c r="O16" t="n">
        <v>20475.04</v>
      </c>
      <c r="P16" t="n">
        <v>76</v>
      </c>
      <c r="Q16" t="n">
        <v>605.84</v>
      </c>
      <c r="R16" t="n">
        <v>32.35</v>
      </c>
      <c r="S16" t="n">
        <v>21.88</v>
      </c>
      <c r="T16" t="n">
        <v>4181.72</v>
      </c>
      <c r="U16" t="n">
        <v>0.68</v>
      </c>
      <c r="V16" t="n">
        <v>0.84</v>
      </c>
      <c r="W16" t="n">
        <v>1.01</v>
      </c>
      <c r="X16" t="n">
        <v>0.26</v>
      </c>
      <c r="Y16" t="n">
        <v>1</v>
      </c>
      <c r="Z16" t="n">
        <v>10</v>
      </c>
      <c r="AA16" t="n">
        <v>72.43012902676713</v>
      </c>
      <c r="AB16" t="n">
        <v>99.10209792615753</v>
      </c>
      <c r="AC16" t="n">
        <v>89.64393279077773</v>
      </c>
      <c r="AD16" t="n">
        <v>72430.12902676713</v>
      </c>
      <c r="AE16" t="n">
        <v>99102.09792615753</v>
      </c>
      <c r="AF16" t="n">
        <v>6.530562356172747e-06</v>
      </c>
      <c r="AG16" t="n">
        <v>0.4208333333333333</v>
      </c>
      <c r="AH16" t="n">
        <v>89643.93279077772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9.9483</v>
      </c>
      <c r="E17" t="n">
        <v>10.05</v>
      </c>
      <c r="F17" t="n">
        <v>7.31</v>
      </c>
      <c r="G17" t="n">
        <v>33.73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11</v>
      </c>
      <c r="N17" t="n">
        <v>29.45</v>
      </c>
      <c r="O17" t="n">
        <v>20519.3</v>
      </c>
      <c r="P17" t="n">
        <v>75.81</v>
      </c>
      <c r="Q17" t="n">
        <v>605.84</v>
      </c>
      <c r="R17" t="n">
        <v>32.03</v>
      </c>
      <c r="S17" t="n">
        <v>21.88</v>
      </c>
      <c r="T17" t="n">
        <v>4026.11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71.96362661427196</v>
      </c>
      <c r="AB17" t="n">
        <v>98.46380874474802</v>
      </c>
      <c r="AC17" t="n">
        <v>89.06656103299726</v>
      </c>
      <c r="AD17" t="n">
        <v>71963.62661427195</v>
      </c>
      <c r="AE17" t="n">
        <v>98463.80874474802</v>
      </c>
      <c r="AF17" t="n">
        <v>6.560501821477884e-06</v>
      </c>
      <c r="AG17" t="n">
        <v>0.41875</v>
      </c>
      <c r="AH17" t="n">
        <v>89066.56103299726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10.0056</v>
      </c>
      <c r="E18" t="n">
        <v>9.99</v>
      </c>
      <c r="F18" t="n">
        <v>7.28</v>
      </c>
      <c r="G18" t="n">
        <v>36.42</v>
      </c>
      <c r="H18" t="n">
        <v>0.54</v>
      </c>
      <c r="I18" t="n">
        <v>12</v>
      </c>
      <c r="J18" t="n">
        <v>164.83</v>
      </c>
      <c r="K18" t="n">
        <v>50.28</v>
      </c>
      <c r="L18" t="n">
        <v>5</v>
      </c>
      <c r="M18" t="n">
        <v>10</v>
      </c>
      <c r="N18" t="n">
        <v>29.55</v>
      </c>
      <c r="O18" t="n">
        <v>20563.61</v>
      </c>
      <c r="P18" t="n">
        <v>74.09999999999999</v>
      </c>
      <c r="Q18" t="n">
        <v>605.84</v>
      </c>
      <c r="R18" t="n">
        <v>31.14</v>
      </c>
      <c r="S18" t="n">
        <v>21.88</v>
      </c>
      <c r="T18" t="n">
        <v>3588.59</v>
      </c>
      <c r="U18" t="n">
        <v>0.7</v>
      </c>
      <c r="V18" t="n">
        <v>0.85</v>
      </c>
      <c r="W18" t="n">
        <v>1.01</v>
      </c>
      <c r="X18" t="n">
        <v>0.23</v>
      </c>
      <c r="Y18" t="n">
        <v>1</v>
      </c>
      <c r="Z18" t="n">
        <v>10</v>
      </c>
      <c r="AA18" t="n">
        <v>70.52193938779725</v>
      </c>
      <c r="AB18" t="n">
        <v>96.49122867873473</v>
      </c>
      <c r="AC18" t="n">
        <v>87.28224123995014</v>
      </c>
      <c r="AD18" t="n">
        <v>70521.93938779725</v>
      </c>
      <c r="AE18" t="n">
        <v>96491.22867873473</v>
      </c>
      <c r="AF18" t="n">
        <v>6.598288855882825e-06</v>
      </c>
      <c r="AG18" t="n">
        <v>0.41625</v>
      </c>
      <c r="AH18" t="n">
        <v>87282.24123995013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10.0758</v>
      </c>
      <c r="E19" t="n">
        <v>9.92</v>
      </c>
      <c r="F19" t="n">
        <v>7.25</v>
      </c>
      <c r="G19" t="n">
        <v>39.52</v>
      </c>
      <c r="H19" t="n">
        <v>0.5600000000000001</v>
      </c>
      <c r="I19" t="n">
        <v>11</v>
      </c>
      <c r="J19" t="n">
        <v>165.19</v>
      </c>
      <c r="K19" t="n">
        <v>50.28</v>
      </c>
      <c r="L19" t="n">
        <v>5.25</v>
      </c>
      <c r="M19" t="n">
        <v>9</v>
      </c>
      <c r="N19" t="n">
        <v>29.66</v>
      </c>
      <c r="O19" t="n">
        <v>20607.95</v>
      </c>
      <c r="P19" t="n">
        <v>72.90000000000001</v>
      </c>
      <c r="Q19" t="n">
        <v>605.89</v>
      </c>
      <c r="R19" t="n">
        <v>30.05</v>
      </c>
      <c r="S19" t="n">
        <v>21.88</v>
      </c>
      <c r="T19" t="n">
        <v>3046.39</v>
      </c>
      <c r="U19" t="n">
        <v>0.73</v>
      </c>
      <c r="V19" t="n">
        <v>0.85</v>
      </c>
      <c r="W19" t="n">
        <v>1</v>
      </c>
      <c r="X19" t="n">
        <v>0.19</v>
      </c>
      <c r="Y19" t="n">
        <v>1</v>
      </c>
      <c r="Z19" t="n">
        <v>10</v>
      </c>
      <c r="AA19" t="n">
        <v>69.28571256999116</v>
      </c>
      <c r="AB19" t="n">
        <v>94.79976860813522</v>
      </c>
      <c r="AC19" t="n">
        <v>85.75221174450898</v>
      </c>
      <c r="AD19" t="n">
        <v>69285.71256999116</v>
      </c>
      <c r="AE19" t="n">
        <v>94799.76860813523</v>
      </c>
      <c r="AF19" t="n">
        <v>6.644582918975791e-06</v>
      </c>
      <c r="AG19" t="n">
        <v>0.4133333333333333</v>
      </c>
      <c r="AH19" t="n">
        <v>85752.21174450898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10.0587</v>
      </c>
      <c r="E20" t="n">
        <v>9.94</v>
      </c>
      <c r="F20" t="n">
        <v>7.26</v>
      </c>
      <c r="G20" t="n">
        <v>39.62</v>
      </c>
      <c r="H20" t="n">
        <v>0.59</v>
      </c>
      <c r="I20" t="n">
        <v>11</v>
      </c>
      <c r="J20" t="n">
        <v>165.55</v>
      </c>
      <c r="K20" t="n">
        <v>50.28</v>
      </c>
      <c r="L20" t="n">
        <v>5.5</v>
      </c>
      <c r="M20" t="n">
        <v>9</v>
      </c>
      <c r="N20" t="n">
        <v>29.77</v>
      </c>
      <c r="O20" t="n">
        <v>20652.33</v>
      </c>
      <c r="P20" t="n">
        <v>71.62</v>
      </c>
      <c r="Q20" t="n">
        <v>605.86</v>
      </c>
      <c r="R20" t="n">
        <v>30.52</v>
      </c>
      <c r="S20" t="n">
        <v>21.88</v>
      </c>
      <c r="T20" t="n">
        <v>3283.25</v>
      </c>
      <c r="U20" t="n">
        <v>0.72</v>
      </c>
      <c r="V20" t="n">
        <v>0.85</v>
      </c>
      <c r="W20" t="n">
        <v>1.01</v>
      </c>
      <c r="X20" t="n">
        <v>0.2</v>
      </c>
      <c r="Y20" t="n">
        <v>1</v>
      </c>
      <c r="Z20" t="n">
        <v>10</v>
      </c>
      <c r="AA20" t="n">
        <v>68.74511066695801</v>
      </c>
      <c r="AB20" t="n">
        <v>94.06009323473289</v>
      </c>
      <c r="AC20" t="n">
        <v>85.08312995060304</v>
      </c>
      <c r="AD20" t="n">
        <v>68745.11066695802</v>
      </c>
      <c r="AE20" t="n">
        <v>94060.09323473289</v>
      </c>
      <c r="AF20" t="n">
        <v>6.633306160017248e-06</v>
      </c>
      <c r="AG20" t="n">
        <v>0.4141666666666666</v>
      </c>
      <c r="AH20" t="n">
        <v>85083.12995060303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7.23</v>
      </c>
      <c r="G21" t="n">
        <v>43.39</v>
      </c>
      <c r="H21" t="n">
        <v>0.61</v>
      </c>
      <c r="I21" t="n">
        <v>10</v>
      </c>
      <c r="J21" t="n">
        <v>165.91</v>
      </c>
      <c r="K21" t="n">
        <v>50.28</v>
      </c>
      <c r="L21" t="n">
        <v>5.75</v>
      </c>
      <c r="M21" t="n">
        <v>8</v>
      </c>
      <c r="N21" t="n">
        <v>29.88</v>
      </c>
      <c r="O21" t="n">
        <v>20696.74</v>
      </c>
      <c r="P21" t="n">
        <v>70.48999999999999</v>
      </c>
      <c r="Q21" t="n">
        <v>605.85</v>
      </c>
      <c r="R21" t="n">
        <v>29.54</v>
      </c>
      <c r="S21" t="n">
        <v>21.88</v>
      </c>
      <c r="T21" t="n">
        <v>2798.76</v>
      </c>
      <c r="U21" t="n">
        <v>0.74</v>
      </c>
      <c r="V21" t="n">
        <v>0.86</v>
      </c>
      <c r="W21" t="n">
        <v>1.01</v>
      </c>
      <c r="X21" t="n">
        <v>0.17</v>
      </c>
      <c r="Y21" t="n">
        <v>1</v>
      </c>
      <c r="Z21" t="n">
        <v>10</v>
      </c>
      <c r="AA21" t="n">
        <v>67.60984677266491</v>
      </c>
      <c r="AB21" t="n">
        <v>92.50677509025364</v>
      </c>
      <c r="AC21" t="n">
        <v>83.67805830973666</v>
      </c>
      <c r="AD21" t="n">
        <v>67609.84677266491</v>
      </c>
      <c r="AE21" t="n">
        <v>92506.77509025364</v>
      </c>
      <c r="AF21" t="n">
        <v>6.675247789827968e-06</v>
      </c>
      <c r="AG21" t="n">
        <v>0.4116666666666667</v>
      </c>
      <c r="AH21" t="n">
        <v>83678.05830973666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10.1143</v>
      </c>
      <c r="E22" t="n">
        <v>9.890000000000001</v>
      </c>
      <c r="F22" t="n">
        <v>7.24</v>
      </c>
      <c r="G22" t="n">
        <v>43.44</v>
      </c>
      <c r="H22" t="n">
        <v>0.64</v>
      </c>
      <c r="I22" t="n">
        <v>10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69.59</v>
      </c>
      <c r="Q22" t="n">
        <v>605.85</v>
      </c>
      <c r="R22" t="n">
        <v>29.72</v>
      </c>
      <c r="S22" t="n">
        <v>21.88</v>
      </c>
      <c r="T22" t="n">
        <v>2889.08</v>
      </c>
      <c r="U22" t="n">
        <v>0.74</v>
      </c>
      <c r="V22" t="n">
        <v>0.85</v>
      </c>
      <c r="W22" t="n">
        <v>1.01</v>
      </c>
      <c r="X22" t="n">
        <v>0.18</v>
      </c>
      <c r="Y22" t="n">
        <v>1</v>
      </c>
      <c r="Z22" t="n">
        <v>10</v>
      </c>
      <c r="AA22" t="n">
        <v>67.21351260989341</v>
      </c>
      <c r="AB22" t="n">
        <v>91.96449320372069</v>
      </c>
      <c r="AC22" t="n">
        <v>83.18753104535683</v>
      </c>
      <c r="AD22" t="n">
        <v>67213.51260989341</v>
      </c>
      <c r="AE22" t="n">
        <v>91964.49320372069</v>
      </c>
      <c r="AF22" t="n">
        <v>6.669972113122218e-06</v>
      </c>
      <c r="AG22" t="n">
        <v>0.4120833333333334</v>
      </c>
      <c r="AH22" t="n">
        <v>83187.53104535684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10.1163</v>
      </c>
      <c r="E23" t="n">
        <v>9.880000000000001</v>
      </c>
      <c r="F23" t="n">
        <v>7.24</v>
      </c>
      <c r="G23" t="n">
        <v>43.43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4</v>
      </c>
      <c r="N23" t="n">
        <v>30.11</v>
      </c>
      <c r="O23" t="n">
        <v>20785.69</v>
      </c>
      <c r="P23" t="n">
        <v>68.97</v>
      </c>
      <c r="Q23" t="n">
        <v>605.84</v>
      </c>
      <c r="R23" t="n">
        <v>29.59</v>
      </c>
      <c r="S23" t="n">
        <v>21.88</v>
      </c>
      <c r="T23" t="n">
        <v>2820.64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66.8636833840086</v>
      </c>
      <c r="AB23" t="n">
        <v>91.48584142348909</v>
      </c>
      <c r="AC23" t="n">
        <v>82.75456111923842</v>
      </c>
      <c r="AD23" t="n">
        <v>66863.68338400859</v>
      </c>
      <c r="AE23" t="n">
        <v>91485.8414234891</v>
      </c>
      <c r="AF23" t="n">
        <v>6.671291032298656e-06</v>
      </c>
      <c r="AG23" t="n">
        <v>0.4116666666666667</v>
      </c>
      <c r="AH23" t="n">
        <v>82754.56111923842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10.1615</v>
      </c>
      <c r="E24" t="n">
        <v>9.84</v>
      </c>
      <c r="F24" t="n">
        <v>7.23</v>
      </c>
      <c r="G24" t="n">
        <v>48.18</v>
      </c>
      <c r="H24" t="n">
        <v>0.6899999999999999</v>
      </c>
      <c r="I24" t="n">
        <v>9</v>
      </c>
      <c r="J24" t="n">
        <v>167</v>
      </c>
      <c r="K24" t="n">
        <v>50.28</v>
      </c>
      <c r="L24" t="n">
        <v>6.5</v>
      </c>
      <c r="M24" t="n">
        <v>2</v>
      </c>
      <c r="N24" t="n">
        <v>30.22</v>
      </c>
      <c r="O24" t="n">
        <v>20830.22</v>
      </c>
      <c r="P24" t="n">
        <v>68.53</v>
      </c>
      <c r="Q24" t="n">
        <v>605.84</v>
      </c>
      <c r="R24" t="n">
        <v>29.22</v>
      </c>
      <c r="S24" t="n">
        <v>21.88</v>
      </c>
      <c r="T24" t="n">
        <v>2641.85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66.30235126481809</v>
      </c>
      <c r="AB24" t="n">
        <v>90.71780205378771</v>
      </c>
      <c r="AC24" t="n">
        <v>82.05982234903107</v>
      </c>
      <c r="AD24" t="n">
        <v>66302.35126481809</v>
      </c>
      <c r="AE24" t="n">
        <v>90717.8020537877</v>
      </c>
      <c r="AF24" t="n">
        <v>6.70109860568615e-06</v>
      </c>
      <c r="AG24" t="n">
        <v>0.41</v>
      </c>
      <c r="AH24" t="n">
        <v>82059.82234903106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10.1569</v>
      </c>
      <c r="E25" t="n">
        <v>9.85</v>
      </c>
      <c r="F25" t="n">
        <v>7.23</v>
      </c>
      <c r="G25" t="n">
        <v>48.21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1</v>
      </c>
      <c r="N25" t="n">
        <v>30.33</v>
      </c>
      <c r="O25" t="n">
        <v>20874.78</v>
      </c>
      <c r="P25" t="n">
        <v>68.51000000000001</v>
      </c>
      <c r="Q25" t="n">
        <v>605.84</v>
      </c>
      <c r="R25" t="n">
        <v>29.29</v>
      </c>
      <c r="S25" t="n">
        <v>21.88</v>
      </c>
      <c r="T25" t="n">
        <v>2674.47</v>
      </c>
      <c r="U25" t="n">
        <v>0.75</v>
      </c>
      <c r="V25" t="n">
        <v>0.86</v>
      </c>
      <c r="W25" t="n">
        <v>1.01</v>
      </c>
      <c r="X25" t="n">
        <v>0.17</v>
      </c>
      <c r="Y25" t="n">
        <v>1</v>
      </c>
      <c r="Z25" t="n">
        <v>10</v>
      </c>
      <c r="AA25" t="n">
        <v>66.32343583846851</v>
      </c>
      <c r="AB25" t="n">
        <v>90.74665089764196</v>
      </c>
      <c r="AC25" t="n">
        <v>82.08591789971747</v>
      </c>
      <c r="AD25" t="n">
        <v>66323.43583846852</v>
      </c>
      <c r="AE25" t="n">
        <v>90746.65089764196</v>
      </c>
      <c r="AF25" t="n">
        <v>6.698065091580343e-06</v>
      </c>
      <c r="AG25" t="n">
        <v>0.4104166666666667</v>
      </c>
      <c r="AH25" t="n">
        <v>82085.91789971747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10.1554</v>
      </c>
      <c r="E26" t="n">
        <v>9.85</v>
      </c>
      <c r="F26" t="n">
        <v>7.23</v>
      </c>
      <c r="G26" t="n">
        <v>48.22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0</v>
      </c>
      <c r="N26" t="n">
        <v>30.44</v>
      </c>
      <c r="O26" t="n">
        <v>20919.39</v>
      </c>
      <c r="P26" t="n">
        <v>68.67</v>
      </c>
      <c r="Q26" t="n">
        <v>605.84</v>
      </c>
      <c r="R26" t="n">
        <v>29.26</v>
      </c>
      <c r="S26" t="n">
        <v>21.88</v>
      </c>
      <c r="T26" t="n">
        <v>2663.19</v>
      </c>
      <c r="U26" t="n">
        <v>0.75</v>
      </c>
      <c r="V26" t="n">
        <v>0.86</v>
      </c>
      <c r="W26" t="n">
        <v>1.01</v>
      </c>
      <c r="X26" t="n">
        <v>0.17</v>
      </c>
      <c r="Y26" t="n">
        <v>1</v>
      </c>
      <c r="Z26" t="n">
        <v>10</v>
      </c>
      <c r="AA26" t="n">
        <v>66.418246973211</v>
      </c>
      <c r="AB26" t="n">
        <v>90.87637567496861</v>
      </c>
      <c r="AC26" t="n">
        <v>82.20326192636598</v>
      </c>
      <c r="AD26" t="n">
        <v>66418.246973211</v>
      </c>
      <c r="AE26" t="n">
        <v>90876.37567496861</v>
      </c>
      <c r="AF26" t="n">
        <v>6.697075902198014e-06</v>
      </c>
      <c r="AG26" t="n">
        <v>0.4104166666666667</v>
      </c>
      <c r="AH26" t="n">
        <v>82203.26192636599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6.2175</v>
      </c>
      <c r="E2" t="n">
        <v>16.08</v>
      </c>
      <c r="F2" t="n">
        <v>9.08</v>
      </c>
      <c r="G2" t="n">
        <v>5.5</v>
      </c>
      <c r="H2" t="n">
        <v>0.08</v>
      </c>
      <c r="I2" t="n">
        <v>99</v>
      </c>
      <c r="J2" t="n">
        <v>222.93</v>
      </c>
      <c r="K2" t="n">
        <v>56.94</v>
      </c>
      <c r="L2" t="n">
        <v>1</v>
      </c>
      <c r="M2" t="n">
        <v>97</v>
      </c>
      <c r="N2" t="n">
        <v>49.99</v>
      </c>
      <c r="O2" t="n">
        <v>27728.69</v>
      </c>
      <c r="P2" t="n">
        <v>136.79</v>
      </c>
      <c r="Q2" t="n">
        <v>606.27</v>
      </c>
      <c r="R2" t="n">
        <v>87.05</v>
      </c>
      <c r="S2" t="n">
        <v>21.88</v>
      </c>
      <c r="T2" t="n">
        <v>31105.68</v>
      </c>
      <c r="U2" t="n">
        <v>0.25</v>
      </c>
      <c r="V2" t="n">
        <v>0.68</v>
      </c>
      <c r="W2" t="n">
        <v>1.15</v>
      </c>
      <c r="X2" t="n">
        <v>2.02</v>
      </c>
      <c r="Y2" t="n">
        <v>1</v>
      </c>
      <c r="Z2" t="n">
        <v>10</v>
      </c>
      <c r="AA2" t="n">
        <v>186.0352557059514</v>
      </c>
      <c r="AB2" t="n">
        <v>254.5416441530062</v>
      </c>
      <c r="AC2" t="n">
        <v>230.2485468865587</v>
      </c>
      <c r="AD2" t="n">
        <v>186035.2557059515</v>
      </c>
      <c r="AE2" t="n">
        <v>254541.6441530062</v>
      </c>
      <c r="AF2" t="n">
        <v>3.541848778425952e-06</v>
      </c>
      <c r="AG2" t="n">
        <v>0.6699999999999999</v>
      </c>
      <c r="AH2" t="n">
        <v>230248.5468865587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6.8839</v>
      </c>
      <c r="E3" t="n">
        <v>14.53</v>
      </c>
      <c r="F3" t="n">
        <v>8.57</v>
      </c>
      <c r="G3" t="n">
        <v>6.86</v>
      </c>
      <c r="H3" t="n">
        <v>0.1</v>
      </c>
      <c r="I3" t="n">
        <v>75</v>
      </c>
      <c r="J3" t="n">
        <v>223.35</v>
      </c>
      <c r="K3" t="n">
        <v>56.94</v>
      </c>
      <c r="L3" t="n">
        <v>1.25</v>
      </c>
      <c r="M3" t="n">
        <v>73</v>
      </c>
      <c r="N3" t="n">
        <v>50.15</v>
      </c>
      <c r="O3" t="n">
        <v>27780.03</v>
      </c>
      <c r="P3" t="n">
        <v>128.63</v>
      </c>
      <c r="Q3" t="n">
        <v>605.9299999999999</v>
      </c>
      <c r="R3" t="n">
        <v>71.23999999999999</v>
      </c>
      <c r="S3" t="n">
        <v>21.88</v>
      </c>
      <c r="T3" t="n">
        <v>23324.14</v>
      </c>
      <c r="U3" t="n">
        <v>0.31</v>
      </c>
      <c r="V3" t="n">
        <v>0.72</v>
      </c>
      <c r="W3" t="n">
        <v>1.11</v>
      </c>
      <c r="X3" t="n">
        <v>1.51</v>
      </c>
      <c r="Y3" t="n">
        <v>1</v>
      </c>
      <c r="Z3" t="n">
        <v>10</v>
      </c>
      <c r="AA3" t="n">
        <v>158.704116632391</v>
      </c>
      <c r="AB3" t="n">
        <v>217.1459739078222</v>
      </c>
      <c r="AC3" t="n">
        <v>196.4218669244103</v>
      </c>
      <c r="AD3" t="n">
        <v>158704.116632391</v>
      </c>
      <c r="AE3" t="n">
        <v>217145.9739078222</v>
      </c>
      <c r="AF3" t="n">
        <v>3.921468887142164e-06</v>
      </c>
      <c r="AG3" t="n">
        <v>0.6054166666666666</v>
      </c>
      <c r="AH3" t="n">
        <v>196421.8669244103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7.371</v>
      </c>
      <c r="E4" t="n">
        <v>13.57</v>
      </c>
      <c r="F4" t="n">
        <v>8.27</v>
      </c>
      <c r="G4" t="n">
        <v>8.27</v>
      </c>
      <c r="H4" t="n">
        <v>0.12</v>
      </c>
      <c r="I4" t="n">
        <v>60</v>
      </c>
      <c r="J4" t="n">
        <v>223.76</v>
      </c>
      <c r="K4" t="n">
        <v>56.94</v>
      </c>
      <c r="L4" t="n">
        <v>1.5</v>
      </c>
      <c r="M4" t="n">
        <v>58</v>
      </c>
      <c r="N4" t="n">
        <v>50.32</v>
      </c>
      <c r="O4" t="n">
        <v>27831.42</v>
      </c>
      <c r="P4" t="n">
        <v>123.58</v>
      </c>
      <c r="Q4" t="n">
        <v>605.88</v>
      </c>
      <c r="R4" t="n">
        <v>62</v>
      </c>
      <c r="S4" t="n">
        <v>21.88</v>
      </c>
      <c r="T4" t="n">
        <v>18778.09</v>
      </c>
      <c r="U4" t="n">
        <v>0.35</v>
      </c>
      <c r="V4" t="n">
        <v>0.75</v>
      </c>
      <c r="W4" t="n">
        <v>1.09</v>
      </c>
      <c r="X4" t="n">
        <v>1.21</v>
      </c>
      <c r="Y4" t="n">
        <v>1</v>
      </c>
      <c r="Z4" t="n">
        <v>10</v>
      </c>
      <c r="AA4" t="n">
        <v>142.9231916603558</v>
      </c>
      <c r="AB4" t="n">
        <v>195.5538161558205</v>
      </c>
      <c r="AC4" t="n">
        <v>176.8904344034691</v>
      </c>
      <c r="AD4" t="n">
        <v>142923.1916603558</v>
      </c>
      <c r="AE4" t="n">
        <v>195553.8161558205</v>
      </c>
      <c r="AF4" t="n">
        <v>4.198949311745508e-06</v>
      </c>
      <c r="AG4" t="n">
        <v>0.5654166666666667</v>
      </c>
      <c r="AH4" t="n">
        <v>176890.4344034691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7.7474</v>
      </c>
      <c r="E5" t="n">
        <v>12.91</v>
      </c>
      <c r="F5" t="n">
        <v>8.050000000000001</v>
      </c>
      <c r="G5" t="n">
        <v>9.66</v>
      </c>
      <c r="H5" t="n">
        <v>0.14</v>
      </c>
      <c r="I5" t="n">
        <v>50</v>
      </c>
      <c r="J5" t="n">
        <v>224.18</v>
      </c>
      <c r="K5" t="n">
        <v>56.94</v>
      </c>
      <c r="L5" t="n">
        <v>1.75</v>
      </c>
      <c r="M5" t="n">
        <v>48</v>
      </c>
      <c r="N5" t="n">
        <v>50.49</v>
      </c>
      <c r="O5" t="n">
        <v>27882.87</v>
      </c>
      <c r="P5" t="n">
        <v>119.77</v>
      </c>
      <c r="Q5" t="n">
        <v>605.97</v>
      </c>
      <c r="R5" t="n">
        <v>55.16</v>
      </c>
      <c r="S5" t="n">
        <v>21.88</v>
      </c>
      <c r="T5" t="n">
        <v>15407.28</v>
      </c>
      <c r="U5" t="n">
        <v>0.4</v>
      </c>
      <c r="V5" t="n">
        <v>0.77</v>
      </c>
      <c r="W5" t="n">
        <v>1.07</v>
      </c>
      <c r="X5" t="n">
        <v>0.99</v>
      </c>
      <c r="Y5" t="n">
        <v>1</v>
      </c>
      <c r="Z5" t="n">
        <v>10</v>
      </c>
      <c r="AA5" t="n">
        <v>132.2136779907206</v>
      </c>
      <c r="AB5" t="n">
        <v>180.900587082635</v>
      </c>
      <c r="AC5" t="n">
        <v>163.6356889470876</v>
      </c>
      <c r="AD5" t="n">
        <v>132213.6779907206</v>
      </c>
      <c r="AE5" t="n">
        <v>180900.587082635</v>
      </c>
      <c r="AF5" t="n">
        <v>4.413368592839119e-06</v>
      </c>
      <c r="AG5" t="n">
        <v>0.5379166666666667</v>
      </c>
      <c r="AH5" t="n">
        <v>163635.6889470876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8.037000000000001</v>
      </c>
      <c r="E6" t="n">
        <v>12.44</v>
      </c>
      <c r="F6" t="n">
        <v>7.89</v>
      </c>
      <c r="G6" t="n">
        <v>11.02</v>
      </c>
      <c r="H6" t="n">
        <v>0.16</v>
      </c>
      <c r="I6" t="n">
        <v>43</v>
      </c>
      <c r="J6" t="n">
        <v>224.6</v>
      </c>
      <c r="K6" t="n">
        <v>56.94</v>
      </c>
      <c r="L6" t="n">
        <v>2</v>
      </c>
      <c r="M6" t="n">
        <v>41</v>
      </c>
      <c r="N6" t="n">
        <v>50.65</v>
      </c>
      <c r="O6" t="n">
        <v>27934.37</v>
      </c>
      <c r="P6" t="n">
        <v>116.86</v>
      </c>
      <c r="Q6" t="n">
        <v>605.88</v>
      </c>
      <c r="R6" t="n">
        <v>50.19</v>
      </c>
      <c r="S6" t="n">
        <v>21.88</v>
      </c>
      <c r="T6" t="n">
        <v>12959.01</v>
      </c>
      <c r="U6" t="n">
        <v>0.44</v>
      </c>
      <c r="V6" t="n">
        <v>0.78</v>
      </c>
      <c r="W6" t="n">
        <v>1.06</v>
      </c>
      <c r="X6" t="n">
        <v>0.84</v>
      </c>
      <c r="Y6" t="n">
        <v>1</v>
      </c>
      <c r="Z6" t="n">
        <v>10</v>
      </c>
      <c r="AA6" t="n">
        <v>124.7157350400644</v>
      </c>
      <c r="AB6" t="n">
        <v>170.6415707516551</v>
      </c>
      <c r="AC6" t="n">
        <v>154.3557787361133</v>
      </c>
      <c r="AD6" t="n">
        <v>124715.7350400644</v>
      </c>
      <c r="AE6" t="n">
        <v>170641.5707516551</v>
      </c>
      <c r="AF6" t="n">
        <v>4.578341557251207e-06</v>
      </c>
      <c r="AG6" t="n">
        <v>0.5183333333333333</v>
      </c>
      <c r="AH6" t="n">
        <v>154355.7787361133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8.235200000000001</v>
      </c>
      <c r="E7" t="n">
        <v>12.14</v>
      </c>
      <c r="F7" t="n">
        <v>7.81</v>
      </c>
      <c r="G7" t="n">
        <v>12.34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115.2</v>
      </c>
      <c r="Q7" t="n">
        <v>605.88</v>
      </c>
      <c r="R7" t="n">
        <v>47.92</v>
      </c>
      <c r="S7" t="n">
        <v>21.88</v>
      </c>
      <c r="T7" t="n">
        <v>11844.63</v>
      </c>
      <c r="U7" t="n">
        <v>0.46</v>
      </c>
      <c r="V7" t="n">
        <v>0.79</v>
      </c>
      <c r="W7" t="n">
        <v>1.05</v>
      </c>
      <c r="X7" t="n">
        <v>0.76</v>
      </c>
      <c r="Y7" t="n">
        <v>1</v>
      </c>
      <c r="Z7" t="n">
        <v>10</v>
      </c>
      <c r="AA7" t="n">
        <v>120.2523257230521</v>
      </c>
      <c r="AB7" t="n">
        <v>164.5345372124002</v>
      </c>
      <c r="AC7" t="n">
        <v>148.8315919065676</v>
      </c>
      <c r="AD7" t="n">
        <v>120252.3257230521</v>
      </c>
      <c r="AE7" t="n">
        <v>164534.5372124002</v>
      </c>
      <c r="AF7" t="n">
        <v>4.691247778060861e-06</v>
      </c>
      <c r="AG7" t="n">
        <v>0.5058333333333334</v>
      </c>
      <c r="AH7" t="n">
        <v>148831.5919065675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8.4132</v>
      </c>
      <c r="E8" t="n">
        <v>11.89</v>
      </c>
      <c r="F8" t="n">
        <v>7.73</v>
      </c>
      <c r="G8" t="n">
        <v>13.65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32</v>
      </c>
      <c r="N8" t="n">
        <v>50.99</v>
      </c>
      <c r="O8" t="n">
        <v>28037.57</v>
      </c>
      <c r="P8" t="n">
        <v>113.41</v>
      </c>
      <c r="Q8" t="n">
        <v>605.86</v>
      </c>
      <c r="R8" t="n">
        <v>45.05</v>
      </c>
      <c r="S8" t="n">
        <v>21.88</v>
      </c>
      <c r="T8" t="n">
        <v>10432.03</v>
      </c>
      <c r="U8" t="n">
        <v>0.49</v>
      </c>
      <c r="V8" t="n">
        <v>0.8</v>
      </c>
      <c r="W8" t="n">
        <v>1.05</v>
      </c>
      <c r="X8" t="n">
        <v>0.68</v>
      </c>
      <c r="Y8" t="n">
        <v>1</v>
      </c>
      <c r="Z8" t="n">
        <v>10</v>
      </c>
      <c r="AA8" t="n">
        <v>116.0920986366955</v>
      </c>
      <c r="AB8" t="n">
        <v>158.8423309765842</v>
      </c>
      <c r="AC8" t="n">
        <v>143.6826418448344</v>
      </c>
      <c r="AD8" t="n">
        <v>116092.0986366955</v>
      </c>
      <c r="AE8" t="n">
        <v>158842.3309765842</v>
      </c>
      <c r="AF8" t="n">
        <v>4.79264690673956e-06</v>
      </c>
      <c r="AG8" t="n">
        <v>0.4954166666666667</v>
      </c>
      <c r="AH8" t="n">
        <v>143682.6418448344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8.6129</v>
      </c>
      <c r="E9" t="n">
        <v>11.61</v>
      </c>
      <c r="F9" t="n">
        <v>7.63</v>
      </c>
      <c r="G9" t="n">
        <v>15.27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111.34</v>
      </c>
      <c r="Q9" t="n">
        <v>605.95</v>
      </c>
      <c r="R9" t="n">
        <v>42.21</v>
      </c>
      <c r="S9" t="n">
        <v>21.88</v>
      </c>
      <c r="T9" t="n">
        <v>9031.85</v>
      </c>
      <c r="U9" t="n">
        <v>0.52</v>
      </c>
      <c r="V9" t="n">
        <v>0.8100000000000001</v>
      </c>
      <c r="W9" t="n">
        <v>1.03</v>
      </c>
      <c r="X9" t="n">
        <v>0.57</v>
      </c>
      <c r="Y9" t="n">
        <v>1</v>
      </c>
      <c r="Z9" t="n">
        <v>10</v>
      </c>
      <c r="AA9" t="n">
        <v>111.6465794955217</v>
      </c>
      <c r="AB9" t="n">
        <v>152.7597755651704</v>
      </c>
      <c r="AC9" t="n">
        <v>138.1805969849639</v>
      </c>
      <c r="AD9" t="n">
        <v>111646.5794955217</v>
      </c>
      <c r="AE9" t="n">
        <v>152759.7755651704</v>
      </c>
      <c r="AF9" t="n">
        <v>4.906407614588641e-06</v>
      </c>
      <c r="AG9" t="n">
        <v>0.48375</v>
      </c>
      <c r="AH9" t="n">
        <v>138180.5969849639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8.711600000000001</v>
      </c>
      <c r="E10" t="n">
        <v>11.48</v>
      </c>
      <c r="F10" t="n">
        <v>7.59</v>
      </c>
      <c r="G10" t="n">
        <v>16.26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110.25</v>
      </c>
      <c r="Q10" t="n">
        <v>605.88</v>
      </c>
      <c r="R10" t="n">
        <v>40.72</v>
      </c>
      <c r="S10" t="n">
        <v>21.88</v>
      </c>
      <c r="T10" t="n">
        <v>8298.67</v>
      </c>
      <c r="U10" t="n">
        <v>0.54</v>
      </c>
      <c r="V10" t="n">
        <v>0.82</v>
      </c>
      <c r="W10" t="n">
        <v>1.03</v>
      </c>
      <c r="X10" t="n">
        <v>0.53</v>
      </c>
      <c r="Y10" t="n">
        <v>1</v>
      </c>
      <c r="Z10" t="n">
        <v>10</v>
      </c>
      <c r="AA10" t="n">
        <v>109.5278387138862</v>
      </c>
      <c r="AB10" t="n">
        <v>149.8608209554918</v>
      </c>
      <c r="AC10" t="n">
        <v>135.5583145345237</v>
      </c>
      <c r="AD10" t="n">
        <v>109527.8387138862</v>
      </c>
      <c r="AE10" t="n">
        <v>149860.8209554919</v>
      </c>
      <c r="AF10" t="n">
        <v>4.962632861782955e-06</v>
      </c>
      <c r="AG10" t="n">
        <v>0.4783333333333333</v>
      </c>
      <c r="AH10" t="n">
        <v>135558.3145345237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8.8467</v>
      </c>
      <c r="E11" t="n">
        <v>11.3</v>
      </c>
      <c r="F11" t="n">
        <v>7.55</v>
      </c>
      <c r="G11" t="n">
        <v>18.11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108.99</v>
      </c>
      <c r="Q11" t="n">
        <v>605.87</v>
      </c>
      <c r="R11" t="n">
        <v>39.23</v>
      </c>
      <c r="S11" t="n">
        <v>21.88</v>
      </c>
      <c r="T11" t="n">
        <v>7566.55</v>
      </c>
      <c r="U11" t="n">
        <v>0.5600000000000001</v>
      </c>
      <c r="V11" t="n">
        <v>0.82</v>
      </c>
      <c r="W11" t="n">
        <v>1.03</v>
      </c>
      <c r="X11" t="n">
        <v>0.49</v>
      </c>
      <c r="Y11" t="n">
        <v>1</v>
      </c>
      <c r="Z11" t="n">
        <v>10</v>
      </c>
      <c r="AA11" t="n">
        <v>106.9113379828845</v>
      </c>
      <c r="AB11" t="n">
        <v>146.2808092234716</v>
      </c>
      <c r="AC11" t="n">
        <v>132.3199740976284</v>
      </c>
      <c r="AD11" t="n">
        <v>106911.3379828845</v>
      </c>
      <c r="AE11" t="n">
        <v>146280.8092234716</v>
      </c>
      <c r="AF11" t="n">
        <v>5.039593661134036e-06</v>
      </c>
      <c r="AG11" t="n">
        <v>0.4708333333333334</v>
      </c>
      <c r="AH11" t="n">
        <v>132319.9740976284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8.901899999999999</v>
      </c>
      <c r="E12" t="n">
        <v>11.23</v>
      </c>
      <c r="F12" t="n">
        <v>7.52</v>
      </c>
      <c r="G12" t="n">
        <v>18.8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108.07</v>
      </c>
      <c r="Q12" t="n">
        <v>605.88</v>
      </c>
      <c r="R12" t="n">
        <v>38.55</v>
      </c>
      <c r="S12" t="n">
        <v>21.88</v>
      </c>
      <c r="T12" t="n">
        <v>7230.47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105.5565707684699</v>
      </c>
      <c r="AB12" t="n">
        <v>144.4271569525993</v>
      </c>
      <c r="AC12" t="n">
        <v>130.6432317978702</v>
      </c>
      <c r="AD12" t="n">
        <v>105556.5707684699</v>
      </c>
      <c r="AE12" t="n">
        <v>144427.1569525993</v>
      </c>
      <c r="AF12" t="n">
        <v>5.071038784184958e-06</v>
      </c>
      <c r="AG12" t="n">
        <v>0.4679166666666667</v>
      </c>
      <c r="AH12" t="n">
        <v>130643.2317978702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9.0059</v>
      </c>
      <c r="E13" t="n">
        <v>11.1</v>
      </c>
      <c r="F13" t="n">
        <v>7.48</v>
      </c>
      <c r="G13" t="n">
        <v>20.39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106.97</v>
      </c>
      <c r="Q13" t="n">
        <v>605.87</v>
      </c>
      <c r="R13" t="n">
        <v>37.31</v>
      </c>
      <c r="S13" t="n">
        <v>21.88</v>
      </c>
      <c r="T13" t="n">
        <v>6622.74</v>
      </c>
      <c r="U13" t="n">
        <v>0.59</v>
      </c>
      <c r="V13" t="n">
        <v>0.83</v>
      </c>
      <c r="W13" t="n">
        <v>1.02</v>
      </c>
      <c r="X13" t="n">
        <v>0.42</v>
      </c>
      <c r="Y13" t="n">
        <v>1</v>
      </c>
      <c r="Z13" t="n">
        <v>10</v>
      </c>
      <c r="AA13" t="n">
        <v>103.5054858777394</v>
      </c>
      <c r="AB13" t="n">
        <v>141.6207721176241</v>
      </c>
      <c r="AC13" t="n">
        <v>128.1046843927583</v>
      </c>
      <c r="AD13" t="n">
        <v>103505.4858777394</v>
      </c>
      <c r="AE13" t="n">
        <v>141620.7721176241</v>
      </c>
      <c r="AF13" t="n">
        <v>5.130283218918582e-06</v>
      </c>
      <c r="AG13" t="n">
        <v>0.4625</v>
      </c>
      <c r="AH13" t="n">
        <v>128104.6843927583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9.1061</v>
      </c>
      <c r="E14" t="n">
        <v>10.98</v>
      </c>
      <c r="F14" t="n">
        <v>7.44</v>
      </c>
      <c r="G14" t="n">
        <v>22.33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106.04</v>
      </c>
      <c r="Q14" t="n">
        <v>605.9400000000001</v>
      </c>
      <c r="R14" t="n">
        <v>36.08</v>
      </c>
      <c r="S14" t="n">
        <v>21.88</v>
      </c>
      <c r="T14" t="n">
        <v>6018.4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101.6457755526071</v>
      </c>
      <c r="AB14" t="n">
        <v>139.0762344061502</v>
      </c>
      <c r="AC14" t="n">
        <v>125.8029937891855</v>
      </c>
      <c r="AD14" t="n">
        <v>101645.7755526071</v>
      </c>
      <c r="AE14" t="n">
        <v>139076.2344061502</v>
      </c>
      <c r="AF14" t="n">
        <v>5.187362953152321e-06</v>
      </c>
      <c r="AG14" t="n">
        <v>0.4575</v>
      </c>
      <c r="AH14" t="n">
        <v>125802.9937891855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9.1638</v>
      </c>
      <c r="E15" t="n">
        <v>10.91</v>
      </c>
      <c r="F15" t="n">
        <v>7.42</v>
      </c>
      <c r="G15" t="n">
        <v>23.42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104.94</v>
      </c>
      <c r="Q15" t="n">
        <v>605.87</v>
      </c>
      <c r="R15" t="n">
        <v>35.25</v>
      </c>
      <c r="S15" t="n">
        <v>21.88</v>
      </c>
      <c r="T15" t="n">
        <v>5604.24</v>
      </c>
      <c r="U15" t="n">
        <v>0.62</v>
      </c>
      <c r="V15" t="n">
        <v>0.83</v>
      </c>
      <c r="W15" t="n">
        <v>1.02</v>
      </c>
      <c r="X15" t="n">
        <v>0.36</v>
      </c>
      <c r="Y15" t="n">
        <v>1</v>
      </c>
      <c r="Z15" t="n">
        <v>10</v>
      </c>
      <c r="AA15" t="n">
        <v>100.2705671976099</v>
      </c>
      <c r="AB15" t="n">
        <v>137.1946136649333</v>
      </c>
      <c r="AC15" t="n">
        <v>124.1009522906384</v>
      </c>
      <c r="AD15" t="n">
        <v>100270.5671976099</v>
      </c>
      <c r="AE15" t="n">
        <v>137194.6136649332</v>
      </c>
      <c r="AF15" t="n">
        <v>5.220232221268956e-06</v>
      </c>
      <c r="AG15" t="n">
        <v>0.4545833333333333</v>
      </c>
      <c r="AH15" t="n">
        <v>124100.9522906385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9.2102</v>
      </c>
      <c r="E16" t="n">
        <v>10.86</v>
      </c>
      <c r="F16" t="n">
        <v>7.41</v>
      </c>
      <c r="G16" t="n">
        <v>24.69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104.23</v>
      </c>
      <c r="Q16" t="n">
        <v>605.9</v>
      </c>
      <c r="R16" t="n">
        <v>35.03</v>
      </c>
      <c r="S16" t="n">
        <v>21.88</v>
      </c>
      <c r="T16" t="n">
        <v>5502.05</v>
      </c>
      <c r="U16" t="n">
        <v>0.62</v>
      </c>
      <c r="V16" t="n">
        <v>0.84</v>
      </c>
      <c r="W16" t="n">
        <v>1.02</v>
      </c>
      <c r="X16" t="n">
        <v>0.35</v>
      </c>
      <c r="Y16" t="n">
        <v>1</v>
      </c>
      <c r="Z16" t="n">
        <v>10</v>
      </c>
      <c r="AA16" t="n">
        <v>99.30917562475089</v>
      </c>
      <c r="AB16" t="n">
        <v>135.8791953013454</v>
      </c>
      <c r="AC16" t="n">
        <v>122.9110756094697</v>
      </c>
      <c r="AD16" t="n">
        <v>99309.17562475089</v>
      </c>
      <c r="AE16" t="n">
        <v>135879.1953013454</v>
      </c>
      <c r="AF16" t="n">
        <v>5.246664353688572e-06</v>
      </c>
      <c r="AG16" t="n">
        <v>0.4525</v>
      </c>
      <c r="AH16" t="n">
        <v>122911.0756094697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9.2583</v>
      </c>
      <c r="E17" t="n">
        <v>10.8</v>
      </c>
      <c r="F17" t="n">
        <v>7.39</v>
      </c>
      <c r="G17" t="n">
        <v>26.1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103.69</v>
      </c>
      <c r="Q17" t="n">
        <v>605.92</v>
      </c>
      <c r="R17" t="n">
        <v>34.66</v>
      </c>
      <c r="S17" t="n">
        <v>21.88</v>
      </c>
      <c r="T17" t="n">
        <v>5322.5</v>
      </c>
      <c r="U17" t="n">
        <v>0.63</v>
      </c>
      <c r="V17" t="n">
        <v>0.84</v>
      </c>
      <c r="W17" t="n">
        <v>1.02</v>
      </c>
      <c r="X17" t="n">
        <v>0.34</v>
      </c>
      <c r="Y17" t="n">
        <v>1</v>
      </c>
      <c r="Z17" t="n">
        <v>10</v>
      </c>
      <c r="AA17" t="n">
        <v>98.392590046778</v>
      </c>
      <c r="AB17" t="n">
        <v>134.6250824766616</v>
      </c>
      <c r="AC17" t="n">
        <v>121.776653552615</v>
      </c>
      <c r="AD17" t="n">
        <v>98392.590046778</v>
      </c>
      <c r="AE17" t="n">
        <v>134625.0824766617</v>
      </c>
      <c r="AF17" t="n">
        <v>5.274064904752873e-06</v>
      </c>
      <c r="AG17" t="n">
        <v>0.45</v>
      </c>
      <c r="AH17" t="n">
        <v>121776.653552615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9.331300000000001</v>
      </c>
      <c r="E18" t="n">
        <v>10.72</v>
      </c>
      <c r="F18" t="n">
        <v>7.35</v>
      </c>
      <c r="G18" t="n">
        <v>27.58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102.7</v>
      </c>
      <c r="Q18" t="n">
        <v>605.88</v>
      </c>
      <c r="R18" t="n">
        <v>33.4</v>
      </c>
      <c r="S18" t="n">
        <v>21.88</v>
      </c>
      <c r="T18" t="n">
        <v>4697.48</v>
      </c>
      <c r="U18" t="n">
        <v>0.66</v>
      </c>
      <c r="V18" t="n">
        <v>0.84</v>
      </c>
      <c r="W18" t="n">
        <v>1.01</v>
      </c>
      <c r="X18" t="n">
        <v>0.3</v>
      </c>
      <c r="Y18" t="n">
        <v>1</v>
      </c>
      <c r="Z18" t="n">
        <v>10</v>
      </c>
      <c r="AA18" t="n">
        <v>96.88262416763935</v>
      </c>
      <c r="AB18" t="n">
        <v>132.5590805458321</v>
      </c>
      <c r="AC18" t="n">
        <v>119.9078279464113</v>
      </c>
      <c r="AD18" t="n">
        <v>96882.62416763935</v>
      </c>
      <c r="AE18" t="n">
        <v>132559.0805458321</v>
      </c>
      <c r="AF18" t="n">
        <v>5.315649940671667e-06</v>
      </c>
      <c r="AG18" t="n">
        <v>0.4466666666666667</v>
      </c>
      <c r="AH18" t="n">
        <v>119907.8279464113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9.390700000000001</v>
      </c>
      <c r="E19" t="n">
        <v>10.65</v>
      </c>
      <c r="F19" t="n">
        <v>7.33</v>
      </c>
      <c r="G19" t="n">
        <v>29.32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101.51</v>
      </c>
      <c r="Q19" t="n">
        <v>605.84</v>
      </c>
      <c r="R19" t="n">
        <v>32.71</v>
      </c>
      <c r="S19" t="n">
        <v>21.88</v>
      </c>
      <c r="T19" t="n">
        <v>4358.04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95.49984396276911</v>
      </c>
      <c r="AB19" t="n">
        <v>130.6670996655724</v>
      </c>
      <c r="AC19" t="n">
        <v>118.1964150659511</v>
      </c>
      <c r="AD19" t="n">
        <v>95499.84396276911</v>
      </c>
      <c r="AE19" t="n">
        <v>130667.0996655724</v>
      </c>
      <c r="AF19" t="n">
        <v>5.349487627432985e-06</v>
      </c>
      <c r="AG19" t="n">
        <v>0.44375</v>
      </c>
      <c r="AH19" t="n">
        <v>118196.4150659511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9.3911</v>
      </c>
      <c r="E20" t="n">
        <v>10.65</v>
      </c>
      <c r="F20" t="n">
        <v>7.33</v>
      </c>
      <c r="G20" t="n">
        <v>29.32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100.97</v>
      </c>
      <c r="Q20" t="n">
        <v>605.84</v>
      </c>
      <c r="R20" t="n">
        <v>32.62</v>
      </c>
      <c r="S20" t="n">
        <v>21.88</v>
      </c>
      <c r="T20" t="n">
        <v>4310.66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95.18308268471857</v>
      </c>
      <c r="AB20" t="n">
        <v>130.2336929104225</v>
      </c>
      <c r="AC20" t="n">
        <v>117.8043720432224</v>
      </c>
      <c r="AD20" t="n">
        <v>95183.08268471857</v>
      </c>
      <c r="AE20" t="n">
        <v>130233.6929104225</v>
      </c>
      <c r="AF20" t="n">
        <v>5.349715490643498e-06</v>
      </c>
      <c r="AG20" t="n">
        <v>0.44375</v>
      </c>
      <c r="AH20" t="n">
        <v>117804.3720432224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9.4488</v>
      </c>
      <c r="E21" t="n">
        <v>10.58</v>
      </c>
      <c r="F21" t="n">
        <v>7.31</v>
      </c>
      <c r="G21" t="n">
        <v>31.32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100.5</v>
      </c>
      <c r="Q21" t="n">
        <v>605.91</v>
      </c>
      <c r="R21" t="n">
        <v>31.93</v>
      </c>
      <c r="S21" t="n">
        <v>21.88</v>
      </c>
      <c r="T21" t="n">
        <v>3972.3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94.24998457780754</v>
      </c>
      <c r="AB21" t="n">
        <v>128.9569869151644</v>
      </c>
      <c r="AC21" t="n">
        <v>116.6495130762831</v>
      </c>
      <c r="AD21" t="n">
        <v>94249.98457780754</v>
      </c>
      <c r="AE21" t="n">
        <v>128956.9869151644</v>
      </c>
      <c r="AF21" t="n">
        <v>5.382584758760134e-06</v>
      </c>
      <c r="AG21" t="n">
        <v>0.4408333333333334</v>
      </c>
      <c r="AH21" t="n">
        <v>116649.5130762831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9.4917</v>
      </c>
      <c r="E22" t="n">
        <v>10.54</v>
      </c>
      <c r="F22" t="n">
        <v>7.3</v>
      </c>
      <c r="G22" t="n">
        <v>33.71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99.44</v>
      </c>
      <c r="Q22" t="n">
        <v>605.9299999999999</v>
      </c>
      <c r="R22" t="n">
        <v>31.82</v>
      </c>
      <c r="S22" t="n">
        <v>21.88</v>
      </c>
      <c r="T22" t="n">
        <v>3921.96</v>
      </c>
      <c r="U22" t="n">
        <v>0.6899999999999999</v>
      </c>
      <c r="V22" t="n">
        <v>0.85</v>
      </c>
      <c r="W22" t="n">
        <v>1.01</v>
      </c>
      <c r="X22" t="n">
        <v>0.25</v>
      </c>
      <c r="Y22" t="n">
        <v>1</v>
      </c>
      <c r="Z22" t="n">
        <v>10</v>
      </c>
      <c r="AA22" t="n">
        <v>93.18148521555264</v>
      </c>
      <c r="AB22" t="n">
        <v>127.4950189488629</v>
      </c>
      <c r="AC22" t="n">
        <v>115.3270732808001</v>
      </c>
      <c r="AD22" t="n">
        <v>93181.48521555265</v>
      </c>
      <c r="AE22" t="n">
        <v>127495.018948863</v>
      </c>
      <c r="AF22" t="n">
        <v>5.407023088087753e-06</v>
      </c>
      <c r="AG22" t="n">
        <v>0.4391666666666666</v>
      </c>
      <c r="AH22" t="n">
        <v>115327.0732808001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9.4907</v>
      </c>
      <c r="E23" t="n">
        <v>10.54</v>
      </c>
      <c r="F23" t="n">
        <v>7.31</v>
      </c>
      <c r="G23" t="n">
        <v>33.72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99.42</v>
      </c>
      <c r="Q23" t="n">
        <v>605.84</v>
      </c>
      <c r="R23" t="n">
        <v>31.98</v>
      </c>
      <c r="S23" t="n">
        <v>21.88</v>
      </c>
      <c r="T23" t="n">
        <v>4002.62</v>
      </c>
      <c r="U23" t="n">
        <v>0.68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93.22163062646719</v>
      </c>
      <c r="AB23" t="n">
        <v>127.5499476711667</v>
      </c>
      <c r="AC23" t="n">
        <v>115.3767596829402</v>
      </c>
      <c r="AD23" t="n">
        <v>93221.63062646719</v>
      </c>
      <c r="AE23" t="n">
        <v>127549.9476711667</v>
      </c>
      <c r="AF23" t="n">
        <v>5.406453430061469e-06</v>
      </c>
      <c r="AG23" t="n">
        <v>0.4391666666666666</v>
      </c>
      <c r="AH23" t="n">
        <v>115376.7596829402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9.552099999999999</v>
      </c>
      <c r="E24" t="n">
        <v>10.47</v>
      </c>
      <c r="F24" t="n">
        <v>7.28</v>
      </c>
      <c r="G24" t="n">
        <v>36.41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98.08</v>
      </c>
      <c r="Q24" t="n">
        <v>605.86</v>
      </c>
      <c r="R24" t="n">
        <v>30.94</v>
      </c>
      <c r="S24" t="n">
        <v>21.88</v>
      </c>
      <c r="T24" t="n">
        <v>3488.85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91.73809316076603</v>
      </c>
      <c r="AB24" t="n">
        <v>125.5201062615416</v>
      </c>
      <c r="AC24" t="n">
        <v>113.5406434885487</v>
      </c>
      <c r="AD24" t="n">
        <v>91738.09316076603</v>
      </c>
      <c r="AE24" t="n">
        <v>125520.1062615416</v>
      </c>
      <c r="AF24" t="n">
        <v>5.441430432875356e-06</v>
      </c>
      <c r="AG24" t="n">
        <v>0.43625</v>
      </c>
      <c r="AH24" t="n">
        <v>113540.6434885487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9.556900000000001</v>
      </c>
      <c r="E25" t="n">
        <v>10.46</v>
      </c>
      <c r="F25" t="n">
        <v>7.28</v>
      </c>
      <c r="G25" t="n">
        <v>36.38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97.78</v>
      </c>
      <c r="Q25" t="n">
        <v>606.01</v>
      </c>
      <c r="R25" t="n">
        <v>30.91</v>
      </c>
      <c r="S25" t="n">
        <v>21.88</v>
      </c>
      <c r="T25" t="n">
        <v>3472.86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91.51974904668435</v>
      </c>
      <c r="AB25" t="n">
        <v>125.2213582119928</v>
      </c>
      <c r="AC25" t="n">
        <v>113.2704075335532</v>
      </c>
      <c r="AD25" t="n">
        <v>91519.74904668436</v>
      </c>
      <c r="AE25" t="n">
        <v>125221.3582119927</v>
      </c>
      <c r="AF25" t="n">
        <v>5.444164791401525e-06</v>
      </c>
      <c r="AG25" t="n">
        <v>0.4358333333333334</v>
      </c>
      <c r="AH25" t="n">
        <v>113270.4075335532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9.620799999999999</v>
      </c>
      <c r="E26" t="n">
        <v>10.39</v>
      </c>
      <c r="F26" t="n">
        <v>7.25</v>
      </c>
      <c r="G26" t="n">
        <v>39.55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96.73999999999999</v>
      </c>
      <c r="Q26" t="n">
        <v>605.84</v>
      </c>
      <c r="R26" t="n">
        <v>29.9</v>
      </c>
      <c r="S26" t="n">
        <v>21.88</v>
      </c>
      <c r="T26" t="n">
        <v>2970.81</v>
      </c>
      <c r="U26" t="n">
        <v>0.73</v>
      </c>
      <c r="V26" t="n">
        <v>0.85</v>
      </c>
      <c r="W26" t="n">
        <v>1.01</v>
      </c>
      <c r="X26" t="n">
        <v>0.19</v>
      </c>
      <c r="Y26" t="n">
        <v>1</v>
      </c>
      <c r="Z26" t="n">
        <v>10</v>
      </c>
      <c r="AA26" t="n">
        <v>90.20452517577799</v>
      </c>
      <c r="AB26" t="n">
        <v>123.4218108882375</v>
      </c>
      <c r="AC26" t="n">
        <v>111.642606480696</v>
      </c>
      <c r="AD26" t="n">
        <v>90204.52517577799</v>
      </c>
      <c r="AE26" t="n">
        <v>123421.8108882375</v>
      </c>
      <c r="AF26" t="n">
        <v>5.480565939281124e-06</v>
      </c>
      <c r="AG26" t="n">
        <v>0.4329166666666667</v>
      </c>
      <c r="AH26" t="n">
        <v>111642.606480696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9.6151</v>
      </c>
      <c r="E27" t="n">
        <v>10.4</v>
      </c>
      <c r="F27" t="n">
        <v>7.26</v>
      </c>
      <c r="G27" t="n">
        <v>39.58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96.20999999999999</v>
      </c>
      <c r="Q27" t="n">
        <v>605.87</v>
      </c>
      <c r="R27" t="n">
        <v>30.55</v>
      </c>
      <c r="S27" t="n">
        <v>21.88</v>
      </c>
      <c r="T27" t="n">
        <v>3295.59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90.00081739628124</v>
      </c>
      <c r="AB27" t="n">
        <v>123.1430889173772</v>
      </c>
      <c r="AC27" t="n">
        <v>111.3904853435458</v>
      </c>
      <c r="AD27" t="n">
        <v>90000.81739628123</v>
      </c>
      <c r="AE27" t="n">
        <v>123143.0889173772</v>
      </c>
      <c r="AF27" t="n">
        <v>5.477318888531301e-06</v>
      </c>
      <c r="AG27" t="n">
        <v>0.4333333333333333</v>
      </c>
      <c r="AH27" t="n">
        <v>111390.4853435458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9.614100000000001</v>
      </c>
      <c r="E28" t="n">
        <v>10.4</v>
      </c>
      <c r="F28" t="n">
        <v>7.26</v>
      </c>
      <c r="G28" t="n">
        <v>39.59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95.54000000000001</v>
      </c>
      <c r="Q28" t="n">
        <v>605.84</v>
      </c>
      <c r="R28" t="n">
        <v>30.5</v>
      </c>
      <c r="S28" t="n">
        <v>21.88</v>
      </c>
      <c r="T28" t="n">
        <v>3271.87</v>
      </c>
      <c r="U28" t="n">
        <v>0.72</v>
      </c>
      <c r="V28" t="n">
        <v>0.85</v>
      </c>
      <c r="W28" t="n">
        <v>1</v>
      </c>
      <c r="X28" t="n">
        <v>0.2</v>
      </c>
      <c r="Y28" t="n">
        <v>1</v>
      </c>
      <c r="Z28" t="n">
        <v>10</v>
      </c>
      <c r="AA28" t="n">
        <v>89.63039150283333</v>
      </c>
      <c r="AB28" t="n">
        <v>122.636255867925</v>
      </c>
      <c r="AC28" t="n">
        <v>110.9320237289885</v>
      </c>
      <c r="AD28" t="n">
        <v>89630.39150283333</v>
      </c>
      <c r="AE28" t="n">
        <v>122636.255867925</v>
      </c>
      <c r="AF28" t="n">
        <v>5.476749230505017e-06</v>
      </c>
      <c r="AG28" t="n">
        <v>0.4333333333333333</v>
      </c>
      <c r="AH28" t="n">
        <v>110932.0237289885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9.6792</v>
      </c>
      <c r="E29" t="n">
        <v>10.33</v>
      </c>
      <c r="F29" t="n">
        <v>7.23</v>
      </c>
      <c r="G29" t="n">
        <v>43.39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8</v>
      </c>
      <c r="N29" t="n">
        <v>54.64</v>
      </c>
      <c r="O29" t="n">
        <v>29135.65</v>
      </c>
      <c r="P29" t="n">
        <v>94.69</v>
      </c>
      <c r="Q29" t="n">
        <v>605.84</v>
      </c>
      <c r="R29" t="n">
        <v>29.59</v>
      </c>
      <c r="S29" t="n">
        <v>21.88</v>
      </c>
      <c r="T29" t="n">
        <v>2823.42</v>
      </c>
      <c r="U29" t="n">
        <v>0.74</v>
      </c>
      <c r="V29" t="n">
        <v>0.86</v>
      </c>
      <c r="W29" t="n">
        <v>1</v>
      </c>
      <c r="X29" t="n">
        <v>0.17</v>
      </c>
      <c r="Y29" t="n">
        <v>1</v>
      </c>
      <c r="Z29" t="n">
        <v>10</v>
      </c>
      <c r="AA29" t="n">
        <v>88.43160015349567</v>
      </c>
      <c r="AB29" t="n">
        <v>120.9960166568203</v>
      </c>
      <c r="AC29" t="n">
        <v>109.4483266461009</v>
      </c>
      <c r="AD29" t="n">
        <v>88431.60015349566</v>
      </c>
      <c r="AE29" t="n">
        <v>120996.0166568203</v>
      </c>
      <c r="AF29" t="n">
        <v>5.51383396801616e-06</v>
      </c>
      <c r="AG29" t="n">
        <v>0.4304166666666667</v>
      </c>
      <c r="AH29" t="n">
        <v>109448.3266461009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9.672000000000001</v>
      </c>
      <c r="E30" t="n">
        <v>10.34</v>
      </c>
      <c r="F30" t="n">
        <v>7.24</v>
      </c>
      <c r="G30" t="n">
        <v>43.44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8</v>
      </c>
      <c r="N30" t="n">
        <v>54.82</v>
      </c>
      <c r="O30" t="n">
        <v>29188.62</v>
      </c>
      <c r="P30" t="n">
        <v>93.86</v>
      </c>
      <c r="Q30" t="n">
        <v>605.88</v>
      </c>
      <c r="R30" t="n">
        <v>29.83</v>
      </c>
      <c r="S30" t="n">
        <v>21.88</v>
      </c>
      <c r="T30" t="n">
        <v>2942.97</v>
      </c>
      <c r="U30" t="n">
        <v>0.73</v>
      </c>
      <c r="V30" t="n">
        <v>0.85</v>
      </c>
      <c r="W30" t="n">
        <v>1.01</v>
      </c>
      <c r="X30" t="n">
        <v>0.18</v>
      </c>
      <c r="Y30" t="n">
        <v>1</v>
      </c>
      <c r="Z30" t="n">
        <v>10</v>
      </c>
      <c r="AA30" t="n">
        <v>88.07220151501558</v>
      </c>
      <c r="AB30" t="n">
        <v>120.5042715841031</v>
      </c>
      <c r="AC30" t="n">
        <v>109.0035130329552</v>
      </c>
      <c r="AD30" t="n">
        <v>88072.20151501558</v>
      </c>
      <c r="AE30" t="n">
        <v>120504.2715841031</v>
      </c>
      <c r="AF30" t="n">
        <v>5.509732430226909e-06</v>
      </c>
      <c r="AG30" t="n">
        <v>0.4308333333333333</v>
      </c>
      <c r="AH30" t="n">
        <v>109003.5130329552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9.736000000000001</v>
      </c>
      <c r="E31" t="n">
        <v>10.27</v>
      </c>
      <c r="F31" t="n">
        <v>7.22</v>
      </c>
      <c r="G31" t="n">
        <v>48.1</v>
      </c>
      <c r="H31" t="n">
        <v>0.62</v>
      </c>
      <c r="I31" t="n">
        <v>9</v>
      </c>
      <c r="J31" t="n">
        <v>235.2</v>
      </c>
      <c r="K31" t="n">
        <v>56.94</v>
      </c>
      <c r="L31" t="n">
        <v>8.25</v>
      </c>
      <c r="M31" t="n">
        <v>7</v>
      </c>
      <c r="N31" t="n">
        <v>55</v>
      </c>
      <c r="O31" t="n">
        <v>29241.66</v>
      </c>
      <c r="P31" t="n">
        <v>92.23</v>
      </c>
      <c r="Q31" t="n">
        <v>605.84</v>
      </c>
      <c r="R31" t="n">
        <v>29.11</v>
      </c>
      <c r="S31" t="n">
        <v>21.88</v>
      </c>
      <c r="T31" t="n">
        <v>2587.79</v>
      </c>
      <c r="U31" t="n">
        <v>0.75</v>
      </c>
      <c r="V31" t="n">
        <v>0.86</v>
      </c>
      <c r="W31" t="n">
        <v>1</v>
      </c>
      <c r="X31" t="n">
        <v>0.16</v>
      </c>
      <c r="Y31" t="n">
        <v>1</v>
      </c>
      <c r="Z31" t="n">
        <v>10</v>
      </c>
      <c r="AA31" t="n">
        <v>86.50515891231669</v>
      </c>
      <c r="AB31" t="n">
        <v>118.3601747620511</v>
      </c>
      <c r="AC31" t="n">
        <v>107.0640458023404</v>
      </c>
      <c r="AD31" t="n">
        <v>86505.15891231669</v>
      </c>
      <c r="AE31" t="n">
        <v>118360.1747620511</v>
      </c>
      <c r="AF31" t="n">
        <v>5.546190543909138e-06</v>
      </c>
      <c r="AG31" t="n">
        <v>0.4279166666666667</v>
      </c>
      <c r="AH31" t="n">
        <v>107064.0458023404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9.731299999999999</v>
      </c>
      <c r="E32" t="n">
        <v>10.28</v>
      </c>
      <c r="F32" t="n">
        <v>7.22</v>
      </c>
      <c r="G32" t="n">
        <v>48.14</v>
      </c>
      <c r="H32" t="n">
        <v>0.64</v>
      </c>
      <c r="I32" t="n">
        <v>9</v>
      </c>
      <c r="J32" t="n">
        <v>235.63</v>
      </c>
      <c r="K32" t="n">
        <v>56.94</v>
      </c>
      <c r="L32" t="n">
        <v>8.5</v>
      </c>
      <c r="M32" t="n">
        <v>7</v>
      </c>
      <c r="N32" t="n">
        <v>55.18</v>
      </c>
      <c r="O32" t="n">
        <v>29294.76</v>
      </c>
      <c r="P32" t="n">
        <v>92.41</v>
      </c>
      <c r="Q32" t="n">
        <v>605.84</v>
      </c>
      <c r="R32" t="n">
        <v>29.23</v>
      </c>
      <c r="S32" t="n">
        <v>21.88</v>
      </c>
      <c r="T32" t="n">
        <v>2648.8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86.64917907959295</v>
      </c>
      <c r="AB32" t="n">
        <v>118.5572295086398</v>
      </c>
      <c r="AC32" t="n">
        <v>107.2422939204827</v>
      </c>
      <c r="AD32" t="n">
        <v>86649.17907959296</v>
      </c>
      <c r="AE32" t="n">
        <v>118557.2295086398</v>
      </c>
      <c r="AF32" t="n">
        <v>5.543513151185599e-06</v>
      </c>
      <c r="AG32" t="n">
        <v>0.4283333333333333</v>
      </c>
      <c r="AH32" t="n">
        <v>107242.2939204827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9.740500000000001</v>
      </c>
      <c r="E33" t="n">
        <v>10.27</v>
      </c>
      <c r="F33" t="n">
        <v>7.21</v>
      </c>
      <c r="G33" t="n">
        <v>48.07</v>
      </c>
      <c r="H33" t="n">
        <v>0.66</v>
      </c>
      <c r="I33" t="n">
        <v>9</v>
      </c>
      <c r="J33" t="n">
        <v>236.06</v>
      </c>
      <c r="K33" t="n">
        <v>56.94</v>
      </c>
      <c r="L33" t="n">
        <v>8.75</v>
      </c>
      <c r="M33" t="n">
        <v>7</v>
      </c>
      <c r="N33" t="n">
        <v>55.36</v>
      </c>
      <c r="O33" t="n">
        <v>29347.92</v>
      </c>
      <c r="P33" t="n">
        <v>92.04000000000001</v>
      </c>
      <c r="Q33" t="n">
        <v>605.84</v>
      </c>
      <c r="R33" t="n">
        <v>29.02</v>
      </c>
      <c r="S33" t="n">
        <v>21.88</v>
      </c>
      <c r="T33" t="n">
        <v>2540.35</v>
      </c>
      <c r="U33" t="n">
        <v>0.75</v>
      </c>
      <c r="V33" t="n">
        <v>0.86</v>
      </c>
      <c r="W33" t="n">
        <v>1</v>
      </c>
      <c r="X33" t="n">
        <v>0.15</v>
      </c>
      <c r="Y33" t="n">
        <v>1</v>
      </c>
      <c r="Z33" t="n">
        <v>10</v>
      </c>
      <c r="AA33" t="n">
        <v>86.32015759642027</v>
      </c>
      <c r="AB33" t="n">
        <v>118.1070477999597</v>
      </c>
      <c r="AC33" t="n">
        <v>106.835076922245</v>
      </c>
      <c r="AD33" t="n">
        <v>86320.15759642028</v>
      </c>
      <c r="AE33" t="n">
        <v>118107.0477999597</v>
      </c>
      <c r="AF33" t="n">
        <v>5.54875400502742e-06</v>
      </c>
      <c r="AG33" t="n">
        <v>0.4279166666666667</v>
      </c>
      <c r="AH33" t="n">
        <v>106835.076922245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9.7279</v>
      </c>
      <c r="E34" t="n">
        <v>10.28</v>
      </c>
      <c r="F34" t="n">
        <v>7.22</v>
      </c>
      <c r="G34" t="n">
        <v>48.16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90.90000000000001</v>
      </c>
      <c r="Q34" t="n">
        <v>605.9299999999999</v>
      </c>
      <c r="R34" t="n">
        <v>29.43</v>
      </c>
      <c r="S34" t="n">
        <v>21.88</v>
      </c>
      <c r="T34" t="n">
        <v>2748.07</v>
      </c>
      <c r="U34" t="n">
        <v>0.74</v>
      </c>
      <c r="V34" t="n">
        <v>0.86</v>
      </c>
      <c r="W34" t="n">
        <v>1</v>
      </c>
      <c r="X34" t="n">
        <v>0.17</v>
      </c>
      <c r="Y34" t="n">
        <v>1</v>
      </c>
      <c r="Z34" t="n">
        <v>10</v>
      </c>
      <c r="AA34" t="n">
        <v>85.83294280339729</v>
      </c>
      <c r="AB34" t="n">
        <v>117.4404190257464</v>
      </c>
      <c r="AC34" t="n">
        <v>106.232070262623</v>
      </c>
      <c r="AD34" t="n">
        <v>85832.94280339729</v>
      </c>
      <c r="AE34" t="n">
        <v>117440.4190257464</v>
      </c>
      <c r="AF34" t="n">
        <v>5.541576313896231e-06</v>
      </c>
      <c r="AG34" t="n">
        <v>0.4283333333333333</v>
      </c>
      <c r="AH34" t="n">
        <v>106232.070262623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9.7981</v>
      </c>
      <c r="E35" t="n">
        <v>10.21</v>
      </c>
      <c r="F35" t="n">
        <v>7.19</v>
      </c>
      <c r="G35" t="n">
        <v>53.96</v>
      </c>
      <c r="H35" t="n">
        <v>0.6899999999999999</v>
      </c>
      <c r="I35" t="n">
        <v>8</v>
      </c>
      <c r="J35" t="n">
        <v>236.92</v>
      </c>
      <c r="K35" t="n">
        <v>56.94</v>
      </c>
      <c r="L35" t="n">
        <v>9.25</v>
      </c>
      <c r="M35" t="n">
        <v>6</v>
      </c>
      <c r="N35" t="n">
        <v>55.73</v>
      </c>
      <c r="O35" t="n">
        <v>29454.44</v>
      </c>
      <c r="P35" t="n">
        <v>89.62</v>
      </c>
      <c r="Q35" t="n">
        <v>605.84</v>
      </c>
      <c r="R35" t="n">
        <v>28.42</v>
      </c>
      <c r="S35" t="n">
        <v>21.88</v>
      </c>
      <c r="T35" t="n">
        <v>2245.57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84.39243839077575</v>
      </c>
      <c r="AB35" t="n">
        <v>115.4694573378291</v>
      </c>
      <c r="AC35" t="n">
        <v>104.4492143919377</v>
      </c>
      <c r="AD35" t="n">
        <v>84392.43839077576</v>
      </c>
      <c r="AE35" t="n">
        <v>115469.4573378291</v>
      </c>
      <c r="AF35" t="n">
        <v>5.581566307341426e-06</v>
      </c>
      <c r="AG35" t="n">
        <v>0.4254166666666667</v>
      </c>
      <c r="AH35" t="n">
        <v>104449.2143919377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9.8087</v>
      </c>
      <c r="E36" t="n">
        <v>10.2</v>
      </c>
      <c r="F36" t="n">
        <v>7.18</v>
      </c>
      <c r="G36" t="n">
        <v>53.87</v>
      </c>
      <c r="H36" t="n">
        <v>0.71</v>
      </c>
      <c r="I36" t="n">
        <v>8</v>
      </c>
      <c r="J36" t="n">
        <v>237.35</v>
      </c>
      <c r="K36" t="n">
        <v>56.94</v>
      </c>
      <c r="L36" t="n">
        <v>9.5</v>
      </c>
      <c r="M36" t="n">
        <v>6</v>
      </c>
      <c r="N36" t="n">
        <v>55.91</v>
      </c>
      <c r="O36" t="n">
        <v>29507.8</v>
      </c>
      <c r="P36" t="n">
        <v>88.89</v>
      </c>
      <c r="Q36" t="n">
        <v>605.84</v>
      </c>
      <c r="R36" t="n">
        <v>28.07</v>
      </c>
      <c r="S36" t="n">
        <v>21.88</v>
      </c>
      <c r="T36" t="n">
        <v>2072.65</v>
      </c>
      <c r="U36" t="n">
        <v>0.78</v>
      </c>
      <c r="V36" t="n">
        <v>0.86</v>
      </c>
      <c r="W36" t="n">
        <v>1</v>
      </c>
      <c r="X36" t="n">
        <v>0.13</v>
      </c>
      <c r="Y36" t="n">
        <v>1</v>
      </c>
      <c r="Z36" t="n">
        <v>10</v>
      </c>
      <c r="AA36" t="n">
        <v>83.85672077798303</v>
      </c>
      <c r="AB36" t="n">
        <v>114.7364648658133</v>
      </c>
      <c r="AC36" t="n">
        <v>103.7861776926896</v>
      </c>
      <c r="AD36" t="n">
        <v>83856.72077798304</v>
      </c>
      <c r="AE36" t="n">
        <v>114736.4648658134</v>
      </c>
      <c r="AF36" t="n">
        <v>5.587604682420046e-06</v>
      </c>
      <c r="AG36" t="n">
        <v>0.425</v>
      </c>
      <c r="AH36" t="n">
        <v>103786.1776926896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9.8005</v>
      </c>
      <c r="E37" t="n">
        <v>10.2</v>
      </c>
      <c r="F37" t="n">
        <v>7.19</v>
      </c>
      <c r="G37" t="n">
        <v>53.94</v>
      </c>
      <c r="H37" t="n">
        <v>0.73</v>
      </c>
      <c r="I37" t="n">
        <v>8</v>
      </c>
      <c r="J37" t="n">
        <v>237.79</v>
      </c>
      <c r="K37" t="n">
        <v>56.94</v>
      </c>
      <c r="L37" t="n">
        <v>9.75</v>
      </c>
      <c r="M37" t="n">
        <v>6</v>
      </c>
      <c r="N37" t="n">
        <v>56.09</v>
      </c>
      <c r="O37" t="n">
        <v>29561.22</v>
      </c>
      <c r="P37" t="n">
        <v>88.20999999999999</v>
      </c>
      <c r="Q37" t="n">
        <v>605.86</v>
      </c>
      <c r="R37" t="n">
        <v>28.26</v>
      </c>
      <c r="S37" t="n">
        <v>21.88</v>
      </c>
      <c r="T37" t="n">
        <v>2167.3</v>
      </c>
      <c r="U37" t="n">
        <v>0.77</v>
      </c>
      <c r="V37" t="n">
        <v>0.86</v>
      </c>
      <c r="W37" t="n">
        <v>1</v>
      </c>
      <c r="X37" t="n">
        <v>0.13</v>
      </c>
      <c r="Y37" t="n">
        <v>1</v>
      </c>
      <c r="Z37" t="n">
        <v>10</v>
      </c>
      <c r="AA37" t="n">
        <v>83.58602455308099</v>
      </c>
      <c r="AB37" t="n">
        <v>114.366086348628</v>
      </c>
      <c r="AC37" t="n">
        <v>103.4511475813547</v>
      </c>
      <c r="AD37" t="n">
        <v>83586.02455308099</v>
      </c>
      <c r="AE37" t="n">
        <v>114366.086348628</v>
      </c>
      <c r="AF37" t="n">
        <v>5.58293348660451e-06</v>
      </c>
      <c r="AG37" t="n">
        <v>0.425</v>
      </c>
      <c r="AH37" t="n">
        <v>103451.1475813547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9.801299999999999</v>
      </c>
      <c r="E38" t="n">
        <v>10.2</v>
      </c>
      <c r="F38" t="n">
        <v>7.19</v>
      </c>
      <c r="G38" t="n">
        <v>53.93</v>
      </c>
      <c r="H38" t="n">
        <v>0.75</v>
      </c>
      <c r="I38" t="n">
        <v>8</v>
      </c>
      <c r="J38" t="n">
        <v>238.22</v>
      </c>
      <c r="K38" t="n">
        <v>56.94</v>
      </c>
      <c r="L38" t="n">
        <v>10</v>
      </c>
      <c r="M38" t="n">
        <v>6</v>
      </c>
      <c r="N38" t="n">
        <v>56.28</v>
      </c>
      <c r="O38" t="n">
        <v>29614.71</v>
      </c>
      <c r="P38" t="n">
        <v>87.53</v>
      </c>
      <c r="Q38" t="n">
        <v>605.84</v>
      </c>
      <c r="R38" t="n">
        <v>28.38</v>
      </c>
      <c r="S38" t="n">
        <v>21.88</v>
      </c>
      <c r="T38" t="n">
        <v>2228.18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83.20206471348138</v>
      </c>
      <c r="AB38" t="n">
        <v>113.8407355569754</v>
      </c>
      <c r="AC38" t="n">
        <v>102.9759355319229</v>
      </c>
      <c r="AD38" t="n">
        <v>83202.06471348138</v>
      </c>
      <c r="AE38" t="n">
        <v>113840.7355569754</v>
      </c>
      <c r="AF38" t="n">
        <v>5.583389213025538e-06</v>
      </c>
      <c r="AG38" t="n">
        <v>0.425</v>
      </c>
      <c r="AH38" t="n">
        <v>102975.9355319229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9.857100000000001</v>
      </c>
      <c r="E39" t="n">
        <v>10.14</v>
      </c>
      <c r="F39" t="n">
        <v>7.18</v>
      </c>
      <c r="G39" t="n">
        <v>61.52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85.63</v>
      </c>
      <c r="Q39" t="n">
        <v>605.92</v>
      </c>
      <c r="R39" t="n">
        <v>27.83</v>
      </c>
      <c r="S39" t="n">
        <v>21.88</v>
      </c>
      <c r="T39" t="n">
        <v>1958.38</v>
      </c>
      <c r="U39" t="n">
        <v>0.79</v>
      </c>
      <c r="V39" t="n">
        <v>0.86</v>
      </c>
      <c r="W39" t="n">
        <v>1</v>
      </c>
      <c r="X39" t="n">
        <v>0.12</v>
      </c>
      <c r="Y39" t="n">
        <v>1</v>
      </c>
      <c r="Z39" t="n">
        <v>10</v>
      </c>
      <c r="AA39" t="n">
        <v>81.64591014443644</v>
      </c>
      <c r="AB39" t="n">
        <v>111.7115362229149</v>
      </c>
      <c r="AC39" t="n">
        <v>101.0499439939544</v>
      </c>
      <c r="AD39" t="n">
        <v>81645.91014443644</v>
      </c>
      <c r="AE39" t="n">
        <v>111711.5362229149</v>
      </c>
      <c r="AF39" t="n">
        <v>5.615176130892232e-06</v>
      </c>
      <c r="AG39" t="n">
        <v>0.4225</v>
      </c>
      <c r="AH39" t="n">
        <v>101049.9439939544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9.854100000000001</v>
      </c>
      <c r="E40" t="n">
        <v>10.15</v>
      </c>
      <c r="F40" t="n">
        <v>7.18</v>
      </c>
      <c r="G40" t="n">
        <v>61.54</v>
      </c>
      <c r="H40" t="n">
        <v>0.78</v>
      </c>
      <c r="I40" t="n">
        <v>7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85.56999999999999</v>
      </c>
      <c r="Q40" t="n">
        <v>605.86</v>
      </c>
      <c r="R40" t="n">
        <v>27.93</v>
      </c>
      <c r="S40" t="n">
        <v>21.88</v>
      </c>
      <c r="T40" t="n">
        <v>2008.31</v>
      </c>
      <c r="U40" t="n">
        <v>0.78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81.640146573403</v>
      </c>
      <c r="AB40" t="n">
        <v>111.7036502507561</v>
      </c>
      <c r="AC40" t="n">
        <v>101.0428106479104</v>
      </c>
      <c r="AD40" t="n">
        <v>81640.14657340301</v>
      </c>
      <c r="AE40" t="n">
        <v>111703.6502507561</v>
      </c>
      <c r="AF40" t="n">
        <v>5.613467156813377e-06</v>
      </c>
      <c r="AG40" t="n">
        <v>0.4229166666666667</v>
      </c>
      <c r="AH40" t="n">
        <v>101042.8106479104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9.850099999999999</v>
      </c>
      <c r="E41" t="n">
        <v>10.15</v>
      </c>
      <c r="F41" t="n">
        <v>7.18</v>
      </c>
      <c r="G41" t="n">
        <v>61.58</v>
      </c>
      <c r="H41" t="n">
        <v>0.8</v>
      </c>
      <c r="I41" t="n">
        <v>7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86.17</v>
      </c>
      <c r="Q41" t="n">
        <v>605.84</v>
      </c>
      <c r="R41" t="n">
        <v>28.04</v>
      </c>
      <c r="S41" t="n">
        <v>21.88</v>
      </c>
      <c r="T41" t="n">
        <v>2062.5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82.00271565422811</v>
      </c>
      <c r="AB41" t="n">
        <v>112.1997332625597</v>
      </c>
      <c r="AC41" t="n">
        <v>101.4915481933245</v>
      </c>
      <c r="AD41" t="n">
        <v>82002.71565422812</v>
      </c>
      <c r="AE41" t="n">
        <v>112199.7332625597</v>
      </c>
      <c r="AF41" t="n">
        <v>5.611188524708237e-06</v>
      </c>
      <c r="AG41" t="n">
        <v>0.4229166666666667</v>
      </c>
      <c r="AH41" t="n">
        <v>101491.5481933245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9.849</v>
      </c>
      <c r="E42" t="n">
        <v>10.15</v>
      </c>
      <c r="F42" t="n">
        <v>7.19</v>
      </c>
      <c r="G42" t="n">
        <v>61.59</v>
      </c>
      <c r="H42" t="n">
        <v>0.82</v>
      </c>
      <c r="I42" t="n">
        <v>7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86.18000000000001</v>
      </c>
      <c r="Q42" t="n">
        <v>605.84</v>
      </c>
      <c r="R42" t="n">
        <v>27.97</v>
      </c>
      <c r="S42" t="n">
        <v>21.88</v>
      </c>
      <c r="T42" t="n">
        <v>2028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82.05763869614465</v>
      </c>
      <c r="AB42" t="n">
        <v>112.2748813915435</v>
      </c>
      <c r="AC42" t="n">
        <v>101.5595242903492</v>
      </c>
      <c r="AD42" t="n">
        <v>82057.63869614466</v>
      </c>
      <c r="AE42" t="n">
        <v>112274.8813915435</v>
      </c>
      <c r="AF42" t="n">
        <v>5.610561900879325e-06</v>
      </c>
      <c r="AG42" t="n">
        <v>0.4229166666666667</v>
      </c>
      <c r="AH42" t="n">
        <v>101559.5242903492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9.8544</v>
      </c>
      <c r="E43" t="n">
        <v>10.15</v>
      </c>
      <c r="F43" t="n">
        <v>7.18</v>
      </c>
      <c r="G43" t="n">
        <v>61.54</v>
      </c>
      <c r="H43" t="n">
        <v>0.83</v>
      </c>
      <c r="I43" t="n">
        <v>7</v>
      </c>
      <c r="J43" t="n">
        <v>240.4</v>
      </c>
      <c r="K43" t="n">
        <v>56.94</v>
      </c>
      <c r="L43" t="n">
        <v>11.25</v>
      </c>
      <c r="M43" t="n">
        <v>2</v>
      </c>
      <c r="N43" t="n">
        <v>57.21</v>
      </c>
      <c r="O43" t="n">
        <v>29883.27</v>
      </c>
      <c r="P43" t="n">
        <v>85.81</v>
      </c>
      <c r="Q43" t="n">
        <v>605.84</v>
      </c>
      <c r="R43" t="n">
        <v>27.89</v>
      </c>
      <c r="S43" t="n">
        <v>21.88</v>
      </c>
      <c r="T43" t="n">
        <v>1985.23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81.77035313735978</v>
      </c>
      <c r="AB43" t="n">
        <v>111.8818046158699</v>
      </c>
      <c r="AC43" t="n">
        <v>101.203962210459</v>
      </c>
      <c r="AD43" t="n">
        <v>81770.35313735978</v>
      </c>
      <c r="AE43" t="n">
        <v>111881.8046158699</v>
      </c>
      <c r="AF43" t="n">
        <v>5.613638054221263e-06</v>
      </c>
      <c r="AG43" t="n">
        <v>0.4229166666666667</v>
      </c>
      <c r="AH43" t="n">
        <v>101203.962210459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9.859500000000001</v>
      </c>
      <c r="E44" t="n">
        <v>10.14</v>
      </c>
      <c r="F44" t="n">
        <v>7.17</v>
      </c>
      <c r="G44" t="n">
        <v>61.5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2</v>
      </c>
      <c r="N44" t="n">
        <v>57.39</v>
      </c>
      <c r="O44" t="n">
        <v>29937.16</v>
      </c>
      <c r="P44" t="n">
        <v>85.56999999999999</v>
      </c>
      <c r="Q44" t="n">
        <v>605.84</v>
      </c>
      <c r="R44" t="n">
        <v>27.63</v>
      </c>
      <c r="S44" t="n">
        <v>21.88</v>
      </c>
      <c r="T44" t="n">
        <v>1857.52</v>
      </c>
      <c r="U44" t="n">
        <v>0.79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81.55339390462032</v>
      </c>
      <c r="AB44" t="n">
        <v>111.5849514220701</v>
      </c>
      <c r="AC44" t="n">
        <v>100.9354402688393</v>
      </c>
      <c r="AD44" t="n">
        <v>81553.39390462032</v>
      </c>
      <c r="AE44" t="n">
        <v>111584.9514220701</v>
      </c>
      <c r="AF44" t="n">
        <v>5.616543310155315e-06</v>
      </c>
      <c r="AG44" t="n">
        <v>0.4225</v>
      </c>
      <c r="AH44" t="n">
        <v>100935.4402688393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9.8598</v>
      </c>
      <c r="E45" t="n">
        <v>10.14</v>
      </c>
      <c r="F45" t="n">
        <v>7.17</v>
      </c>
      <c r="G45" t="n">
        <v>61.49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2</v>
      </c>
      <c r="N45" t="n">
        <v>57.58</v>
      </c>
      <c r="O45" t="n">
        <v>29991.11</v>
      </c>
      <c r="P45" t="n">
        <v>85.28</v>
      </c>
      <c r="Q45" t="n">
        <v>605.84</v>
      </c>
      <c r="R45" t="n">
        <v>27.71</v>
      </c>
      <c r="S45" t="n">
        <v>21.88</v>
      </c>
      <c r="T45" t="n">
        <v>1897.94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81.39100666850211</v>
      </c>
      <c r="AB45" t="n">
        <v>111.362766041594</v>
      </c>
      <c r="AC45" t="n">
        <v>100.7344599492367</v>
      </c>
      <c r="AD45" t="n">
        <v>81391.00666850212</v>
      </c>
      <c r="AE45" t="n">
        <v>111362.766041594</v>
      </c>
      <c r="AF45" t="n">
        <v>5.616714207563201e-06</v>
      </c>
      <c r="AG45" t="n">
        <v>0.4225</v>
      </c>
      <c r="AH45" t="n">
        <v>100734.4599492367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9.8536</v>
      </c>
      <c r="E46" t="n">
        <v>10.15</v>
      </c>
      <c r="F46" t="n">
        <v>7.18</v>
      </c>
      <c r="G46" t="n">
        <v>61.55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0</v>
      </c>
      <c r="N46" t="n">
        <v>57.77</v>
      </c>
      <c r="O46" t="n">
        <v>30045.13</v>
      </c>
      <c r="P46" t="n">
        <v>84.81</v>
      </c>
      <c r="Q46" t="n">
        <v>605.84</v>
      </c>
      <c r="R46" t="n">
        <v>27.86</v>
      </c>
      <c r="S46" t="n">
        <v>21.88</v>
      </c>
      <c r="T46" t="n">
        <v>1969.85</v>
      </c>
      <c r="U46" t="n">
        <v>0.79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81.22429676312751</v>
      </c>
      <c r="AB46" t="n">
        <v>111.1346661943386</v>
      </c>
      <c r="AC46" t="n">
        <v>100.5281296312631</v>
      </c>
      <c r="AD46" t="n">
        <v>81224.29676312751</v>
      </c>
      <c r="AE46" t="n">
        <v>111134.6661943386</v>
      </c>
      <c r="AF46" t="n">
        <v>5.613182327800234e-06</v>
      </c>
      <c r="AG46" t="n">
        <v>0.4229166666666667</v>
      </c>
      <c r="AH46" t="n">
        <v>100528.1296312631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9.520799999999999</v>
      </c>
      <c r="E2" t="n">
        <v>10.5</v>
      </c>
      <c r="F2" t="n">
        <v>7.89</v>
      </c>
      <c r="G2" t="n">
        <v>11.27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56.33</v>
      </c>
      <c r="Q2" t="n">
        <v>605.87</v>
      </c>
      <c r="R2" t="n">
        <v>50.12</v>
      </c>
      <c r="S2" t="n">
        <v>21.88</v>
      </c>
      <c r="T2" t="n">
        <v>12924.88</v>
      </c>
      <c r="U2" t="n">
        <v>0.44</v>
      </c>
      <c r="V2" t="n">
        <v>0.78</v>
      </c>
      <c r="W2" t="n">
        <v>1.05</v>
      </c>
      <c r="X2" t="n">
        <v>0.83</v>
      </c>
      <c r="Y2" t="n">
        <v>1</v>
      </c>
      <c r="Z2" t="n">
        <v>10</v>
      </c>
      <c r="AA2" t="n">
        <v>57.83061583858925</v>
      </c>
      <c r="AB2" t="n">
        <v>79.12639989703794</v>
      </c>
      <c r="AC2" t="n">
        <v>71.5746873454827</v>
      </c>
      <c r="AD2" t="n">
        <v>57830.61583858926</v>
      </c>
      <c r="AE2" t="n">
        <v>79126.39989703795</v>
      </c>
      <c r="AF2" t="n">
        <v>8.763540458090334e-06</v>
      </c>
      <c r="AG2" t="n">
        <v>0.4375</v>
      </c>
      <c r="AH2" t="n">
        <v>71574.6873454827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9.879799999999999</v>
      </c>
      <c r="E3" t="n">
        <v>10.12</v>
      </c>
      <c r="F3" t="n">
        <v>7.68</v>
      </c>
      <c r="G3" t="n">
        <v>14.4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30</v>
      </c>
      <c r="N3" t="n">
        <v>9.789999999999999</v>
      </c>
      <c r="O3" t="n">
        <v>10241.25</v>
      </c>
      <c r="P3" t="n">
        <v>52.94</v>
      </c>
      <c r="Q3" t="n">
        <v>605.9400000000001</v>
      </c>
      <c r="R3" t="n">
        <v>43.5</v>
      </c>
      <c r="S3" t="n">
        <v>21.88</v>
      </c>
      <c r="T3" t="n">
        <v>9667.15</v>
      </c>
      <c r="U3" t="n">
        <v>0.5</v>
      </c>
      <c r="V3" t="n">
        <v>0.8100000000000001</v>
      </c>
      <c r="W3" t="n">
        <v>1.04</v>
      </c>
      <c r="X3" t="n">
        <v>0.62</v>
      </c>
      <c r="Y3" t="n">
        <v>1</v>
      </c>
      <c r="Z3" t="n">
        <v>10</v>
      </c>
      <c r="AA3" t="n">
        <v>53.36914259733497</v>
      </c>
      <c r="AB3" t="n">
        <v>73.02201538204881</v>
      </c>
      <c r="AC3" t="n">
        <v>66.0528967210447</v>
      </c>
      <c r="AD3" t="n">
        <v>53369.14259733497</v>
      </c>
      <c r="AE3" t="n">
        <v>73022.0153820488</v>
      </c>
      <c r="AF3" t="n">
        <v>9.093986536618863e-06</v>
      </c>
      <c r="AG3" t="n">
        <v>0.4216666666666666</v>
      </c>
      <c r="AH3" t="n">
        <v>66052.8967210447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10.1388</v>
      </c>
      <c r="E4" t="n">
        <v>9.859999999999999</v>
      </c>
      <c r="F4" t="n">
        <v>7.54</v>
      </c>
      <c r="G4" t="n">
        <v>18.1</v>
      </c>
      <c r="H4" t="n">
        <v>0.32</v>
      </c>
      <c r="I4" t="n">
        <v>25</v>
      </c>
      <c r="J4" t="n">
        <v>81.44</v>
      </c>
      <c r="K4" t="n">
        <v>35.1</v>
      </c>
      <c r="L4" t="n">
        <v>1.5</v>
      </c>
      <c r="M4" t="n">
        <v>23</v>
      </c>
      <c r="N4" t="n">
        <v>9.84</v>
      </c>
      <c r="O4" t="n">
        <v>10278.32</v>
      </c>
      <c r="P4" t="n">
        <v>50.09</v>
      </c>
      <c r="Q4" t="n">
        <v>605.84</v>
      </c>
      <c r="R4" t="n">
        <v>39.31</v>
      </c>
      <c r="S4" t="n">
        <v>21.88</v>
      </c>
      <c r="T4" t="n">
        <v>7606.23</v>
      </c>
      <c r="U4" t="n">
        <v>0.5600000000000001</v>
      </c>
      <c r="V4" t="n">
        <v>0.82</v>
      </c>
      <c r="W4" t="n">
        <v>1.03</v>
      </c>
      <c r="X4" t="n">
        <v>0.48</v>
      </c>
      <c r="Y4" t="n">
        <v>1</v>
      </c>
      <c r="Z4" t="n">
        <v>10</v>
      </c>
      <c r="AA4" t="n">
        <v>50.15684971148012</v>
      </c>
      <c r="AB4" t="n">
        <v>68.62681453926412</v>
      </c>
      <c r="AC4" t="n">
        <v>62.07716767799085</v>
      </c>
      <c r="AD4" t="n">
        <v>50156.84971148012</v>
      </c>
      <c r="AE4" t="n">
        <v>68626.81453926412</v>
      </c>
      <c r="AF4" t="n">
        <v>9.332386353718835e-06</v>
      </c>
      <c r="AG4" t="n">
        <v>0.4108333333333333</v>
      </c>
      <c r="AH4" t="n">
        <v>62077.16767799085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10.2945</v>
      </c>
      <c r="E5" t="n">
        <v>9.710000000000001</v>
      </c>
      <c r="F5" t="n">
        <v>7.46</v>
      </c>
      <c r="G5" t="n">
        <v>21.32</v>
      </c>
      <c r="H5" t="n">
        <v>0.38</v>
      </c>
      <c r="I5" t="n">
        <v>21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47.77</v>
      </c>
      <c r="Q5" t="n">
        <v>605.9</v>
      </c>
      <c r="R5" t="n">
        <v>36.39</v>
      </c>
      <c r="S5" t="n">
        <v>21.88</v>
      </c>
      <c r="T5" t="n">
        <v>6166.38</v>
      </c>
      <c r="U5" t="n">
        <v>0.6</v>
      </c>
      <c r="V5" t="n">
        <v>0.83</v>
      </c>
      <c r="W5" t="n">
        <v>1.03</v>
      </c>
      <c r="X5" t="n">
        <v>0.4</v>
      </c>
      <c r="Y5" t="n">
        <v>1</v>
      </c>
      <c r="Z5" t="n">
        <v>10</v>
      </c>
      <c r="AA5" t="n">
        <v>47.9928856825816</v>
      </c>
      <c r="AB5" t="n">
        <v>65.66598348757142</v>
      </c>
      <c r="AC5" t="n">
        <v>59.39891418631831</v>
      </c>
      <c r="AD5" t="n">
        <v>47992.8856825816</v>
      </c>
      <c r="AE5" t="n">
        <v>65665.98348757143</v>
      </c>
      <c r="AF5" t="n">
        <v>9.475702382763101e-06</v>
      </c>
      <c r="AG5" t="n">
        <v>0.4045833333333334</v>
      </c>
      <c r="AH5" t="n">
        <v>59398.91418631832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10.3773</v>
      </c>
      <c r="E6" t="n">
        <v>9.640000000000001</v>
      </c>
      <c r="F6" t="n">
        <v>7.42</v>
      </c>
      <c r="G6" t="n">
        <v>23.42</v>
      </c>
      <c r="H6" t="n">
        <v>0.43</v>
      </c>
      <c r="I6" t="n">
        <v>19</v>
      </c>
      <c r="J6" t="n">
        <v>82.04000000000001</v>
      </c>
      <c r="K6" t="n">
        <v>35.1</v>
      </c>
      <c r="L6" t="n">
        <v>2</v>
      </c>
      <c r="M6" t="n">
        <v>6</v>
      </c>
      <c r="N6" t="n">
        <v>9.94</v>
      </c>
      <c r="O6" t="n">
        <v>10352.53</v>
      </c>
      <c r="P6" t="n">
        <v>46.62</v>
      </c>
      <c r="Q6" t="n">
        <v>605.99</v>
      </c>
      <c r="R6" t="n">
        <v>34.91</v>
      </c>
      <c r="S6" t="n">
        <v>21.88</v>
      </c>
      <c r="T6" t="n">
        <v>5434.93</v>
      </c>
      <c r="U6" t="n">
        <v>0.63</v>
      </c>
      <c r="V6" t="n">
        <v>0.83</v>
      </c>
      <c r="W6" t="n">
        <v>1.03</v>
      </c>
      <c r="X6" t="n">
        <v>0.36</v>
      </c>
      <c r="Y6" t="n">
        <v>1</v>
      </c>
      <c r="Z6" t="n">
        <v>10</v>
      </c>
      <c r="AA6" t="n">
        <v>46.92163426144318</v>
      </c>
      <c r="AB6" t="n">
        <v>64.20025003289335</v>
      </c>
      <c r="AC6" t="n">
        <v>58.07306827538441</v>
      </c>
      <c r="AD6" t="n">
        <v>46921.63426144318</v>
      </c>
      <c r="AE6" t="n">
        <v>64200.25003289335</v>
      </c>
      <c r="AF6" t="n">
        <v>9.551916687225949e-06</v>
      </c>
      <c r="AG6" t="n">
        <v>0.4016666666666667</v>
      </c>
      <c r="AH6" t="n">
        <v>58073.06827538441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10.3615</v>
      </c>
      <c r="E7" t="n">
        <v>9.65</v>
      </c>
      <c r="F7" t="n">
        <v>7.43</v>
      </c>
      <c r="G7" t="n">
        <v>23.47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46.66</v>
      </c>
      <c r="Q7" t="n">
        <v>606.03</v>
      </c>
      <c r="R7" t="n">
        <v>35</v>
      </c>
      <c r="S7" t="n">
        <v>21.88</v>
      </c>
      <c r="T7" t="n">
        <v>5481.28</v>
      </c>
      <c r="U7" t="n">
        <v>0.63</v>
      </c>
      <c r="V7" t="n">
        <v>0.83</v>
      </c>
      <c r="W7" t="n">
        <v>1.04</v>
      </c>
      <c r="X7" t="n">
        <v>0.37</v>
      </c>
      <c r="Y7" t="n">
        <v>1</v>
      </c>
      <c r="Z7" t="n">
        <v>10</v>
      </c>
      <c r="AA7" t="n">
        <v>47.03490559564163</v>
      </c>
      <c r="AB7" t="n">
        <v>64.35523286952218</v>
      </c>
      <c r="AC7" t="n">
        <v>58.21325976760521</v>
      </c>
      <c r="AD7" t="n">
        <v>47034.90559564163</v>
      </c>
      <c r="AE7" t="n">
        <v>64355.23286952218</v>
      </c>
      <c r="AF7" t="n">
        <v>9.537373377920237e-06</v>
      </c>
      <c r="AG7" t="n">
        <v>0.4020833333333333</v>
      </c>
      <c r="AH7" t="n">
        <v>58213.25976760521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8.796099999999999</v>
      </c>
      <c r="E2" t="n">
        <v>11.37</v>
      </c>
      <c r="F2" t="n">
        <v>8.130000000000001</v>
      </c>
      <c r="G2" t="n">
        <v>9.039999999999999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73.59999999999999</v>
      </c>
      <c r="Q2" t="n">
        <v>605.92</v>
      </c>
      <c r="R2" t="n">
        <v>57.45</v>
      </c>
      <c r="S2" t="n">
        <v>21.88</v>
      </c>
      <c r="T2" t="n">
        <v>16533.44</v>
      </c>
      <c r="U2" t="n">
        <v>0.38</v>
      </c>
      <c r="V2" t="n">
        <v>0.76</v>
      </c>
      <c r="W2" t="n">
        <v>1.08</v>
      </c>
      <c r="X2" t="n">
        <v>1.07</v>
      </c>
      <c r="Y2" t="n">
        <v>1</v>
      </c>
      <c r="Z2" t="n">
        <v>10</v>
      </c>
      <c r="AA2" t="n">
        <v>77.49802193794001</v>
      </c>
      <c r="AB2" t="n">
        <v>106.0362125868766</v>
      </c>
      <c r="AC2" t="n">
        <v>95.91626528037098</v>
      </c>
      <c r="AD2" t="n">
        <v>77498.02193794001</v>
      </c>
      <c r="AE2" t="n">
        <v>106036.2125868766</v>
      </c>
      <c r="AF2" t="n">
        <v>7.011546465426231e-06</v>
      </c>
      <c r="AG2" t="n">
        <v>0.4737499999999999</v>
      </c>
      <c r="AH2" t="n">
        <v>95916.26528037098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9.2476</v>
      </c>
      <c r="E3" t="n">
        <v>10.81</v>
      </c>
      <c r="F3" t="n">
        <v>7.87</v>
      </c>
      <c r="G3" t="n">
        <v>11.51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39</v>
      </c>
      <c r="N3" t="n">
        <v>14.83</v>
      </c>
      <c r="O3" t="n">
        <v>13520.81</v>
      </c>
      <c r="P3" t="n">
        <v>69.72</v>
      </c>
      <c r="Q3" t="n">
        <v>605.9299999999999</v>
      </c>
      <c r="R3" t="n">
        <v>49.26</v>
      </c>
      <c r="S3" t="n">
        <v>21.88</v>
      </c>
      <c r="T3" t="n">
        <v>12503.9</v>
      </c>
      <c r="U3" t="n">
        <v>0.44</v>
      </c>
      <c r="V3" t="n">
        <v>0.79</v>
      </c>
      <c r="W3" t="n">
        <v>1.06</v>
      </c>
      <c r="X3" t="n">
        <v>0.8100000000000001</v>
      </c>
      <c r="Y3" t="n">
        <v>1</v>
      </c>
      <c r="Z3" t="n">
        <v>10</v>
      </c>
      <c r="AA3" t="n">
        <v>70.66897938851714</v>
      </c>
      <c r="AB3" t="n">
        <v>96.69241529466662</v>
      </c>
      <c r="AC3" t="n">
        <v>87.46422688762472</v>
      </c>
      <c r="AD3" t="n">
        <v>70668.97938851714</v>
      </c>
      <c r="AE3" t="n">
        <v>96692.41529466661</v>
      </c>
      <c r="AF3" t="n">
        <v>7.371446106078332e-06</v>
      </c>
      <c r="AG3" t="n">
        <v>0.4504166666666667</v>
      </c>
      <c r="AH3" t="n">
        <v>87464.22688762473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9.5503</v>
      </c>
      <c r="E4" t="n">
        <v>10.47</v>
      </c>
      <c r="F4" t="n">
        <v>7.7</v>
      </c>
      <c r="G4" t="n">
        <v>14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67.05</v>
      </c>
      <c r="Q4" t="n">
        <v>605.87</v>
      </c>
      <c r="R4" t="n">
        <v>44.16</v>
      </c>
      <c r="S4" t="n">
        <v>21.88</v>
      </c>
      <c r="T4" t="n">
        <v>9993.6</v>
      </c>
      <c r="U4" t="n">
        <v>0.5</v>
      </c>
      <c r="V4" t="n">
        <v>0.8</v>
      </c>
      <c r="W4" t="n">
        <v>1.04</v>
      </c>
      <c r="X4" t="n">
        <v>0.64</v>
      </c>
      <c r="Y4" t="n">
        <v>1</v>
      </c>
      <c r="Z4" t="n">
        <v>10</v>
      </c>
      <c r="AA4" t="n">
        <v>66.42820751205613</v>
      </c>
      <c r="AB4" t="n">
        <v>90.89000412364449</v>
      </c>
      <c r="AC4" t="n">
        <v>82.2155896950279</v>
      </c>
      <c r="AD4" t="n">
        <v>66428.20751205613</v>
      </c>
      <c r="AE4" t="n">
        <v>90890.00412364448</v>
      </c>
      <c r="AF4" t="n">
        <v>7.612734303698246e-06</v>
      </c>
      <c r="AG4" t="n">
        <v>0.43625</v>
      </c>
      <c r="AH4" t="n">
        <v>82215.5896950279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9.745799999999999</v>
      </c>
      <c r="E5" t="n">
        <v>10.26</v>
      </c>
      <c r="F5" t="n">
        <v>7.6</v>
      </c>
      <c r="G5" t="n">
        <v>16.29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26</v>
      </c>
      <c r="N5" t="n">
        <v>14.97</v>
      </c>
      <c r="O5" t="n">
        <v>13599.17</v>
      </c>
      <c r="P5" t="n">
        <v>64.7</v>
      </c>
      <c r="Q5" t="n">
        <v>605.92</v>
      </c>
      <c r="R5" t="n">
        <v>41.16</v>
      </c>
      <c r="S5" t="n">
        <v>21.88</v>
      </c>
      <c r="T5" t="n">
        <v>8516.5</v>
      </c>
      <c r="U5" t="n">
        <v>0.53</v>
      </c>
      <c r="V5" t="n">
        <v>0.8100000000000001</v>
      </c>
      <c r="W5" t="n">
        <v>1.03</v>
      </c>
      <c r="X5" t="n">
        <v>0.54</v>
      </c>
      <c r="Y5" t="n">
        <v>1</v>
      </c>
      <c r="Z5" t="n">
        <v>10</v>
      </c>
      <c r="AA5" t="n">
        <v>63.50821788110425</v>
      </c>
      <c r="AB5" t="n">
        <v>86.89474548972733</v>
      </c>
      <c r="AC5" t="n">
        <v>78.60163293774978</v>
      </c>
      <c r="AD5" t="n">
        <v>63508.21788110425</v>
      </c>
      <c r="AE5" t="n">
        <v>86894.74548972733</v>
      </c>
      <c r="AF5" t="n">
        <v>7.768571246660561e-06</v>
      </c>
      <c r="AG5" t="n">
        <v>0.4275</v>
      </c>
      <c r="AH5" t="n">
        <v>78601.63293774979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9.906700000000001</v>
      </c>
      <c r="E6" t="n">
        <v>10.09</v>
      </c>
      <c r="F6" t="n">
        <v>7.52</v>
      </c>
      <c r="G6" t="n">
        <v>18.81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62.85</v>
      </c>
      <c r="Q6" t="n">
        <v>605.88</v>
      </c>
      <c r="R6" t="n">
        <v>38.78</v>
      </c>
      <c r="S6" t="n">
        <v>21.88</v>
      </c>
      <c r="T6" t="n">
        <v>7344.65</v>
      </c>
      <c r="U6" t="n">
        <v>0.5600000000000001</v>
      </c>
      <c r="V6" t="n">
        <v>0.82</v>
      </c>
      <c r="W6" t="n">
        <v>1.02</v>
      </c>
      <c r="X6" t="n">
        <v>0.47</v>
      </c>
      <c r="Y6" t="n">
        <v>1</v>
      </c>
      <c r="Z6" t="n">
        <v>10</v>
      </c>
      <c r="AA6" t="n">
        <v>61.24301564654645</v>
      </c>
      <c r="AB6" t="n">
        <v>83.79539585873727</v>
      </c>
      <c r="AC6" t="n">
        <v>75.79808088557593</v>
      </c>
      <c r="AD6" t="n">
        <v>61243.01564654645</v>
      </c>
      <c r="AE6" t="n">
        <v>83795.39585873726</v>
      </c>
      <c r="AF6" t="n">
        <v>7.896827840638244e-06</v>
      </c>
      <c r="AG6" t="n">
        <v>0.4204166666666667</v>
      </c>
      <c r="AH6" t="n">
        <v>75798.08088557592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10.0396</v>
      </c>
      <c r="E7" t="n">
        <v>9.960000000000001</v>
      </c>
      <c r="F7" t="n">
        <v>7.46</v>
      </c>
      <c r="G7" t="n">
        <v>21.31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19</v>
      </c>
      <c r="N7" t="n">
        <v>15.1</v>
      </c>
      <c r="O7" t="n">
        <v>13677.51</v>
      </c>
      <c r="P7" t="n">
        <v>60.73</v>
      </c>
      <c r="Q7" t="n">
        <v>605.87</v>
      </c>
      <c r="R7" t="n">
        <v>36.59</v>
      </c>
      <c r="S7" t="n">
        <v>21.88</v>
      </c>
      <c r="T7" t="n">
        <v>6267.34</v>
      </c>
      <c r="U7" t="n">
        <v>0.6</v>
      </c>
      <c r="V7" t="n">
        <v>0.83</v>
      </c>
      <c r="W7" t="n">
        <v>1.02</v>
      </c>
      <c r="X7" t="n">
        <v>0.4</v>
      </c>
      <c r="Y7" t="n">
        <v>1</v>
      </c>
      <c r="Z7" t="n">
        <v>10</v>
      </c>
      <c r="AA7" t="n">
        <v>59.12575480134429</v>
      </c>
      <c r="AB7" t="n">
        <v>80.89846616337698</v>
      </c>
      <c r="AC7" t="n">
        <v>73.17763009447354</v>
      </c>
      <c r="AD7" t="n">
        <v>59125.75480134429</v>
      </c>
      <c r="AE7" t="n">
        <v>80898.46616337699</v>
      </c>
      <c r="AF7" t="n">
        <v>8.002765077056103e-06</v>
      </c>
      <c r="AG7" t="n">
        <v>0.415</v>
      </c>
      <c r="AH7" t="n">
        <v>73177.63009447354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10.1637</v>
      </c>
      <c r="E8" t="n">
        <v>9.84</v>
      </c>
      <c r="F8" t="n">
        <v>7.4</v>
      </c>
      <c r="G8" t="n">
        <v>24.68</v>
      </c>
      <c r="H8" t="n">
        <v>0.4</v>
      </c>
      <c r="I8" t="n">
        <v>18</v>
      </c>
      <c r="J8" t="n">
        <v>109.32</v>
      </c>
      <c r="K8" t="n">
        <v>41.65</v>
      </c>
      <c r="L8" t="n">
        <v>2.5</v>
      </c>
      <c r="M8" t="n">
        <v>16</v>
      </c>
      <c r="N8" t="n">
        <v>15.17</v>
      </c>
      <c r="O8" t="n">
        <v>13716.72</v>
      </c>
      <c r="P8" t="n">
        <v>58.69</v>
      </c>
      <c r="Q8" t="n">
        <v>605.97</v>
      </c>
      <c r="R8" t="n">
        <v>35.05</v>
      </c>
      <c r="S8" t="n">
        <v>21.88</v>
      </c>
      <c r="T8" t="n">
        <v>5512.63</v>
      </c>
      <c r="U8" t="n">
        <v>0.62</v>
      </c>
      <c r="V8" t="n">
        <v>0.84</v>
      </c>
      <c r="W8" t="n">
        <v>1.01</v>
      </c>
      <c r="X8" t="n">
        <v>0.34</v>
      </c>
      <c r="Y8" t="n">
        <v>1</v>
      </c>
      <c r="Z8" t="n">
        <v>10</v>
      </c>
      <c r="AA8" t="n">
        <v>57.15447041896894</v>
      </c>
      <c r="AB8" t="n">
        <v>78.20126790448325</v>
      </c>
      <c r="AC8" t="n">
        <v>70.73784865186623</v>
      </c>
      <c r="AD8" t="n">
        <v>57154.47041896894</v>
      </c>
      <c r="AE8" t="n">
        <v>78201.26790448325</v>
      </c>
      <c r="AF8" t="n">
        <v>8.101687658240879e-06</v>
      </c>
      <c r="AG8" t="n">
        <v>0.41</v>
      </c>
      <c r="AH8" t="n">
        <v>70737.84865186622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10.264</v>
      </c>
      <c r="E9" t="n">
        <v>9.74</v>
      </c>
      <c r="F9" t="n">
        <v>7.35</v>
      </c>
      <c r="G9" t="n">
        <v>27.57</v>
      </c>
      <c r="H9" t="n">
        <v>0.44</v>
      </c>
      <c r="I9" t="n">
        <v>16</v>
      </c>
      <c r="J9" t="n">
        <v>109.64</v>
      </c>
      <c r="K9" t="n">
        <v>41.65</v>
      </c>
      <c r="L9" t="n">
        <v>2.75</v>
      </c>
      <c r="M9" t="n">
        <v>14</v>
      </c>
      <c r="N9" t="n">
        <v>15.24</v>
      </c>
      <c r="O9" t="n">
        <v>13755.95</v>
      </c>
      <c r="P9" t="n">
        <v>57.19</v>
      </c>
      <c r="Q9" t="n">
        <v>605.9</v>
      </c>
      <c r="R9" t="n">
        <v>33.4</v>
      </c>
      <c r="S9" t="n">
        <v>21.88</v>
      </c>
      <c r="T9" t="n">
        <v>4695.17</v>
      </c>
      <c r="U9" t="n">
        <v>0.66</v>
      </c>
      <c r="V9" t="n">
        <v>0.84</v>
      </c>
      <c r="W9" t="n">
        <v>1.01</v>
      </c>
      <c r="X9" t="n">
        <v>0.29</v>
      </c>
      <c r="Y9" t="n">
        <v>1</v>
      </c>
      <c r="Z9" t="n">
        <v>10</v>
      </c>
      <c r="AA9" t="n">
        <v>55.66872577432352</v>
      </c>
      <c r="AB9" t="n">
        <v>76.1684065352527</v>
      </c>
      <c r="AC9" t="n">
        <v>68.89900071857554</v>
      </c>
      <c r="AD9" t="n">
        <v>55668.72577432352</v>
      </c>
      <c r="AE9" t="n">
        <v>76168.4065352527</v>
      </c>
      <c r="AF9" t="n">
        <v>8.181638785499805e-06</v>
      </c>
      <c r="AG9" t="n">
        <v>0.4058333333333333</v>
      </c>
      <c r="AH9" t="n">
        <v>68899.00071857554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10.2984</v>
      </c>
      <c r="E10" t="n">
        <v>9.710000000000001</v>
      </c>
      <c r="F10" t="n">
        <v>7.34</v>
      </c>
      <c r="G10" t="n">
        <v>29.36</v>
      </c>
      <c r="H10" t="n">
        <v>0.48</v>
      </c>
      <c r="I10" t="n">
        <v>15</v>
      </c>
      <c r="J10" t="n">
        <v>109.96</v>
      </c>
      <c r="K10" t="n">
        <v>41.65</v>
      </c>
      <c r="L10" t="n">
        <v>3</v>
      </c>
      <c r="M10" t="n">
        <v>9</v>
      </c>
      <c r="N10" t="n">
        <v>15.31</v>
      </c>
      <c r="O10" t="n">
        <v>13795.21</v>
      </c>
      <c r="P10" t="n">
        <v>54.88</v>
      </c>
      <c r="Q10" t="n">
        <v>605.9299999999999</v>
      </c>
      <c r="R10" t="n">
        <v>32.76</v>
      </c>
      <c r="S10" t="n">
        <v>21.88</v>
      </c>
      <c r="T10" t="n">
        <v>4379.76</v>
      </c>
      <c r="U10" t="n">
        <v>0.67</v>
      </c>
      <c r="V10" t="n">
        <v>0.84</v>
      </c>
      <c r="W10" t="n">
        <v>1.02</v>
      </c>
      <c r="X10" t="n">
        <v>0.28</v>
      </c>
      <c r="Y10" t="n">
        <v>1</v>
      </c>
      <c r="Z10" t="n">
        <v>10</v>
      </c>
      <c r="AA10" t="n">
        <v>54.23845081925839</v>
      </c>
      <c r="AB10" t="n">
        <v>74.21144124245589</v>
      </c>
      <c r="AC10" t="n">
        <v>67.12880544670459</v>
      </c>
      <c r="AD10" t="n">
        <v>54238.45081925839</v>
      </c>
      <c r="AE10" t="n">
        <v>74211.4412424559</v>
      </c>
      <c r="AF10" t="n">
        <v>8.209059710501872e-06</v>
      </c>
      <c r="AG10" t="n">
        <v>0.4045833333333334</v>
      </c>
      <c r="AH10" t="n">
        <v>67128.80544670459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10.3401</v>
      </c>
      <c r="E11" t="n">
        <v>9.67</v>
      </c>
      <c r="F11" t="n">
        <v>7.32</v>
      </c>
      <c r="G11" t="n">
        <v>31.39</v>
      </c>
      <c r="H11" t="n">
        <v>0.52</v>
      </c>
      <c r="I11" t="n">
        <v>14</v>
      </c>
      <c r="J11" t="n">
        <v>110.27</v>
      </c>
      <c r="K11" t="n">
        <v>41.65</v>
      </c>
      <c r="L11" t="n">
        <v>3.25</v>
      </c>
      <c r="M11" t="n">
        <v>4</v>
      </c>
      <c r="N11" t="n">
        <v>15.37</v>
      </c>
      <c r="O11" t="n">
        <v>13834.5</v>
      </c>
      <c r="P11" t="n">
        <v>54.66</v>
      </c>
      <c r="Q11" t="n">
        <v>605.86</v>
      </c>
      <c r="R11" t="n">
        <v>32.13</v>
      </c>
      <c r="S11" t="n">
        <v>21.88</v>
      </c>
      <c r="T11" t="n">
        <v>4073.03</v>
      </c>
      <c r="U11" t="n">
        <v>0.68</v>
      </c>
      <c r="V11" t="n">
        <v>0.84</v>
      </c>
      <c r="W11" t="n">
        <v>1.02</v>
      </c>
      <c r="X11" t="n">
        <v>0.27</v>
      </c>
      <c r="Y11" t="n">
        <v>1</v>
      </c>
      <c r="Z11" t="n">
        <v>10</v>
      </c>
      <c r="AA11" t="n">
        <v>53.85196207395115</v>
      </c>
      <c r="AB11" t="n">
        <v>73.68263029044671</v>
      </c>
      <c r="AC11" t="n">
        <v>66.65046346976418</v>
      </c>
      <c r="AD11" t="n">
        <v>53851.96207395115</v>
      </c>
      <c r="AE11" t="n">
        <v>73682.63029044672</v>
      </c>
      <c r="AF11" t="n">
        <v>8.242299610867745e-06</v>
      </c>
      <c r="AG11" t="n">
        <v>0.4029166666666666</v>
      </c>
      <c r="AH11" t="n">
        <v>66650.46346976417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10.3347</v>
      </c>
      <c r="E12" t="n">
        <v>9.68</v>
      </c>
      <c r="F12" t="n">
        <v>7.33</v>
      </c>
      <c r="G12" t="n">
        <v>31.41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2</v>
      </c>
      <c r="N12" t="n">
        <v>15.44</v>
      </c>
      <c r="O12" t="n">
        <v>13873.81</v>
      </c>
      <c r="P12" t="n">
        <v>54.79</v>
      </c>
      <c r="Q12" t="n">
        <v>605.9299999999999</v>
      </c>
      <c r="R12" t="n">
        <v>32.16</v>
      </c>
      <c r="S12" t="n">
        <v>21.88</v>
      </c>
      <c r="T12" t="n">
        <v>4085.66</v>
      </c>
      <c r="U12" t="n">
        <v>0.68</v>
      </c>
      <c r="V12" t="n">
        <v>0.84</v>
      </c>
      <c r="W12" t="n">
        <v>1.02</v>
      </c>
      <c r="X12" t="n">
        <v>0.27</v>
      </c>
      <c r="Y12" t="n">
        <v>1</v>
      </c>
      <c r="Z12" t="n">
        <v>10</v>
      </c>
      <c r="AA12" t="n">
        <v>53.97777368122443</v>
      </c>
      <c r="AB12" t="n">
        <v>73.85477128193432</v>
      </c>
      <c r="AC12" t="n">
        <v>66.80617556662565</v>
      </c>
      <c r="AD12" t="n">
        <v>53977.77368122443</v>
      </c>
      <c r="AE12" t="n">
        <v>73854.77128193431</v>
      </c>
      <c r="AF12" t="n">
        <v>8.237995163338352e-06</v>
      </c>
      <c r="AG12" t="n">
        <v>0.4033333333333333</v>
      </c>
      <c r="AH12" t="n">
        <v>66806.17556662565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7.33</v>
      </c>
      <c r="G13" t="n">
        <v>31.43</v>
      </c>
      <c r="H13" t="n">
        <v>0.6</v>
      </c>
      <c r="I13" t="n">
        <v>14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54.55</v>
      </c>
      <c r="Q13" t="n">
        <v>605.89</v>
      </c>
      <c r="R13" t="n">
        <v>32.21</v>
      </c>
      <c r="S13" t="n">
        <v>21.88</v>
      </c>
      <c r="T13" t="n">
        <v>4110.01</v>
      </c>
      <c r="U13" t="n">
        <v>0.68</v>
      </c>
      <c r="V13" t="n">
        <v>0.84</v>
      </c>
      <c r="W13" t="n">
        <v>1.03</v>
      </c>
      <c r="X13" t="n">
        <v>0.28</v>
      </c>
      <c r="Y13" t="n">
        <v>1</v>
      </c>
      <c r="Z13" t="n">
        <v>10</v>
      </c>
      <c r="AA13" t="n">
        <v>53.87373482366959</v>
      </c>
      <c r="AB13" t="n">
        <v>73.71242072715738</v>
      </c>
      <c r="AC13" t="n">
        <v>66.67741074900633</v>
      </c>
      <c r="AD13" t="n">
        <v>53873.73482366959</v>
      </c>
      <c r="AE13" t="n">
        <v>73712.42072715738</v>
      </c>
      <c r="AF13" t="n">
        <v>8.234248699747954e-06</v>
      </c>
      <c r="AG13" t="n">
        <v>0.4033333333333333</v>
      </c>
      <c r="AH13" t="n">
        <v>66677.41074900633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5.37</v>
      </c>
      <c r="E2" t="n">
        <v>18.62</v>
      </c>
      <c r="F2" t="n">
        <v>9.51</v>
      </c>
      <c r="G2" t="n">
        <v>4.79</v>
      </c>
      <c r="H2" t="n">
        <v>0.06</v>
      </c>
      <c r="I2" t="n">
        <v>119</v>
      </c>
      <c r="J2" t="n">
        <v>274.09</v>
      </c>
      <c r="K2" t="n">
        <v>60.56</v>
      </c>
      <c r="L2" t="n">
        <v>1</v>
      </c>
      <c r="M2" t="n">
        <v>117</v>
      </c>
      <c r="N2" t="n">
        <v>72.53</v>
      </c>
      <c r="O2" t="n">
        <v>34038.11</v>
      </c>
      <c r="P2" t="n">
        <v>163.75</v>
      </c>
      <c r="Q2" t="n">
        <v>606.02</v>
      </c>
      <c r="R2" t="n">
        <v>100.44</v>
      </c>
      <c r="S2" t="n">
        <v>21.88</v>
      </c>
      <c r="T2" t="n">
        <v>37700.43</v>
      </c>
      <c r="U2" t="n">
        <v>0.22</v>
      </c>
      <c r="V2" t="n">
        <v>0.65</v>
      </c>
      <c r="W2" t="n">
        <v>1.19</v>
      </c>
      <c r="X2" t="n">
        <v>2.45</v>
      </c>
      <c r="Y2" t="n">
        <v>1</v>
      </c>
      <c r="Z2" t="n">
        <v>10</v>
      </c>
      <c r="AA2" t="n">
        <v>251.7297156737776</v>
      </c>
      <c r="AB2" t="n">
        <v>344.4277025159674</v>
      </c>
      <c r="AC2" t="n">
        <v>311.5560059952628</v>
      </c>
      <c r="AD2" t="n">
        <v>251729.7156737776</v>
      </c>
      <c r="AE2" t="n">
        <v>344427.7025159674</v>
      </c>
      <c r="AF2" t="n">
        <v>2.825717222374628e-06</v>
      </c>
      <c r="AG2" t="n">
        <v>0.7758333333333334</v>
      </c>
      <c r="AH2" t="n">
        <v>311556.0059952628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6.0822</v>
      </c>
      <c r="E3" t="n">
        <v>16.44</v>
      </c>
      <c r="F3" t="n">
        <v>8.890000000000001</v>
      </c>
      <c r="G3" t="n">
        <v>5.99</v>
      </c>
      <c r="H3" t="n">
        <v>0.08</v>
      </c>
      <c r="I3" t="n">
        <v>89</v>
      </c>
      <c r="J3" t="n">
        <v>274.57</v>
      </c>
      <c r="K3" t="n">
        <v>60.56</v>
      </c>
      <c r="L3" t="n">
        <v>1.25</v>
      </c>
      <c r="M3" t="n">
        <v>87</v>
      </c>
      <c r="N3" t="n">
        <v>72.76000000000001</v>
      </c>
      <c r="O3" t="n">
        <v>34097.72</v>
      </c>
      <c r="P3" t="n">
        <v>152.74</v>
      </c>
      <c r="Q3" t="n">
        <v>606.0599999999999</v>
      </c>
      <c r="R3" t="n">
        <v>80.8</v>
      </c>
      <c r="S3" t="n">
        <v>21.88</v>
      </c>
      <c r="T3" t="n">
        <v>28030.3</v>
      </c>
      <c r="U3" t="n">
        <v>0.27</v>
      </c>
      <c r="V3" t="n">
        <v>0.7</v>
      </c>
      <c r="W3" t="n">
        <v>1.15</v>
      </c>
      <c r="X3" t="n">
        <v>1.83</v>
      </c>
      <c r="Y3" t="n">
        <v>1</v>
      </c>
      <c r="Z3" t="n">
        <v>10</v>
      </c>
      <c r="AA3" t="n">
        <v>208.092543157702</v>
      </c>
      <c r="AB3" t="n">
        <v>284.7213979433205</v>
      </c>
      <c r="AC3" t="n">
        <v>257.5479873326856</v>
      </c>
      <c r="AD3" t="n">
        <v>208092.543157702</v>
      </c>
      <c r="AE3" t="n">
        <v>284721.3979433206</v>
      </c>
      <c r="AF3" t="n">
        <v>3.20047994225828e-06</v>
      </c>
      <c r="AG3" t="n">
        <v>0.6850000000000001</v>
      </c>
      <c r="AH3" t="n">
        <v>257547.9873326856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6.6223</v>
      </c>
      <c r="E4" t="n">
        <v>15.1</v>
      </c>
      <c r="F4" t="n">
        <v>8.49</v>
      </c>
      <c r="G4" t="n">
        <v>7.18</v>
      </c>
      <c r="H4" t="n">
        <v>0.1</v>
      </c>
      <c r="I4" t="n">
        <v>71</v>
      </c>
      <c r="J4" t="n">
        <v>275.05</v>
      </c>
      <c r="K4" t="n">
        <v>60.56</v>
      </c>
      <c r="L4" t="n">
        <v>1.5</v>
      </c>
      <c r="M4" t="n">
        <v>69</v>
      </c>
      <c r="N4" t="n">
        <v>73</v>
      </c>
      <c r="O4" t="n">
        <v>34157.42</v>
      </c>
      <c r="P4" t="n">
        <v>145.37</v>
      </c>
      <c r="Q4" t="n">
        <v>605.97</v>
      </c>
      <c r="R4" t="n">
        <v>68.69</v>
      </c>
      <c r="S4" t="n">
        <v>21.88</v>
      </c>
      <c r="T4" t="n">
        <v>22066.28</v>
      </c>
      <c r="U4" t="n">
        <v>0.32</v>
      </c>
      <c r="V4" t="n">
        <v>0.73</v>
      </c>
      <c r="W4" t="n">
        <v>1.11</v>
      </c>
      <c r="X4" t="n">
        <v>1.43</v>
      </c>
      <c r="Y4" t="n">
        <v>1</v>
      </c>
      <c r="Z4" t="n">
        <v>10</v>
      </c>
      <c r="AA4" t="n">
        <v>182.5242502352448</v>
      </c>
      <c r="AB4" t="n">
        <v>249.7377315733583</v>
      </c>
      <c r="AC4" t="n">
        <v>225.9031129811772</v>
      </c>
      <c r="AD4" t="n">
        <v>182524.2502352448</v>
      </c>
      <c r="AE4" t="n">
        <v>249737.7315733583</v>
      </c>
      <c r="AF4" t="n">
        <v>3.484682897901583e-06</v>
      </c>
      <c r="AG4" t="n">
        <v>0.6291666666666667</v>
      </c>
      <c r="AH4" t="n">
        <v>225903.1129811772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7.0269</v>
      </c>
      <c r="E5" t="n">
        <v>14.23</v>
      </c>
      <c r="F5" t="n">
        <v>8.25</v>
      </c>
      <c r="G5" t="n">
        <v>8.390000000000001</v>
      </c>
      <c r="H5" t="n">
        <v>0.11</v>
      </c>
      <c r="I5" t="n">
        <v>59</v>
      </c>
      <c r="J5" t="n">
        <v>275.54</v>
      </c>
      <c r="K5" t="n">
        <v>60.56</v>
      </c>
      <c r="L5" t="n">
        <v>1.75</v>
      </c>
      <c r="M5" t="n">
        <v>57</v>
      </c>
      <c r="N5" t="n">
        <v>73.23</v>
      </c>
      <c r="O5" t="n">
        <v>34217.22</v>
      </c>
      <c r="P5" t="n">
        <v>140.85</v>
      </c>
      <c r="Q5" t="n">
        <v>605.9400000000001</v>
      </c>
      <c r="R5" t="n">
        <v>61.45</v>
      </c>
      <c r="S5" t="n">
        <v>21.88</v>
      </c>
      <c r="T5" t="n">
        <v>18505.12</v>
      </c>
      <c r="U5" t="n">
        <v>0.36</v>
      </c>
      <c r="V5" t="n">
        <v>0.75</v>
      </c>
      <c r="W5" t="n">
        <v>1.08</v>
      </c>
      <c r="X5" t="n">
        <v>1.19</v>
      </c>
      <c r="Y5" t="n">
        <v>1</v>
      </c>
      <c r="Z5" t="n">
        <v>10</v>
      </c>
      <c r="AA5" t="n">
        <v>167.089672386687</v>
      </c>
      <c r="AB5" t="n">
        <v>228.6194612354547</v>
      </c>
      <c r="AC5" t="n">
        <v>206.8003407246378</v>
      </c>
      <c r="AD5" t="n">
        <v>167089.672386687</v>
      </c>
      <c r="AE5" t="n">
        <v>228619.4612354547</v>
      </c>
      <c r="AF5" t="n">
        <v>3.69758516757994e-06</v>
      </c>
      <c r="AG5" t="n">
        <v>0.5929166666666666</v>
      </c>
      <c r="AH5" t="n">
        <v>206800.3407246378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7.3324</v>
      </c>
      <c r="E6" t="n">
        <v>13.64</v>
      </c>
      <c r="F6" t="n">
        <v>8.07</v>
      </c>
      <c r="G6" t="n">
        <v>9.5</v>
      </c>
      <c r="H6" t="n">
        <v>0.13</v>
      </c>
      <c r="I6" t="n">
        <v>51</v>
      </c>
      <c r="J6" t="n">
        <v>276.02</v>
      </c>
      <c r="K6" t="n">
        <v>60.56</v>
      </c>
      <c r="L6" t="n">
        <v>2</v>
      </c>
      <c r="M6" t="n">
        <v>49</v>
      </c>
      <c r="N6" t="n">
        <v>73.47</v>
      </c>
      <c r="O6" t="n">
        <v>34277.1</v>
      </c>
      <c r="P6" t="n">
        <v>137.45</v>
      </c>
      <c r="Q6" t="n">
        <v>606.04</v>
      </c>
      <c r="R6" t="n">
        <v>55.59</v>
      </c>
      <c r="S6" t="n">
        <v>21.88</v>
      </c>
      <c r="T6" t="n">
        <v>15619.02</v>
      </c>
      <c r="U6" t="n">
        <v>0.39</v>
      </c>
      <c r="V6" t="n">
        <v>0.77</v>
      </c>
      <c r="W6" t="n">
        <v>1.08</v>
      </c>
      <c r="X6" t="n">
        <v>1.01</v>
      </c>
      <c r="Y6" t="n">
        <v>1</v>
      </c>
      <c r="Z6" t="n">
        <v>10</v>
      </c>
      <c r="AA6" t="n">
        <v>156.5823152189386</v>
      </c>
      <c r="AB6" t="n">
        <v>214.2428316066663</v>
      </c>
      <c r="AC6" t="n">
        <v>193.79579644989</v>
      </c>
      <c r="AD6" t="n">
        <v>156582.3152189387</v>
      </c>
      <c r="AE6" t="n">
        <v>214242.8316066663</v>
      </c>
      <c r="AF6" t="n">
        <v>3.858340588703859e-06</v>
      </c>
      <c r="AG6" t="n">
        <v>0.5683333333333334</v>
      </c>
      <c r="AH6" t="n">
        <v>193795.79644989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7.6165</v>
      </c>
      <c r="E7" t="n">
        <v>13.13</v>
      </c>
      <c r="F7" t="n">
        <v>7.93</v>
      </c>
      <c r="G7" t="n">
        <v>10.81</v>
      </c>
      <c r="H7" t="n">
        <v>0.14</v>
      </c>
      <c r="I7" t="n">
        <v>44</v>
      </c>
      <c r="J7" t="n">
        <v>276.51</v>
      </c>
      <c r="K7" t="n">
        <v>60.56</v>
      </c>
      <c r="L7" t="n">
        <v>2.25</v>
      </c>
      <c r="M7" t="n">
        <v>42</v>
      </c>
      <c r="N7" t="n">
        <v>73.70999999999999</v>
      </c>
      <c r="O7" t="n">
        <v>34337.08</v>
      </c>
      <c r="P7" t="n">
        <v>134.55</v>
      </c>
      <c r="Q7" t="n">
        <v>605.88</v>
      </c>
      <c r="R7" t="n">
        <v>51.55</v>
      </c>
      <c r="S7" t="n">
        <v>21.88</v>
      </c>
      <c r="T7" t="n">
        <v>13632.82</v>
      </c>
      <c r="U7" t="n">
        <v>0.42</v>
      </c>
      <c r="V7" t="n">
        <v>0.78</v>
      </c>
      <c r="W7" t="n">
        <v>1.05</v>
      </c>
      <c r="X7" t="n">
        <v>0.87</v>
      </c>
      <c r="Y7" t="n">
        <v>1</v>
      </c>
      <c r="Z7" t="n">
        <v>10</v>
      </c>
      <c r="AA7" t="n">
        <v>147.9093908031071</v>
      </c>
      <c r="AB7" t="n">
        <v>202.3761537985104</v>
      </c>
      <c r="AC7" t="n">
        <v>183.0616577167538</v>
      </c>
      <c r="AD7" t="n">
        <v>147909.3908031071</v>
      </c>
      <c r="AE7" t="n">
        <v>202376.1537985103</v>
      </c>
      <c r="AF7" t="n">
        <v>4.007835237284238e-06</v>
      </c>
      <c r="AG7" t="n">
        <v>0.5470833333333334</v>
      </c>
      <c r="AH7" t="n">
        <v>183061.6577167538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7.8355</v>
      </c>
      <c r="E8" t="n">
        <v>12.76</v>
      </c>
      <c r="F8" t="n">
        <v>7.82</v>
      </c>
      <c r="G8" t="n">
        <v>12.04</v>
      </c>
      <c r="H8" t="n">
        <v>0.16</v>
      </c>
      <c r="I8" t="n">
        <v>39</v>
      </c>
      <c r="J8" t="n">
        <v>277</v>
      </c>
      <c r="K8" t="n">
        <v>60.56</v>
      </c>
      <c r="L8" t="n">
        <v>2.5</v>
      </c>
      <c r="M8" t="n">
        <v>37</v>
      </c>
      <c r="N8" t="n">
        <v>73.94</v>
      </c>
      <c r="O8" t="n">
        <v>34397.15</v>
      </c>
      <c r="P8" t="n">
        <v>132.48</v>
      </c>
      <c r="Q8" t="n">
        <v>605.99</v>
      </c>
      <c r="R8" t="n">
        <v>48.03</v>
      </c>
      <c r="S8" t="n">
        <v>21.88</v>
      </c>
      <c r="T8" t="n">
        <v>11895.19</v>
      </c>
      <c r="U8" t="n">
        <v>0.46</v>
      </c>
      <c r="V8" t="n">
        <v>0.79</v>
      </c>
      <c r="W8" t="n">
        <v>1.05</v>
      </c>
      <c r="X8" t="n">
        <v>0.77</v>
      </c>
      <c r="Y8" t="n">
        <v>1</v>
      </c>
      <c r="Z8" t="n">
        <v>10</v>
      </c>
      <c r="AA8" t="n">
        <v>141.7555989275596</v>
      </c>
      <c r="AB8" t="n">
        <v>193.9562642682536</v>
      </c>
      <c r="AC8" t="n">
        <v>175.4453506258729</v>
      </c>
      <c r="AD8" t="n">
        <v>141755.5989275597</v>
      </c>
      <c r="AE8" t="n">
        <v>193956.2642682536</v>
      </c>
      <c r="AF8" t="n">
        <v>4.123073984341973e-06</v>
      </c>
      <c r="AG8" t="n">
        <v>0.5316666666666666</v>
      </c>
      <c r="AH8" t="n">
        <v>175445.3506258729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8.0105</v>
      </c>
      <c r="E9" t="n">
        <v>12.48</v>
      </c>
      <c r="F9" t="n">
        <v>7.75</v>
      </c>
      <c r="G9" t="n">
        <v>13.29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130.65</v>
      </c>
      <c r="Q9" t="n">
        <v>605.88</v>
      </c>
      <c r="R9" t="n">
        <v>45.92</v>
      </c>
      <c r="S9" t="n">
        <v>21.88</v>
      </c>
      <c r="T9" t="n">
        <v>10859.28</v>
      </c>
      <c r="U9" t="n">
        <v>0.48</v>
      </c>
      <c r="V9" t="n">
        <v>0.8</v>
      </c>
      <c r="W9" t="n">
        <v>1.04</v>
      </c>
      <c r="X9" t="n">
        <v>0.7</v>
      </c>
      <c r="Y9" t="n">
        <v>1</v>
      </c>
      <c r="Z9" t="n">
        <v>10</v>
      </c>
      <c r="AA9" t="n">
        <v>137.0582457790904</v>
      </c>
      <c r="AB9" t="n">
        <v>187.5291384579259</v>
      </c>
      <c r="AC9" t="n">
        <v>169.6316206823531</v>
      </c>
      <c r="AD9" t="n">
        <v>137058.2457790904</v>
      </c>
      <c r="AE9" t="n">
        <v>187529.1384579259</v>
      </c>
      <c r="AF9" t="n">
        <v>4.21515974112327e-06</v>
      </c>
      <c r="AG9" t="n">
        <v>0.52</v>
      </c>
      <c r="AH9" t="n">
        <v>169631.6206823531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8.157500000000001</v>
      </c>
      <c r="E10" t="n">
        <v>12.26</v>
      </c>
      <c r="F10" t="n">
        <v>7.69</v>
      </c>
      <c r="G10" t="n">
        <v>14.41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129.27</v>
      </c>
      <c r="Q10" t="n">
        <v>605.91</v>
      </c>
      <c r="R10" t="n">
        <v>43.84</v>
      </c>
      <c r="S10" t="n">
        <v>21.88</v>
      </c>
      <c r="T10" t="n">
        <v>9834.549999999999</v>
      </c>
      <c r="U10" t="n">
        <v>0.5</v>
      </c>
      <c r="V10" t="n">
        <v>0.8</v>
      </c>
      <c r="W10" t="n">
        <v>1.04</v>
      </c>
      <c r="X10" t="n">
        <v>0.63</v>
      </c>
      <c r="Y10" t="n">
        <v>1</v>
      </c>
      <c r="Z10" t="n">
        <v>10</v>
      </c>
      <c r="AA10" t="n">
        <v>133.3691220093276</v>
      </c>
      <c r="AB10" t="n">
        <v>182.4815165634849</v>
      </c>
      <c r="AC10" t="n">
        <v>165.0657367371341</v>
      </c>
      <c r="AD10" t="n">
        <v>133369.1220093276</v>
      </c>
      <c r="AE10" t="n">
        <v>182481.5165634849</v>
      </c>
      <c r="AF10" t="n">
        <v>4.292511776819559e-06</v>
      </c>
      <c r="AG10" t="n">
        <v>0.5108333333333334</v>
      </c>
      <c r="AH10" t="n">
        <v>165065.7367371341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8.2425</v>
      </c>
      <c r="E11" t="n">
        <v>12.13</v>
      </c>
      <c r="F11" t="n">
        <v>7.66</v>
      </c>
      <c r="G11" t="n">
        <v>15.33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128.51</v>
      </c>
      <c r="Q11" t="n">
        <v>605.92</v>
      </c>
      <c r="R11" t="n">
        <v>42.87</v>
      </c>
      <c r="S11" t="n">
        <v>21.88</v>
      </c>
      <c r="T11" t="n">
        <v>9361.76</v>
      </c>
      <c r="U11" t="n">
        <v>0.51</v>
      </c>
      <c r="V11" t="n">
        <v>0.8100000000000001</v>
      </c>
      <c r="W11" t="n">
        <v>1.04</v>
      </c>
      <c r="X11" t="n">
        <v>0.61</v>
      </c>
      <c r="Y11" t="n">
        <v>1</v>
      </c>
      <c r="Z11" t="n">
        <v>10</v>
      </c>
      <c r="AA11" t="n">
        <v>131.3432182862959</v>
      </c>
      <c r="AB11" t="n">
        <v>179.7095857130699</v>
      </c>
      <c r="AC11" t="n">
        <v>162.5583550766525</v>
      </c>
      <c r="AD11" t="n">
        <v>131343.2182862959</v>
      </c>
      <c r="AE11" t="n">
        <v>179709.5857130699</v>
      </c>
      <c r="AF11" t="n">
        <v>4.337239144399045e-06</v>
      </c>
      <c r="AG11" t="n">
        <v>0.5054166666666667</v>
      </c>
      <c r="AH11" t="n">
        <v>162558.3550766525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8.4122</v>
      </c>
      <c r="E12" t="n">
        <v>11.89</v>
      </c>
      <c r="F12" t="n">
        <v>7.58</v>
      </c>
      <c r="G12" t="n">
        <v>16.84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126.7</v>
      </c>
      <c r="Q12" t="n">
        <v>606.02</v>
      </c>
      <c r="R12" t="n">
        <v>40.24</v>
      </c>
      <c r="S12" t="n">
        <v>21.88</v>
      </c>
      <c r="T12" t="n">
        <v>8060.18</v>
      </c>
      <c r="U12" t="n">
        <v>0.54</v>
      </c>
      <c r="V12" t="n">
        <v>0.82</v>
      </c>
      <c r="W12" t="n">
        <v>1.03</v>
      </c>
      <c r="X12" t="n">
        <v>0.52</v>
      </c>
      <c r="Y12" t="n">
        <v>1</v>
      </c>
      <c r="Z12" t="n">
        <v>10</v>
      </c>
      <c r="AA12" t="n">
        <v>127.0310058247859</v>
      </c>
      <c r="AB12" t="n">
        <v>173.8094263818477</v>
      </c>
      <c r="AC12" t="n">
        <v>157.2212986710745</v>
      </c>
      <c r="AD12" t="n">
        <v>127031.0058247859</v>
      </c>
      <c r="AE12" t="n">
        <v>173809.4263818477</v>
      </c>
      <c r="AF12" t="n">
        <v>4.426536018260679e-06</v>
      </c>
      <c r="AG12" t="n">
        <v>0.4954166666666667</v>
      </c>
      <c r="AH12" t="n">
        <v>157221.2986710746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8.510999999999999</v>
      </c>
      <c r="E13" t="n">
        <v>11.75</v>
      </c>
      <c r="F13" t="n">
        <v>7.54</v>
      </c>
      <c r="G13" t="n">
        <v>18.1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125.63</v>
      </c>
      <c r="Q13" t="n">
        <v>605.91</v>
      </c>
      <c r="R13" t="n">
        <v>39.26</v>
      </c>
      <c r="S13" t="n">
        <v>21.88</v>
      </c>
      <c r="T13" t="n">
        <v>7582.2</v>
      </c>
      <c r="U13" t="n">
        <v>0.5600000000000001</v>
      </c>
      <c r="V13" t="n">
        <v>0.82</v>
      </c>
      <c r="W13" t="n">
        <v>1.03</v>
      </c>
      <c r="X13" t="n">
        <v>0.48</v>
      </c>
      <c r="Y13" t="n">
        <v>1</v>
      </c>
      <c r="Z13" t="n">
        <v>10</v>
      </c>
      <c r="AA13" t="n">
        <v>124.6781737686171</v>
      </c>
      <c r="AB13" t="n">
        <v>170.5901777629746</v>
      </c>
      <c r="AC13" t="n">
        <v>154.309290622142</v>
      </c>
      <c r="AD13" t="n">
        <v>124678.1737686171</v>
      </c>
      <c r="AE13" t="n">
        <v>170590.1777629746</v>
      </c>
      <c r="AF13" t="n">
        <v>4.478525005517776e-06</v>
      </c>
      <c r="AG13" t="n">
        <v>0.4895833333333333</v>
      </c>
      <c r="AH13" t="n">
        <v>154309.290622142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8.5564</v>
      </c>
      <c r="E14" t="n">
        <v>11.69</v>
      </c>
      <c r="F14" t="n">
        <v>7.53</v>
      </c>
      <c r="G14" t="n">
        <v>18.83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125.25</v>
      </c>
      <c r="Q14" t="n">
        <v>605.84</v>
      </c>
      <c r="R14" t="n">
        <v>38.82</v>
      </c>
      <c r="S14" t="n">
        <v>21.88</v>
      </c>
      <c r="T14" t="n">
        <v>7365.13</v>
      </c>
      <c r="U14" t="n">
        <v>0.5600000000000001</v>
      </c>
      <c r="V14" t="n">
        <v>0.82</v>
      </c>
      <c r="W14" t="n">
        <v>1.03</v>
      </c>
      <c r="X14" t="n">
        <v>0.48</v>
      </c>
      <c r="Y14" t="n">
        <v>1</v>
      </c>
      <c r="Z14" t="n">
        <v>10</v>
      </c>
      <c r="AA14" t="n">
        <v>123.7302171153979</v>
      </c>
      <c r="AB14" t="n">
        <v>169.2931416491448</v>
      </c>
      <c r="AC14" t="n">
        <v>153.136041814614</v>
      </c>
      <c r="AD14" t="n">
        <v>123730.2171153979</v>
      </c>
      <c r="AE14" t="n">
        <v>169293.1416491448</v>
      </c>
      <c r="AF14" t="n">
        <v>4.502414681848467e-06</v>
      </c>
      <c r="AG14" t="n">
        <v>0.4870833333333333</v>
      </c>
      <c r="AH14" t="n">
        <v>153136.041814614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8.6762</v>
      </c>
      <c r="E15" t="n">
        <v>11.53</v>
      </c>
      <c r="F15" t="n">
        <v>7.48</v>
      </c>
      <c r="G15" t="n">
        <v>20.39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123.83</v>
      </c>
      <c r="Q15" t="n">
        <v>605.9299999999999</v>
      </c>
      <c r="R15" t="n">
        <v>37.28</v>
      </c>
      <c r="S15" t="n">
        <v>21.88</v>
      </c>
      <c r="T15" t="n">
        <v>6604.32</v>
      </c>
      <c r="U15" t="n">
        <v>0.59</v>
      </c>
      <c r="V15" t="n">
        <v>0.83</v>
      </c>
      <c r="W15" t="n">
        <v>1.02</v>
      </c>
      <c r="X15" t="n">
        <v>0.42</v>
      </c>
      <c r="Y15" t="n">
        <v>1</v>
      </c>
      <c r="Z15" t="n">
        <v>10</v>
      </c>
      <c r="AA15" t="n">
        <v>120.8943426190205</v>
      </c>
      <c r="AB15" t="n">
        <v>165.4129730532501</v>
      </c>
      <c r="AC15" t="n">
        <v>149.6261910636595</v>
      </c>
      <c r="AD15" t="n">
        <v>120894.3426190205</v>
      </c>
      <c r="AE15" t="n">
        <v>165412.9730532501</v>
      </c>
      <c r="AF15" t="n">
        <v>4.56545395991932e-06</v>
      </c>
      <c r="AG15" t="n">
        <v>0.4804166666666667</v>
      </c>
      <c r="AH15" t="n">
        <v>149626.1910636595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8.743600000000001</v>
      </c>
      <c r="E16" t="n">
        <v>11.44</v>
      </c>
      <c r="F16" t="n">
        <v>7.44</v>
      </c>
      <c r="G16" t="n">
        <v>21.25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122.8</v>
      </c>
      <c r="Q16" t="n">
        <v>605.9</v>
      </c>
      <c r="R16" t="n">
        <v>35.94</v>
      </c>
      <c r="S16" t="n">
        <v>21.88</v>
      </c>
      <c r="T16" t="n">
        <v>5944.1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119.1293361543674</v>
      </c>
      <c r="AB16" t="n">
        <v>162.9980133417233</v>
      </c>
      <c r="AC16" t="n">
        <v>147.4417117175828</v>
      </c>
      <c r="AD16" t="n">
        <v>119129.3361543674</v>
      </c>
      <c r="AE16" t="n">
        <v>162998.0133417233</v>
      </c>
      <c r="AF16" t="n">
        <v>4.600920131388231e-06</v>
      </c>
      <c r="AG16" t="n">
        <v>0.4766666666666666</v>
      </c>
      <c r="AH16" t="n">
        <v>147441.7117175828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8.7803</v>
      </c>
      <c r="E17" t="n">
        <v>11.39</v>
      </c>
      <c r="F17" t="n">
        <v>7.44</v>
      </c>
      <c r="G17" t="n">
        <v>22.33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122.67</v>
      </c>
      <c r="Q17" t="n">
        <v>605.84</v>
      </c>
      <c r="R17" t="n">
        <v>36.03</v>
      </c>
      <c r="S17" t="n">
        <v>21.88</v>
      </c>
      <c r="T17" t="n">
        <v>5990.31</v>
      </c>
      <c r="U17" t="n">
        <v>0.61</v>
      </c>
      <c r="V17" t="n">
        <v>0.83</v>
      </c>
      <c r="W17" t="n">
        <v>1.03</v>
      </c>
      <c r="X17" t="n">
        <v>0.39</v>
      </c>
      <c r="Y17" t="n">
        <v>1</v>
      </c>
      <c r="Z17" t="n">
        <v>10</v>
      </c>
      <c r="AA17" t="n">
        <v>118.5539875316015</v>
      </c>
      <c r="AB17" t="n">
        <v>162.2107959734657</v>
      </c>
      <c r="AC17" t="n">
        <v>146.7296252700849</v>
      </c>
      <c r="AD17" t="n">
        <v>118553.9875316016</v>
      </c>
      <c r="AE17" t="n">
        <v>162210.7959734657</v>
      </c>
      <c r="AF17" t="n">
        <v>4.62023183009608e-06</v>
      </c>
      <c r="AG17" t="n">
        <v>0.4745833333333334</v>
      </c>
      <c r="AH17" t="n">
        <v>146729.6252700849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8.8409</v>
      </c>
      <c r="E18" t="n">
        <v>11.31</v>
      </c>
      <c r="F18" t="n">
        <v>7.42</v>
      </c>
      <c r="G18" t="n">
        <v>23.42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121.52</v>
      </c>
      <c r="Q18" t="n">
        <v>605.84</v>
      </c>
      <c r="R18" t="n">
        <v>35.33</v>
      </c>
      <c r="S18" t="n">
        <v>21.88</v>
      </c>
      <c r="T18" t="n">
        <v>5645.32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116.9409173443886</v>
      </c>
      <c r="AB18" t="n">
        <v>160.0037221796878</v>
      </c>
      <c r="AC18" t="n">
        <v>144.7331915015369</v>
      </c>
      <c r="AD18" t="n">
        <v>116940.9173443886</v>
      </c>
      <c r="AE18" t="n">
        <v>160003.7221796878</v>
      </c>
      <c r="AF18" t="n">
        <v>4.652119812158631e-06</v>
      </c>
      <c r="AG18" t="n">
        <v>0.47125</v>
      </c>
      <c r="AH18" t="n">
        <v>144733.1915015369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8.8979</v>
      </c>
      <c r="E19" t="n">
        <v>11.24</v>
      </c>
      <c r="F19" t="n">
        <v>7.4</v>
      </c>
      <c r="G19" t="n">
        <v>24.66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120.84</v>
      </c>
      <c r="Q19" t="n">
        <v>605.88</v>
      </c>
      <c r="R19" t="n">
        <v>34.81</v>
      </c>
      <c r="S19" t="n">
        <v>21.88</v>
      </c>
      <c r="T19" t="n">
        <v>5392.89</v>
      </c>
      <c r="U19" t="n">
        <v>0.63</v>
      </c>
      <c r="V19" t="n">
        <v>0.84</v>
      </c>
      <c r="W19" t="n">
        <v>1.02</v>
      </c>
      <c r="X19" t="n">
        <v>0.34</v>
      </c>
      <c r="Y19" t="n">
        <v>1</v>
      </c>
      <c r="Z19" t="n">
        <v>10</v>
      </c>
      <c r="AA19" t="n">
        <v>115.6853342566593</v>
      </c>
      <c r="AB19" t="n">
        <v>158.285778006641</v>
      </c>
      <c r="AC19" t="n">
        <v>143.1792055092154</v>
      </c>
      <c r="AD19" t="n">
        <v>115685.3342566593</v>
      </c>
      <c r="AE19" t="n">
        <v>158285.778006641</v>
      </c>
      <c r="AF19" t="n">
        <v>4.682113458653111e-06</v>
      </c>
      <c r="AG19" t="n">
        <v>0.4683333333333333</v>
      </c>
      <c r="AH19" t="n">
        <v>143179.2055092154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8.9452</v>
      </c>
      <c r="E20" t="n">
        <v>11.18</v>
      </c>
      <c r="F20" t="n">
        <v>7.39</v>
      </c>
      <c r="G20" t="n">
        <v>26.08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120.44</v>
      </c>
      <c r="Q20" t="n">
        <v>605.9299999999999</v>
      </c>
      <c r="R20" t="n">
        <v>34.73</v>
      </c>
      <c r="S20" t="n">
        <v>21.88</v>
      </c>
      <c r="T20" t="n">
        <v>5357.6</v>
      </c>
      <c r="U20" t="n">
        <v>0.63</v>
      </c>
      <c r="V20" t="n">
        <v>0.84</v>
      </c>
      <c r="W20" t="n">
        <v>1.01</v>
      </c>
      <c r="X20" t="n">
        <v>0.33</v>
      </c>
      <c r="Y20" t="n">
        <v>1</v>
      </c>
      <c r="Z20" t="n">
        <v>10</v>
      </c>
      <c r="AA20" t="n">
        <v>114.7865339532734</v>
      </c>
      <c r="AB20" t="n">
        <v>157.0559997792782</v>
      </c>
      <c r="AC20" t="n">
        <v>142.0667955898671</v>
      </c>
      <c r="AD20" t="n">
        <v>114786.5339532734</v>
      </c>
      <c r="AE20" t="n">
        <v>157055.9997792782</v>
      </c>
      <c r="AF20" t="n">
        <v>4.707002923200284e-06</v>
      </c>
      <c r="AG20" t="n">
        <v>0.4658333333333333</v>
      </c>
      <c r="AH20" t="n">
        <v>142066.7955898671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9.0221</v>
      </c>
      <c r="E21" t="n">
        <v>11.08</v>
      </c>
      <c r="F21" t="n">
        <v>7.35</v>
      </c>
      <c r="G21" t="n">
        <v>27.55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119.45</v>
      </c>
      <c r="Q21" t="n">
        <v>605.84</v>
      </c>
      <c r="R21" t="n">
        <v>33.28</v>
      </c>
      <c r="S21" t="n">
        <v>21.88</v>
      </c>
      <c r="T21" t="n">
        <v>4635.16</v>
      </c>
      <c r="U21" t="n">
        <v>0.66</v>
      </c>
      <c r="V21" t="n">
        <v>0.84</v>
      </c>
      <c r="W21" t="n">
        <v>1.01</v>
      </c>
      <c r="X21" t="n">
        <v>0.29</v>
      </c>
      <c r="Y21" t="n">
        <v>1</v>
      </c>
      <c r="Z21" t="n">
        <v>10</v>
      </c>
      <c r="AA21" t="n">
        <v>113.0244340309084</v>
      </c>
      <c r="AB21" t="n">
        <v>154.6450169271375</v>
      </c>
      <c r="AC21" t="n">
        <v>139.8859135572983</v>
      </c>
      <c r="AD21" t="n">
        <v>113024.4340309084</v>
      </c>
      <c r="AE21" t="n">
        <v>154645.0169271375</v>
      </c>
      <c r="AF21" t="n">
        <v>4.747468035751607e-06</v>
      </c>
      <c r="AG21" t="n">
        <v>0.4616666666666667</v>
      </c>
      <c r="AH21" t="n">
        <v>139885.9135572983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9.0016</v>
      </c>
      <c r="E22" t="n">
        <v>11.11</v>
      </c>
      <c r="F22" t="n">
        <v>7.37</v>
      </c>
      <c r="G22" t="n">
        <v>27.65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119.04</v>
      </c>
      <c r="Q22" t="n">
        <v>605.84</v>
      </c>
      <c r="R22" t="n">
        <v>34.1</v>
      </c>
      <c r="S22" t="n">
        <v>21.88</v>
      </c>
      <c r="T22" t="n">
        <v>5046.8</v>
      </c>
      <c r="U22" t="n">
        <v>0.64</v>
      </c>
      <c r="V22" t="n">
        <v>0.84</v>
      </c>
      <c r="W22" t="n">
        <v>1.01</v>
      </c>
      <c r="X22" t="n">
        <v>0.32</v>
      </c>
      <c r="Y22" t="n">
        <v>1</v>
      </c>
      <c r="Z22" t="n">
        <v>10</v>
      </c>
      <c r="AA22" t="n">
        <v>113.1303879569761</v>
      </c>
      <c r="AB22" t="n">
        <v>154.7899877631406</v>
      </c>
      <c r="AC22" t="n">
        <v>140.0170485801811</v>
      </c>
      <c r="AD22" t="n">
        <v>113130.387956976</v>
      </c>
      <c r="AE22" t="n">
        <v>154789.9877631406</v>
      </c>
      <c r="AF22" t="n">
        <v>4.736680847100084e-06</v>
      </c>
      <c r="AG22" t="n">
        <v>0.4629166666666666</v>
      </c>
      <c r="AH22" t="n">
        <v>140017.0485801811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9.072100000000001</v>
      </c>
      <c r="E23" t="n">
        <v>11.02</v>
      </c>
      <c r="F23" t="n">
        <v>7.34</v>
      </c>
      <c r="G23" t="n">
        <v>29.35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118.59</v>
      </c>
      <c r="Q23" t="n">
        <v>605.88</v>
      </c>
      <c r="R23" t="n">
        <v>32.79</v>
      </c>
      <c r="S23" t="n">
        <v>21.88</v>
      </c>
      <c r="T23" t="n">
        <v>4395.03</v>
      </c>
      <c r="U23" t="n">
        <v>0.67</v>
      </c>
      <c r="V23" t="n">
        <v>0.84</v>
      </c>
      <c r="W23" t="n">
        <v>1.02</v>
      </c>
      <c r="X23" t="n">
        <v>0.28</v>
      </c>
      <c r="Y23" t="n">
        <v>1</v>
      </c>
      <c r="Z23" t="n">
        <v>10</v>
      </c>
      <c r="AA23" t="n">
        <v>111.8434644886452</v>
      </c>
      <c r="AB23" t="n">
        <v>153.0291622987147</v>
      </c>
      <c r="AC23" t="n">
        <v>138.4242738267454</v>
      </c>
      <c r="AD23" t="n">
        <v>111843.4644886452</v>
      </c>
      <c r="AE23" t="n">
        <v>153029.1622987147</v>
      </c>
      <c r="AF23" t="n">
        <v>4.773778251974835e-06</v>
      </c>
      <c r="AG23" t="n">
        <v>0.4591666666666667</v>
      </c>
      <c r="AH23" t="n">
        <v>138424.2738267454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9.133599999999999</v>
      </c>
      <c r="E24" t="n">
        <v>10.95</v>
      </c>
      <c r="F24" t="n">
        <v>7.32</v>
      </c>
      <c r="G24" t="n">
        <v>31.36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117.49</v>
      </c>
      <c r="Q24" t="n">
        <v>605.88</v>
      </c>
      <c r="R24" t="n">
        <v>32.16</v>
      </c>
      <c r="S24" t="n">
        <v>21.88</v>
      </c>
      <c r="T24" t="n">
        <v>4086.53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110.3479714261437</v>
      </c>
      <c r="AB24" t="n">
        <v>150.9829627141037</v>
      </c>
      <c r="AC24" t="n">
        <v>136.57336065863</v>
      </c>
      <c r="AD24" t="n">
        <v>110347.9714261437</v>
      </c>
      <c r="AE24" t="n">
        <v>150982.9627141037</v>
      </c>
      <c r="AF24" t="n">
        <v>4.806139817929405e-06</v>
      </c>
      <c r="AG24" t="n">
        <v>0.45625</v>
      </c>
      <c r="AH24" t="n">
        <v>136573.3606586299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9.138</v>
      </c>
      <c r="E25" t="n">
        <v>10.94</v>
      </c>
      <c r="F25" t="n">
        <v>7.31</v>
      </c>
      <c r="G25" t="n">
        <v>31.33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117.42</v>
      </c>
      <c r="Q25" t="n">
        <v>605.84</v>
      </c>
      <c r="R25" t="n">
        <v>31.99</v>
      </c>
      <c r="S25" t="n">
        <v>21.88</v>
      </c>
      <c r="T25" t="n">
        <v>4004.22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110.2040591182026</v>
      </c>
      <c r="AB25" t="n">
        <v>150.7860555454158</v>
      </c>
      <c r="AC25" t="n">
        <v>136.3952460337605</v>
      </c>
      <c r="AD25" t="n">
        <v>110204.0591182026</v>
      </c>
      <c r="AE25" t="n">
        <v>150786.0555454158</v>
      </c>
      <c r="AF25" t="n">
        <v>4.808455116957049e-06</v>
      </c>
      <c r="AG25" t="n">
        <v>0.4558333333333333</v>
      </c>
      <c r="AH25" t="n">
        <v>136395.2460337605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9.1867</v>
      </c>
      <c r="E26" t="n">
        <v>10.89</v>
      </c>
      <c r="F26" t="n">
        <v>7.31</v>
      </c>
      <c r="G26" t="n">
        <v>33.72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116.4</v>
      </c>
      <c r="Q26" t="n">
        <v>605.9400000000001</v>
      </c>
      <c r="R26" t="n">
        <v>31.85</v>
      </c>
      <c r="S26" t="n">
        <v>21.88</v>
      </c>
      <c r="T26" t="n">
        <v>3936.37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109.0240671923091</v>
      </c>
      <c r="AB26" t="n">
        <v>149.1715385348395</v>
      </c>
      <c r="AC26" t="n">
        <v>134.9348162606842</v>
      </c>
      <c r="AD26" t="n">
        <v>109024.0671923091</v>
      </c>
      <c r="AE26" t="n">
        <v>149171.5385348395</v>
      </c>
      <c r="AF26" t="n">
        <v>4.834081267558472e-06</v>
      </c>
      <c r="AG26" t="n">
        <v>0.45375</v>
      </c>
      <c r="AH26" t="n">
        <v>134934.8162606843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9.1844</v>
      </c>
      <c r="E27" t="n">
        <v>10.89</v>
      </c>
      <c r="F27" t="n">
        <v>7.31</v>
      </c>
      <c r="G27" t="n">
        <v>33.73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116.5</v>
      </c>
      <c r="Q27" t="n">
        <v>605.92</v>
      </c>
      <c r="R27" t="n">
        <v>31.97</v>
      </c>
      <c r="S27" t="n">
        <v>21.88</v>
      </c>
      <c r="T27" t="n">
        <v>3997.97</v>
      </c>
      <c r="U27" t="n">
        <v>0.68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109.1092571029011</v>
      </c>
      <c r="AB27" t="n">
        <v>149.288099128825</v>
      </c>
      <c r="AC27" t="n">
        <v>135.0402524751736</v>
      </c>
      <c r="AD27" t="n">
        <v>109109.2571029011</v>
      </c>
      <c r="AE27" t="n">
        <v>149288.099128825</v>
      </c>
      <c r="AF27" t="n">
        <v>4.832870997612204e-06</v>
      </c>
      <c r="AG27" t="n">
        <v>0.45375</v>
      </c>
      <c r="AH27" t="n">
        <v>135040.2524751736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9.185499999999999</v>
      </c>
      <c r="E28" t="n">
        <v>10.89</v>
      </c>
      <c r="F28" t="n">
        <v>7.31</v>
      </c>
      <c r="G28" t="n">
        <v>33.72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115.91</v>
      </c>
      <c r="Q28" t="n">
        <v>605.87</v>
      </c>
      <c r="R28" t="n">
        <v>31.72</v>
      </c>
      <c r="S28" t="n">
        <v>21.88</v>
      </c>
      <c r="T28" t="n">
        <v>3870.97</v>
      </c>
      <c r="U28" t="n">
        <v>0.6899999999999999</v>
      </c>
      <c r="V28" t="n">
        <v>0.85</v>
      </c>
      <c r="W28" t="n">
        <v>1.02</v>
      </c>
      <c r="X28" t="n">
        <v>0.25</v>
      </c>
      <c r="Y28" t="n">
        <v>1</v>
      </c>
      <c r="Z28" t="n">
        <v>10</v>
      </c>
      <c r="AA28" t="n">
        <v>108.7472973080545</v>
      </c>
      <c r="AB28" t="n">
        <v>148.792849768977</v>
      </c>
      <c r="AC28" t="n">
        <v>134.5922690191425</v>
      </c>
      <c r="AD28" t="n">
        <v>108747.2973080545</v>
      </c>
      <c r="AE28" t="n">
        <v>148792.849768977</v>
      </c>
      <c r="AF28" t="n">
        <v>4.833449822369114e-06</v>
      </c>
      <c r="AG28" t="n">
        <v>0.45375</v>
      </c>
      <c r="AH28" t="n">
        <v>134592.2690191425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9.253299999999999</v>
      </c>
      <c r="E29" t="n">
        <v>10.81</v>
      </c>
      <c r="F29" t="n">
        <v>7.28</v>
      </c>
      <c r="G29" t="n">
        <v>36.4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114.93</v>
      </c>
      <c r="Q29" t="n">
        <v>605.99</v>
      </c>
      <c r="R29" t="n">
        <v>31.2</v>
      </c>
      <c r="S29" t="n">
        <v>21.88</v>
      </c>
      <c r="T29" t="n">
        <v>3617.58</v>
      </c>
      <c r="U29" t="n">
        <v>0.7</v>
      </c>
      <c r="V29" t="n">
        <v>0.85</v>
      </c>
      <c r="W29" t="n">
        <v>1</v>
      </c>
      <c r="X29" t="n">
        <v>0.22</v>
      </c>
      <c r="Y29" t="n">
        <v>1</v>
      </c>
      <c r="Z29" t="n">
        <v>10</v>
      </c>
      <c r="AA29" t="n">
        <v>107.2401097548153</v>
      </c>
      <c r="AB29" t="n">
        <v>146.7306492662139</v>
      </c>
      <c r="AC29" t="n">
        <v>132.726882038046</v>
      </c>
      <c r="AD29" t="n">
        <v>107240.1097548152</v>
      </c>
      <c r="AE29" t="n">
        <v>146730.6492662139</v>
      </c>
      <c r="AF29" t="n">
        <v>4.86912647556781e-06</v>
      </c>
      <c r="AG29" t="n">
        <v>0.4504166666666667</v>
      </c>
      <c r="AH29" t="n">
        <v>132726.882038046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9.252800000000001</v>
      </c>
      <c r="E30" t="n">
        <v>10.81</v>
      </c>
      <c r="F30" t="n">
        <v>7.28</v>
      </c>
      <c r="G30" t="n">
        <v>36.4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114.79</v>
      </c>
      <c r="Q30" t="n">
        <v>605.84</v>
      </c>
      <c r="R30" t="n">
        <v>30.99</v>
      </c>
      <c r="S30" t="n">
        <v>21.88</v>
      </c>
      <c r="T30" t="n">
        <v>3510.45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107.163272228698</v>
      </c>
      <c r="AB30" t="n">
        <v>146.625516773148</v>
      </c>
      <c r="AC30" t="n">
        <v>132.6317832425638</v>
      </c>
      <c r="AD30" t="n">
        <v>107163.272228698</v>
      </c>
      <c r="AE30" t="n">
        <v>146625.516773148</v>
      </c>
      <c r="AF30" t="n">
        <v>4.86886337340558e-06</v>
      </c>
      <c r="AG30" t="n">
        <v>0.4504166666666667</v>
      </c>
      <c r="AH30" t="n">
        <v>132631.7832425638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9.326700000000001</v>
      </c>
      <c r="E31" t="n">
        <v>10.72</v>
      </c>
      <c r="F31" t="n">
        <v>7.25</v>
      </c>
      <c r="G31" t="n">
        <v>39.53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113.81</v>
      </c>
      <c r="Q31" t="n">
        <v>605.84</v>
      </c>
      <c r="R31" t="n">
        <v>29.91</v>
      </c>
      <c r="S31" t="n">
        <v>21.88</v>
      </c>
      <c r="T31" t="n">
        <v>2978.31</v>
      </c>
      <c r="U31" t="n">
        <v>0.73</v>
      </c>
      <c r="V31" t="n">
        <v>0.85</v>
      </c>
      <c r="W31" t="n">
        <v>1.01</v>
      </c>
      <c r="X31" t="n">
        <v>0.19</v>
      </c>
      <c r="Y31" t="n">
        <v>1</v>
      </c>
      <c r="Z31" t="n">
        <v>10</v>
      </c>
      <c r="AA31" t="n">
        <v>105.6083049815139</v>
      </c>
      <c r="AB31" t="n">
        <v>144.4979419852384</v>
      </c>
      <c r="AC31" t="n">
        <v>130.7072612063417</v>
      </c>
      <c r="AD31" t="n">
        <v>105608.3049815139</v>
      </c>
      <c r="AE31" t="n">
        <v>144497.9419852384</v>
      </c>
      <c r="AF31" t="n">
        <v>4.907749872983509e-06</v>
      </c>
      <c r="AG31" t="n">
        <v>0.4466666666666667</v>
      </c>
      <c r="AH31" t="n">
        <v>130707.2612063417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9.3165</v>
      </c>
      <c r="E32" t="n">
        <v>10.73</v>
      </c>
      <c r="F32" t="n">
        <v>7.26</v>
      </c>
      <c r="G32" t="n">
        <v>39.59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113.61</v>
      </c>
      <c r="Q32" t="n">
        <v>605.86</v>
      </c>
      <c r="R32" t="n">
        <v>30.32</v>
      </c>
      <c r="S32" t="n">
        <v>21.88</v>
      </c>
      <c r="T32" t="n">
        <v>3180.87</v>
      </c>
      <c r="U32" t="n">
        <v>0.72</v>
      </c>
      <c r="V32" t="n">
        <v>0.85</v>
      </c>
      <c r="W32" t="n">
        <v>1.01</v>
      </c>
      <c r="X32" t="n">
        <v>0.2</v>
      </c>
      <c r="Y32" t="n">
        <v>1</v>
      </c>
      <c r="Z32" t="n">
        <v>10</v>
      </c>
      <c r="AA32" t="n">
        <v>105.6520302052461</v>
      </c>
      <c r="AB32" t="n">
        <v>144.5577687653696</v>
      </c>
      <c r="AC32" t="n">
        <v>130.7613782025445</v>
      </c>
      <c r="AD32" t="n">
        <v>105652.0302052461</v>
      </c>
      <c r="AE32" t="n">
        <v>144557.7687653695</v>
      </c>
      <c r="AF32" t="n">
        <v>4.90238258887397e-06</v>
      </c>
      <c r="AG32" t="n">
        <v>0.4470833333333333</v>
      </c>
      <c r="AH32" t="n">
        <v>130761.3782025445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9.318199999999999</v>
      </c>
      <c r="E33" t="n">
        <v>10.73</v>
      </c>
      <c r="F33" t="n">
        <v>7.26</v>
      </c>
      <c r="G33" t="n">
        <v>39.58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113</v>
      </c>
      <c r="Q33" t="n">
        <v>605.9</v>
      </c>
      <c r="R33" t="n">
        <v>30.37</v>
      </c>
      <c r="S33" t="n">
        <v>21.88</v>
      </c>
      <c r="T33" t="n">
        <v>3208.27</v>
      </c>
      <c r="U33" t="n">
        <v>0.72</v>
      </c>
      <c r="V33" t="n">
        <v>0.85</v>
      </c>
      <c r="W33" t="n">
        <v>1.01</v>
      </c>
      <c r="X33" t="n">
        <v>0.2</v>
      </c>
      <c r="Y33" t="n">
        <v>1</v>
      </c>
      <c r="Z33" t="n">
        <v>10</v>
      </c>
      <c r="AA33" t="n">
        <v>105.2774888239087</v>
      </c>
      <c r="AB33" t="n">
        <v>144.0453047238243</v>
      </c>
      <c r="AC33" t="n">
        <v>130.2978230098764</v>
      </c>
      <c r="AD33" t="n">
        <v>105277.4888239087</v>
      </c>
      <c r="AE33" t="n">
        <v>144045.3047238243</v>
      </c>
      <c r="AF33" t="n">
        <v>4.903277136225559e-06</v>
      </c>
      <c r="AG33" t="n">
        <v>0.4470833333333333</v>
      </c>
      <c r="AH33" t="n">
        <v>130297.8230098764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9.379899999999999</v>
      </c>
      <c r="E34" t="n">
        <v>10.66</v>
      </c>
      <c r="F34" t="n">
        <v>7.24</v>
      </c>
      <c r="G34" t="n">
        <v>43.43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112.37</v>
      </c>
      <c r="Q34" t="n">
        <v>605.84</v>
      </c>
      <c r="R34" t="n">
        <v>29.81</v>
      </c>
      <c r="S34" t="n">
        <v>21.88</v>
      </c>
      <c r="T34" t="n">
        <v>2933.14</v>
      </c>
      <c r="U34" t="n">
        <v>0.73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104.1333285610112</v>
      </c>
      <c r="AB34" t="n">
        <v>142.4798141753405</v>
      </c>
      <c r="AC34" t="n">
        <v>128.8817406821596</v>
      </c>
      <c r="AD34" t="n">
        <v>104133.3285610112</v>
      </c>
      <c r="AE34" t="n">
        <v>142479.8141753405</v>
      </c>
      <c r="AF34" t="n">
        <v>4.935743943045022e-06</v>
      </c>
      <c r="AG34" t="n">
        <v>0.4441666666666667</v>
      </c>
      <c r="AH34" t="n">
        <v>128881.7406821596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9.3796</v>
      </c>
      <c r="E35" t="n">
        <v>10.66</v>
      </c>
      <c r="F35" t="n">
        <v>7.24</v>
      </c>
      <c r="G35" t="n">
        <v>43.43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112.09</v>
      </c>
      <c r="Q35" t="n">
        <v>605.84</v>
      </c>
      <c r="R35" t="n">
        <v>29.71</v>
      </c>
      <c r="S35" t="n">
        <v>21.88</v>
      </c>
      <c r="T35" t="n">
        <v>2881.93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103.9740344794626</v>
      </c>
      <c r="AB35" t="n">
        <v>142.2618609854069</v>
      </c>
      <c r="AC35" t="n">
        <v>128.684588638774</v>
      </c>
      <c r="AD35" t="n">
        <v>103974.0344794626</v>
      </c>
      <c r="AE35" t="n">
        <v>142261.8609854069</v>
      </c>
      <c r="AF35" t="n">
        <v>4.935586081747684e-06</v>
      </c>
      <c r="AG35" t="n">
        <v>0.4441666666666667</v>
      </c>
      <c r="AH35" t="n">
        <v>128684.588638774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9.375500000000001</v>
      </c>
      <c r="E36" t="n">
        <v>10.67</v>
      </c>
      <c r="F36" t="n">
        <v>7.24</v>
      </c>
      <c r="G36" t="n">
        <v>43.46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111.45</v>
      </c>
      <c r="Q36" t="n">
        <v>605.85</v>
      </c>
      <c r="R36" t="n">
        <v>29.82</v>
      </c>
      <c r="S36" t="n">
        <v>21.88</v>
      </c>
      <c r="T36" t="n">
        <v>2939.11</v>
      </c>
      <c r="U36" t="n">
        <v>0.73</v>
      </c>
      <c r="V36" t="n">
        <v>0.85</v>
      </c>
      <c r="W36" t="n">
        <v>1.01</v>
      </c>
      <c r="X36" t="n">
        <v>0.18</v>
      </c>
      <c r="Y36" t="n">
        <v>1</v>
      </c>
      <c r="Z36" t="n">
        <v>10</v>
      </c>
      <c r="AA36" t="n">
        <v>103.649789023576</v>
      </c>
      <c r="AB36" t="n">
        <v>141.8182140479632</v>
      </c>
      <c r="AC36" t="n">
        <v>128.2832827423773</v>
      </c>
      <c r="AD36" t="n">
        <v>103649.789023576</v>
      </c>
      <c r="AE36" t="n">
        <v>141818.2140479631</v>
      </c>
      <c r="AF36" t="n">
        <v>4.933428644017379e-06</v>
      </c>
      <c r="AG36" t="n">
        <v>0.4445833333333333</v>
      </c>
      <c r="AH36" t="n">
        <v>128283.2827423773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9.3767</v>
      </c>
      <c r="E37" t="n">
        <v>10.66</v>
      </c>
      <c r="F37" t="n">
        <v>7.24</v>
      </c>
      <c r="G37" t="n">
        <v>43.45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110.69</v>
      </c>
      <c r="Q37" t="n">
        <v>605.84</v>
      </c>
      <c r="R37" t="n">
        <v>29.87</v>
      </c>
      <c r="S37" t="n">
        <v>21.88</v>
      </c>
      <c r="T37" t="n">
        <v>2961.82</v>
      </c>
      <c r="U37" t="n">
        <v>0.73</v>
      </c>
      <c r="V37" t="n">
        <v>0.85</v>
      </c>
      <c r="W37" t="n">
        <v>1.01</v>
      </c>
      <c r="X37" t="n">
        <v>0.18</v>
      </c>
      <c r="Y37" t="n">
        <v>1</v>
      </c>
      <c r="Z37" t="n">
        <v>10</v>
      </c>
      <c r="AA37" t="n">
        <v>103.1920167643624</v>
      </c>
      <c r="AB37" t="n">
        <v>141.1918698474206</v>
      </c>
      <c r="AC37" t="n">
        <v>127.7167159532548</v>
      </c>
      <c r="AD37" t="n">
        <v>103192.0167643624</v>
      </c>
      <c r="AE37" t="n">
        <v>141191.8698474206</v>
      </c>
      <c r="AF37" t="n">
        <v>4.934060089206736e-06</v>
      </c>
      <c r="AG37" t="n">
        <v>0.4441666666666667</v>
      </c>
      <c r="AH37" t="n">
        <v>127716.7159532548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9.440899999999999</v>
      </c>
      <c r="E38" t="n">
        <v>10.59</v>
      </c>
      <c r="F38" t="n">
        <v>7.22</v>
      </c>
      <c r="G38" t="n">
        <v>48.14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109.97</v>
      </c>
      <c r="Q38" t="n">
        <v>605.86</v>
      </c>
      <c r="R38" t="n">
        <v>29.27</v>
      </c>
      <c r="S38" t="n">
        <v>21.88</v>
      </c>
      <c r="T38" t="n">
        <v>2669.08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101.9907184998903</v>
      </c>
      <c r="AB38" t="n">
        <v>139.5482005644317</v>
      </c>
      <c r="AC38" t="n">
        <v>126.2299161597294</v>
      </c>
      <c r="AD38" t="n">
        <v>101990.7184998903</v>
      </c>
      <c r="AE38" t="n">
        <v>139548.2005644317</v>
      </c>
      <c r="AF38" t="n">
        <v>4.96784240683736e-06</v>
      </c>
      <c r="AG38" t="n">
        <v>0.44125</v>
      </c>
      <c r="AH38" t="n">
        <v>126229.9161597294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9.441599999999999</v>
      </c>
      <c r="E39" t="n">
        <v>10.59</v>
      </c>
      <c r="F39" t="n">
        <v>7.22</v>
      </c>
      <c r="G39" t="n">
        <v>48.14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110.1</v>
      </c>
      <c r="Q39" t="n">
        <v>605.84</v>
      </c>
      <c r="R39" t="n">
        <v>29.25</v>
      </c>
      <c r="S39" t="n">
        <v>21.88</v>
      </c>
      <c r="T39" t="n">
        <v>2654.96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102.0584812893302</v>
      </c>
      <c r="AB39" t="n">
        <v>139.6409166024266</v>
      </c>
      <c r="AC39" t="n">
        <v>126.3137835091859</v>
      </c>
      <c r="AD39" t="n">
        <v>102058.4812893302</v>
      </c>
      <c r="AE39" t="n">
        <v>139640.9166024266</v>
      </c>
      <c r="AF39" t="n">
        <v>4.968210749864485e-06</v>
      </c>
      <c r="AG39" t="n">
        <v>0.44125</v>
      </c>
      <c r="AH39" t="n">
        <v>126313.7835091859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9.4429</v>
      </c>
      <c r="E40" t="n">
        <v>10.59</v>
      </c>
      <c r="F40" t="n">
        <v>7.22</v>
      </c>
      <c r="G40" t="n">
        <v>48.13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109.88</v>
      </c>
      <c r="Q40" t="n">
        <v>605.84</v>
      </c>
      <c r="R40" t="n">
        <v>29.13</v>
      </c>
      <c r="S40" t="n">
        <v>21.88</v>
      </c>
      <c r="T40" t="n">
        <v>2596.87</v>
      </c>
      <c r="U40" t="n">
        <v>0.75</v>
      </c>
      <c r="V40" t="n">
        <v>0.86</v>
      </c>
      <c r="W40" t="n">
        <v>1.01</v>
      </c>
      <c r="X40" t="n">
        <v>0.16</v>
      </c>
      <c r="Y40" t="n">
        <v>1</v>
      </c>
      <c r="Z40" t="n">
        <v>10</v>
      </c>
      <c r="AA40" t="n">
        <v>101.91837778259</v>
      </c>
      <c r="AB40" t="n">
        <v>139.4492208035742</v>
      </c>
      <c r="AC40" t="n">
        <v>126.1403828883292</v>
      </c>
      <c r="AD40" t="n">
        <v>101918.37778259</v>
      </c>
      <c r="AE40" t="n">
        <v>139449.2208035742</v>
      </c>
      <c r="AF40" t="n">
        <v>4.96889481548629e-06</v>
      </c>
      <c r="AG40" t="n">
        <v>0.44125</v>
      </c>
      <c r="AH40" t="n">
        <v>126140.3828883292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9.436400000000001</v>
      </c>
      <c r="E41" t="n">
        <v>10.6</v>
      </c>
      <c r="F41" t="n">
        <v>7.23</v>
      </c>
      <c r="G41" t="n">
        <v>48.17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108.8</v>
      </c>
      <c r="Q41" t="n">
        <v>605.86</v>
      </c>
      <c r="R41" t="n">
        <v>29.39</v>
      </c>
      <c r="S41" t="n">
        <v>21.88</v>
      </c>
      <c r="T41" t="n">
        <v>2726.05</v>
      </c>
      <c r="U41" t="n">
        <v>0.74</v>
      </c>
      <c r="V41" t="n">
        <v>0.86</v>
      </c>
      <c r="W41" t="n">
        <v>1</v>
      </c>
      <c r="X41" t="n">
        <v>0.17</v>
      </c>
      <c r="Y41" t="n">
        <v>1</v>
      </c>
      <c r="Z41" t="n">
        <v>10</v>
      </c>
      <c r="AA41" t="n">
        <v>101.4123003432989</v>
      </c>
      <c r="AB41" t="n">
        <v>138.7567833245756</v>
      </c>
      <c r="AC41" t="n">
        <v>125.5140306704839</v>
      </c>
      <c r="AD41" t="n">
        <v>101412.3003432989</v>
      </c>
      <c r="AE41" t="n">
        <v>138756.7833245756</v>
      </c>
      <c r="AF41" t="n">
        <v>4.96547448737727e-06</v>
      </c>
      <c r="AG41" t="n">
        <v>0.4416666666666667</v>
      </c>
      <c r="AH41" t="n">
        <v>125514.0306704839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9.501899999999999</v>
      </c>
      <c r="E42" t="n">
        <v>10.52</v>
      </c>
      <c r="F42" t="n">
        <v>7.21</v>
      </c>
      <c r="G42" t="n">
        <v>54.04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6</v>
      </c>
      <c r="N42" t="n">
        <v>82.48</v>
      </c>
      <c r="O42" t="n">
        <v>36498.06</v>
      </c>
      <c r="P42" t="n">
        <v>107.64</v>
      </c>
      <c r="Q42" t="n">
        <v>605.84</v>
      </c>
      <c r="R42" t="n">
        <v>28.67</v>
      </c>
      <c r="S42" t="n">
        <v>21.88</v>
      </c>
      <c r="T42" t="n">
        <v>2370.95</v>
      </c>
      <c r="U42" t="n">
        <v>0.76</v>
      </c>
      <c r="V42" t="n">
        <v>0.86</v>
      </c>
      <c r="W42" t="n">
        <v>1.01</v>
      </c>
      <c r="X42" t="n">
        <v>0.15</v>
      </c>
      <c r="Y42" t="n">
        <v>1</v>
      </c>
      <c r="Z42" t="n">
        <v>10</v>
      </c>
      <c r="AA42" t="n">
        <v>99.96113188170271</v>
      </c>
      <c r="AB42" t="n">
        <v>136.7712306143865</v>
      </c>
      <c r="AC42" t="n">
        <v>123.7179763242139</v>
      </c>
      <c r="AD42" t="n">
        <v>99961.13188170271</v>
      </c>
      <c r="AE42" t="n">
        <v>136771.2306143865</v>
      </c>
      <c r="AF42" t="n">
        <v>4.999940870629697e-06</v>
      </c>
      <c r="AG42" t="n">
        <v>0.4383333333333333</v>
      </c>
      <c r="AH42" t="n">
        <v>123717.9763242139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9.513</v>
      </c>
      <c r="E43" t="n">
        <v>10.51</v>
      </c>
      <c r="F43" t="n">
        <v>7.19</v>
      </c>
      <c r="G43" t="n">
        <v>53.95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6</v>
      </c>
      <c r="N43" t="n">
        <v>82.73999999999999</v>
      </c>
      <c r="O43" t="n">
        <v>36561.67</v>
      </c>
      <c r="P43" t="n">
        <v>107.64</v>
      </c>
      <c r="Q43" t="n">
        <v>605.89</v>
      </c>
      <c r="R43" t="n">
        <v>28.45</v>
      </c>
      <c r="S43" t="n">
        <v>21.88</v>
      </c>
      <c r="T43" t="n">
        <v>2264.04</v>
      </c>
      <c r="U43" t="n">
        <v>0.77</v>
      </c>
      <c r="V43" t="n">
        <v>0.86</v>
      </c>
      <c r="W43" t="n">
        <v>1</v>
      </c>
      <c r="X43" t="n">
        <v>0.14</v>
      </c>
      <c r="Y43" t="n">
        <v>1</v>
      </c>
      <c r="Z43" t="n">
        <v>10</v>
      </c>
      <c r="AA43" t="n">
        <v>99.75508599476615</v>
      </c>
      <c r="AB43" t="n">
        <v>136.4893095417771</v>
      </c>
      <c r="AC43" t="n">
        <v>123.4629614030955</v>
      </c>
      <c r="AD43" t="n">
        <v>99755.08599476615</v>
      </c>
      <c r="AE43" t="n">
        <v>136489.3095417771</v>
      </c>
      <c r="AF43" t="n">
        <v>5.005781738631255e-06</v>
      </c>
      <c r="AG43" t="n">
        <v>0.4379166666666667</v>
      </c>
      <c r="AH43" t="n">
        <v>123462.9614030955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9.52</v>
      </c>
      <c r="E44" t="n">
        <v>10.5</v>
      </c>
      <c r="F44" t="n">
        <v>7.19</v>
      </c>
      <c r="G44" t="n">
        <v>53.89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6</v>
      </c>
      <c r="N44" t="n">
        <v>83.01000000000001</v>
      </c>
      <c r="O44" t="n">
        <v>36625.39</v>
      </c>
      <c r="P44" t="n">
        <v>106.83</v>
      </c>
      <c r="Q44" t="n">
        <v>605.84</v>
      </c>
      <c r="R44" t="n">
        <v>28.17</v>
      </c>
      <c r="S44" t="n">
        <v>21.88</v>
      </c>
      <c r="T44" t="n">
        <v>2123.46</v>
      </c>
      <c r="U44" t="n">
        <v>0.78</v>
      </c>
      <c r="V44" t="n">
        <v>0.86</v>
      </c>
      <c r="W44" t="n">
        <v>1</v>
      </c>
      <c r="X44" t="n">
        <v>0.13</v>
      </c>
      <c r="Y44" t="n">
        <v>1</v>
      </c>
      <c r="Z44" t="n">
        <v>10</v>
      </c>
      <c r="AA44" t="n">
        <v>99.21849288612198</v>
      </c>
      <c r="AB44" t="n">
        <v>135.7551191777133</v>
      </c>
      <c r="AC44" t="n">
        <v>122.7988411369351</v>
      </c>
      <c r="AD44" t="n">
        <v>99218.49288612198</v>
      </c>
      <c r="AE44" t="n">
        <v>135755.1191777133</v>
      </c>
      <c r="AF44" t="n">
        <v>5.009465168902506e-06</v>
      </c>
      <c r="AG44" t="n">
        <v>0.4375</v>
      </c>
      <c r="AH44" t="n">
        <v>122798.8411369351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9.513</v>
      </c>
      <c r="E45" t="n">
        <v>10.51</v>
      </c>
      <c r="F45" t="n">
        <v>7.19</v>
      </c>
      <c r="G45" t="n">
        <v>53.95</v>
      </c>
      <c r="H45" t="n">
        <v>0.71</v>
      </c>
      <c r="I45" t="n">
        <v>8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106.32</v>
      </c>
      <c r="Q45" t="n">
        <v>605.84</v>
      </c>
      <c r="R45" t="n">
        <v>28.27</v>
      </c>
      <c r="S45" t="n">
        <v>21.88</v>
      </c>
      <c r="T45" t="n">
        <v>2170.9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98.99997348468676</v>
      </c>
      <c r="AB45" t="n">
        <v>135.4561312922742</v>
      </c>
      <c r="AC45" t="n">
        <v>122.5283882356501</v>
      </c>
      <c r="AD45" t="n">
        <v>98999.97348468677</v>
      </c>
      <c r="AE45" t="n">
        <v>135456.1312922742</v>
      </c>
      <c r="AF45" t="n">
        <v>5.005781738631255e-06</v>
      </c>
      <c r="AG45" t="n">
        <v>0.4379166666666667</v>
      </c>
      <c r="AH45" t="n">
        <v>122528.3882356501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9.512</v>
      </c>
      <c r="E46" t="n">
        <v>10.51</v>
      </c>
      <c r="F46" t="n">
        <v>7.19</v>
      </c>
      <c r="G46" t="n">
        <v>53.96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105.58</v>
      </c>
      <c r="Q46" t="n">
        <v>605.84</v>
      </c>
      <c r="R46" t="n">
        <v>28.31</v>
      </c>
      <c r="S46" t="n">
        <v>21.88</v>
      </c>
      <c r="T46" t="n">
        <v>2194.03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98.58645979189529</v>
      </c>
      <c r="AB46" t="n">
        <v>134.8903436148606</v>
      </c>
      <c r="AC46" t="n">
        <v>122.0165985400806</v>
      </c>
      <c r="AD46" t="n">
        <v>98586.45979189529</v>
      </c>
      <c r="AE46" t="n">
        <v>134890.3436148606</v>
      </c>
      <c r="AF46" t="n">
        <v>5.00525553430679e-06</v>
      </c>
      <c r="AG46" t="n">
        <v>0.4379166666666667</v>
      </c>
      <c r="AH46" t="n">
        <v>122016.5985400806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9.512499999999999</v>
      </c>
      <c r="E47" t="n">
        <v>10.51</v>
      </c>
      <c r="F47" t="n">
        <v>7.19</v>
      </c>
      <c r="G47" t="n">
        <v>53.95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105.18</v>
      </c>
      <c r="Q47" t="n">
        <v>605.84</v>
      </c>
      <c r="R47" t="n">
        <v>28.39</v>
      </c>
      <c r="S47" t="n">
        <v>21.88</v>
      </c>
      <c r="T47" t="n">
        <v>2234.11</v>
      </c>
      <c r="U47" t="n">
        <v>0.77</v>
      </c>
      <c r="V47" t="n">
        <v>0.86</v>
      </c>
      <c r="W47" t="n">
        <v>1</v>
      </c>
      <c r="X47" t="n">
        <v>0.14</v>
      </c>
      <c r="Y47" t="n">
        <v>1</v>
      </c>
      <c r="Z47" t="n">
        <v>10</v>
      </c>
      <c r="AA47" t="n">
        <v>98.3527220555699</v>
      </c>
      <c r="AB47" t="n">
        <v>134.5705333322392</v>
      </c>
      <c r="AC47" t="n">
        <v>121.727310501976</v>
      </c>
      <c r="AD47" t="n">
        <v>98352.7220555699</v>
      </c>
      <c r="AE47" t="n">
        <v>134570.5333322392</v>
      </c>
      <c r="AF47" t="n">
        <v>5.005518636469022e-06</v>
      </c>
      <c r="AG47" t="n">
        <v>0.4379166666666667</v>
      </c>
      <c r="AH47" t="n">
        <v>121727.310501976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9.571199999999999</v>
      </c>
      <c r="E48" t="n">
        <v>10.45</v>
      </c>
      <c r="F48" t="n">
        <v>7.18</v>
      </c>
      <c r="G48" t="n">
        <v>61.55</v>
      </c>
      <c r="H48" t="n">
        <v>0.75</v>
      </c>
      <c r="I48" t="n">
        <v>7</v>
      </c>
      <c r="J48" t="n">
        <v>297.14</v>
      </c>
      <c r="K48" t="n">
        <v>60.56</v>
      </c>
      <c r="L48" t="n">
        <v>12.5</v>
      </c>
      <c r="M48" t="n">
        <v>5</v>
      </c>
      <c r="N48" t="n">
        <v>84.08</v>
      </c>
      <c r="O48" t="n">
        <v>36881.39</v>
      </c>
      <c r="P48" t="n">
        <v>104.08</v>
      </c>
      <c r="Q48" t="n">
        <v>605.84</v>
      </c>
      <c r="R48" t="n">
        <v>27.97</v>
      </c>
      <c r="S48" t="n">
        <v>21.88</v>
      </c>
      <c r="T48" t="n">
        <v>2024.42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97.08642203012097</v>
      </c>
      <c r="AB48" t="n">
        <v>132.8379257722065</v>
      </c>
      <c r="AC48" t="n">
        <v>120.1600605757423</v>
      </c>
      <c r="AD48" t="n">
        <v>97086.42203012097</v>
      </c>
      <c r="AE48" t="n">
        <v>132837.9257722065</v>
      </c>
      <c r="AF48" t="n">
        <v>5.036406830315091e-06</v>
      </c>
      <c r="AG48" t="n">
        <v>0.4354166666666666</v>
      </c>
      <c r="AH48" t="n">
        <v>120160.0605757423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9.5778</v>
      </c>
      <c r="E49" t="n">
        <v>10.44</v>
      </c>
      <c r="F49" t="n">
        <v>7.17</v>
      </c>
      <c r="G49" t="n">
        <v>61.49</v>
      </c>
      <c r="H49" t="n">
        <v>0.76</v>
      </c>
      <c r="I49" t="n">
        <v>7</v>
      </c>
      <c r="J49" t="n">
        <v>297.66</v>
      </c>
      <c r="K49" t="n">
        <v>60.56</v>
      </c>
      <c r="L49" t="n">
        <v>12.75</v>
      </c>
      <c r="M49" t="n">
        <v>5</v>
      </c>
      <c r="N49" t="n">
        <v>84.36</v>
      </c>
      <c r="O49" t="n">
        <v>36945.67</v>
      </c>
      <c r="P49" t="n">
        <v>103.88</v>
      </c>
      <c r="Q49" t="n">
        <v>605.84</v>
      </c>
      <c r="R49" t="n">
        <v>27.81</v>
      </c>
      <c r="S49" t="n">
        <v>21.88</v>
      </c>
      <c r="T49" t="n">
        <v>1946.07</v>
      </c>
      <c r="U49" t="n">
        <v>0.79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96.85997258315918</v>
      </c>
      <c r="AB49" t="n">
        <v>132.528087648629</v>
      </c>
      <c r="AC49" t="n">
        <v>119.8797929678184</v>
      </c>
      <c r="AD49" t="n">
        <v>96859.97258315918</v>
      </c>
      <c r="AE49" t="n">
        <v>132528.087648629</v>
      </c>
      <c r="AF49" t="n">
        <v>5.039879778856557e-06</v>
      </c>
      <c r="AG49" t="n">
        <v>0.435</v>
      </c>
      <c r="AH49" t="n">
        <v>119879.7929678184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9.571400000000001</v>
      </c>
      <c r="E50" t="n">
        <v>10.45</v>
      </c>
      <c r="F50" t="n">
        <v>7.18</v>
      </c>
      <c r="G50" t="n">
        <v>61.55</v>
      </c>
      <c r="H50" t="n">
        <v>0.78</v>
      </c>
      <c r="I50" t="n">
        <v>7</v>
      </c>
      <c r="J50" t="n">
        <v>298.18</v>
      </c>
      <c r="K50" t="n">
        <v>60.56</v>
      </c>
      <c r="L50" t="n">
        <v>13</v>
      </c>
      <c r="M50" t="n">
        <v>5</v>
      </c>
      <c r="N50" t="n">
        <v>84.63</v>
      </c>
      <c r="O50" t="n">
        <v>37010.06</v>
      </c>
      <c r="P50" t="n">
        <v>104.43</v>
      </c>
      <c r="Q50" t="n">
        <v>605.84</v>
      </c>
      <c r="R50" t="n">
        <v>28.09</v>
      </c>
      <c r="S50" t="n">
        <v>21.88</v>
      </c>
      <c r="T50" t="n">
        <v>2086.21</v>
      </c>
      <c r="U50" t="n">
        <v>0.78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97.28350102126134</v>
      </c>
      <c r="AB50" t="n">
        <v>133.1075779423961</v>
      </c>
      <c r="AC50" t="n">
        <v>120.4039775212682</v>
      </c>
      <c r="AD50" t="n">
        <v>97283.50102126134</v>
      </c>
      <c r="AE50" t="n">
        <v>133107.577942396</v>
      </c>
      <c r="AF50" t="n">
        <v>5.036512071179985e-06</v>
      </c>
      <c r="AG50" t="n">
        <v>0.4354166666666666</v>
      </c>
      <c r="AH50" t="n">
        <v>120403.9775212682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9.5663</v>
      </c>
      <c r="E51" t="n">
        <v>10.45</v>
      </c>
      <c r="F51" t="n">
        <v>7.19</v>
      </c>
      <c r="G51" t="n">
        <v>61.6</v>
      </c>
      <c r="H51" t="n">
        <v>0.79</v>
      </c>
      <c r="I51" t="n">
        <v>7</v>
      </c>
      <c r="J51" t="n">
        <v>298.71</v>
      </c>
      <c r="K51" t="n">
        <v>60.56</v>
      </c>
      <c r="L51" t="n">
        <v>13.25</v>
      </c>
      <c r="M51" t="n">
        <v>5</v>
      </c>
      <c r="N51" t="n">
        <v>84.90000000000001</v>
      </c>
      <c r="O51" t="n">
        <v>37074.57</v>
      </c>
      <c r="P51" t="n">
        <v>104.58</v>
      </c>
      <c r="Q51" t="n">
        <v>605.84</v>
      </c>
      <c r="R51" t="n">
        <v>28.22</v>
      </c>
      <c r="S51" t="n">
        <v>21.88</v>
      </c>
      <c r="T51" t="n">
        <v>2149.92</v>
      </c>
      <c r="U51" t="n">
        <v>0.78</v>
      </c>
      <c r="V51" t="n">
        <v>0.86</v>
      </c>
      <c r="W51" t="n">
        <v>1</v>
      </c>
      <c r="X51" t="n">
        <v>0.13</v>
      </c>
      <c r="Y51" t="n">
        <v>1</v>
      </c>
      <c r="Z51" t="n">
        <v>10</v>
      </c>
      <c r="AA51" t="n">
        <v>97.46337047897069</v>
      </c>
      <c r="AB51" t="n">
        <v>133.3536832697143</v>
      </c>
      <c r="AC51" t="n">
        <v>120.6265949015583</v>
      </c>
      <c r="AD51" t="n">
        <v>97463.37047897068</v>
      </c>
      <c r="AE51" t="n">
        <v>133353.6832697143</v>
      </c>
      <c r="AF51" t="n">
        <v>5.033828429125215e-06</v>
      </c>
      <c r="AG51" t="n">
        <v>0.4354166666666666</v>
      </c>
      <c r="AH51" t="n">
        <v>120626.5949015583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9.5801</v>
      </c>
      <c r="E52" t="n">
        <v>10.44</v>
      </c>
      <c r="F52" t="n">
        <v>7.17</v>
      </c>
      <c r="G52" t="n">
        <v>61.47</v>
      </c>
      <c r="H52" t="n">
        <v>0.8</v>
      </c>
      <c r="I52" t="n">
        <v>7</v>
      </c>
      <c r="J52" t="n">
        <v>299.23</v>
      </c>
      <c r="K52" t="n">
        <v>60.56</v>
      </c>
      <c r="L52" t="n">
        <v>13.5</v>
      </c>
      <c r="M52" t="n">
        <v>5</v>
      </c>
      <c r="N52" t="n">
        <v>85.18000000000001</v>
      </c>
      <c r="O52" t="n">
        <v>37139.2</v>
      </c>
      <c r="P52" t="n">
        <v>103.81</v>
      </c>
      <c r="Q52" t="n">
        <v>605.88</v>
      </c>
      <c r="R52" t="n">
        <v>27.75</v>
      </c>
      <c r="S52" t="n">
        <v>21.88</v>
      </c>
      <c r="T52" t="n">
        <v>1916.25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96.79821877960403</v>
      </c>
      <c r="AB52" t="n">
        <v>132.4435933702193</v>
      </c>
      <c r="AC52" t="n">
        <v>119.8033627047516</v>
      </c>
      <c r="AD52" t="n">
        <v>96798.21877960402</v>
      </c>
      <c r="AE52" t="n">
        <v>132443.5933702193</v>
      </c>
      <c r="AF52" t="n">
        <v>5.041090048802826e-06</v>
      </c>
      <c r="AG52" t="n">
        <v>0.435</v>
      </c>
      <c r="AH52" t="n">
        <v>119803.3627047516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9.571899999999999</v>
      </c>
      <c r="E53" t="n">
        <v>10.45</v>
      </c>
      <c r="F53" t="n">
        <v>7.18</v>
      </c>
      <c r="G53" t="n">
        <v>61.55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103.28</v>
      </c>
      <c r="Q53" t="n">
        <v>605.87</v>
      </c>
      <c r="R53" t="n">
        <v>27.94</v>
      </c>
      <c r="S53" t="n">
        <v>21.88</v>
      </c>
      <c r="T53" t="n">
        <v>2013.69</v>
      </c>
      <c r="U53" t="n">
        <v>0.78</v>
      </c>
      <c r="V53" t="n">
        <v>0.86</v>
      </c>
      <c r="W53" t="n">
        <v>1</v>
      </c>
      <c r="X53" t="n">
        <v>0.12</v>
      </c>
      <c r="Y53" t="n">
        <v>1</v>
      </c>
      <c r="Z53" t="n">
        <v>10</v>
      </c>
      <c r="AA53" t="n">
        <v>96.6248794311816</v>
      </c>
      <c r="AB53" t="n">
        <v>132.2064228265155</v>
      </c>
      <c r="AC53" t="n">
        <v>119.5888273848679</v>
      </c>
      <c r="AD53" t="n">
        <v>96624.8794311816</v>
      </c>
      <c r="AE53" t="n">
        <v>132206.4228265155</v>
      </c>
      <c r="AF53" t="n">
        <v>5.036775173342216e-06</v>
      </c>
      <c r="AG53" t="n">
        <v>0.4354166666666666</v>
      </c>
      <c r="AH53" t="n">
        <v>119588.8273848679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9.569900000000001</v>
      </c>
      <c r="E54" t="n">
        <v>10.45</v>
      </c>
      <c r="F54" t="n">
        <v>7.18</v>
      </c>
      <c r="G54" t="n">
        <v>61.57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102.79</v>
      </c>
      <c r="Q54" t="n">
        <v>605.84</v>
      </c>
      <c r="R54" t="n">
        <v>28.13</v>
      </c>
      <c r="S54" t="n">
        <v>21.88</v>
      </c>
      <c r="T54" t="n">
        <v>2107.78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96.36533164524214</v>
      </c>
      <c r="AB54" t="n">
        <v>131.8512980953531</v>
      </c>
      <c r="AC54" t="n">
        <v>119.2675952596269</v>
      </c>
      <c r="AD54" t="n">
        <v>96365.33164524214</v>
      </c>
      <c r="AE54" t="n">
        <v>131851.2980953532</v>
      </c>
      <c r="AF54" t="n">
        <v>5.035722764693288e-06</v>
      </c>
      <c r="AG54" t="n">
        <v>0.4354166666666666</v>
      </c>
      <c r="AH54" t="n">
        <v>119267.5952596269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9.579800000000001</v>
      </c>
      <c r="E55" t="n">
        <v>10.44</v>
      </c>
      <c r="F55" t="n">
        <v>7.17</v>
      </c>
      <c r="G55" t="n">
        <v>61.47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101.65</v>
      </c>
      <c r="Q55" t="n">
        <v>605.84</v>
      </c>
      <c r="R55" t="n">
        <v>27.69</v>
      </c>
      <c r="S55" t="n">
        <v>21.88</v>
      </c>
      <c r="T55" t="n">
        <v>1884.59</v>
      </c>
      <c r="U55" t="n">
        <v>0.79</v>
      </c>
      <c r="V55" t="n">
        <v>0.86</v>
      </c>
      <c r="W55" t="n">
        <v>1</v>
      </c>
      <c r="X55" t="n">
        <v>0.11</v>
      </c>
      <c r="Y55" t="n">
        <v>1</v>
      </c>
      <c r="Z55" t="n">
        <v>10</v>
      </c>
      <c r="AA55" t="n">
        <v>95.5740627149567</v>
      </c>
      <c r="AB55" t="n">
        <v>130.7686490366157</v>
      </c>
      <c r="AC55" t="n">
        <v>118.2882727075474</v>
      </c>
      <c r="AD55" t="n">
        <v>95574.0627149567</v>
      </c>
      <c r="AE55" t="n">
        <v>130768.6490366157</v>
      </c>
      <c r="AF55" t="n">
        <v>5.040932187505487e-06</v>
      </c>
      <c r="AG55" t="n">
        <v>0.435</v>
      </c>
      <c r="AH55" t="n">
        <v>118288.2727075475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9.652799999999999</v>
      </c>
      <c r="E56" t="n">
        <v>10.36</v>
      </c>
      <c r="F56" t="n">
        <v>7.15</v>
      </c>
      <c r="G56" t="n">
        <v>71.45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100.75</v>
      </c>
      <c r="Q56" t="n">
        <v>605.85</v>
      </c>
      <c r="R56" t="n">
        <v>26.94</v>
      </c>
      <c r="S56" t="n">
        <v>21.88</v>
      </c>
      <c r="T56" t="n">
        <v>1518.02</v>
      </c>
      <c r="U56" t="n">
        <v>0.8100000000000001</v>
      </c>
      <c r="V56" t="n">
        <v>0.87</v>
      </c>
      <c r="W56" t="n">
        <v>1</v>
      </c>
      <c r="X56" t="n">
        <v>0.09</v>
      </c>
      <c r="Y56" t="n">
        <v>1</v>
      </c>
      <c r="Z56" t="n">
        <v>10</v>
      </c>
      <c r="AA56" t="n">
        <v>94.26064676013813</v>
      </c>
      <c r="AB56" t="n">
        <v>128.9715753834114</v>
      </c>
      <c r="AC56" t="n">
        <v>116.6627092415957</v>
      </c>
      <c r="AD56" t="n">
        <v>94260.64676013813</v>
      </c>
      <c r="AE56" t="n">
        <v>128971.5753834114</v>
      </c>
      <c r="AF56" t="n">
        <v>5.079345103191398e-06</v>
      </c>
      <c r="AG56" t="n">
        <v>0.4316666666666666</v>
      </c>
      <c r="AH56" t="n">
        <v>116662.7092415957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9.645</v>
      </c>
      <c r="E57" t="n">
        <v>10.37</v>
      </c>
      <c r="F57" t="n">
        <v>7.15</v>
      </c>
      <c r="G57" t="n">
        <v>71.54000000000001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100.55</v>
      </c>
      <c r="Q57" t="n">
        <v>605.84</v>
      </c>
      <c r="R57" t="n">
        <v>27.04</v>
      </c>
      <c r="S57" t="n">
        <v>21.88</v>
      </c>
      <c r="T57" t="n">
        <v>1565.75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94.22391233200709</v>
      </c>
      <c r="AB57" t="n">
        <v>128.9213137182339</v>
      </c>
      <c r="AC57" t="n">
        <v>116.6172444792</v>
      </c>
      <c r="AD57" t="n">
        <v>94223.91233200709</v>
      </c>
      <c r="AE57" t="n">
        <v>128921.3137182339</v>
      </c>
      <c r="AF57" t="n">
        <v>5.075240709460574e-06</v>
      </c>
      <c r="AG57" t="n">
        <v>0.4320833333333333</v>
      </c>
      <c r="AH57" t="n">
        <v>116617.2444792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9.6432</v>
      </c>
      <c r="E58" t="n">
        <v>10.37</v>
      </c>
      <c r="F58" t="n">
        <v>7.16</v>
      </c>
      <c r="G58" t="n">
        <v>71.56</v>
      </c>
      <c r="H58" t="n">
        <v>0.88</v>
      </c>
      <c r="I58" t="n">
        <v>6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100.24</v>
      </c>
      <c r="Q58" t="n">
        <v>605.84</v>
      </c>
      <c r="R58" t="n">
        <v>27.21</v>
      </c>
      <c r="S58" t="n">
        <v>21.88</v>
      </c>
      <c r="T58" t="n">
        <v>1653.59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94.110701545016</v>
      </c>
      <c r="AB58" t="n">
        <v>128.7664137249653</v>
      </c>
      <c r="AC58" t="n">
        <v>116.4771279238855</v>
      </c>
      <c r="AD58" t="n">
        <v>94110.701545016</v>
      </c>
      <c r="AE58" t="n">
        <v>128766.4137249653</v>
      </c>
      <c r="AF58" t="n">
        <v>5.074293541676539e-06</v>
      </c>
      <c r="AG58" t="n">
        <v>0.4320833333333333</v>
      </c>
      <c r="AH58" t="n">
        <v>116477.1279238855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9.6432</v>
      </c>
      <c r="E59" t="n">
        <v>10.37</v>
      </c>
      <c r="F59" t="n">
        <v>7.16</v>
      </c>
      <c r="G59" t="n">
        <v>71.56</v>
      </c>
      <c r="H59" t="n">
        <v>0.9</v>
      </c>
      <c r="I59" t="n">
        <v>6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99.98</v>
      </c>
      <c r="Q59" t="n">
        <v>605.85</v>
      </c>
      <c r="R59" t="n">
        <v>27.24</v>
      </c>
      <c r="S59" t="n">
        <v>21.88</v>
      </c>
      <c r="T59" t="n">
        <v>1666.04</v>
      </c>
      <c r="U59" t="n">
        <v>0.8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93.96397543465747</v>
      </c>
      <c r="AB59" t="n">
        <v>128.5656565876738</v>
      </c>
      <c r="AC59" t="n">
        <v>116.2955307660125</v>
      </c>
      <c r="AD59" t="n">
        <v>93963.97543465748</v>
      </c>
      <c r="AE59" t="n">
        <v>128565.6565876738</v>
      </c>
      <c r="AF59" t="n">
        <v>5.074293541676539e-06</v>
      </c>
      <c r="AG59" t="n">
        <v>0.4320833333333333</v>
      </c>
      <c r="AH59" t="n">
        <v>116295.5307660125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9.638299999999999</v>
      </c>
      <c r="E60" t="n">
        <v>10.38</v>
      </c>
      <c r="F60" t="n">
        <v>7.16</v>
      </c>
      <c r="G60" t="n">
        <v>71.61</v>
      </c>
      <c r="H60" t="n">
        <v>0.91</v>
      </c>
      <c r="I60" t="n">
        <v>6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99.92</v>
      </c>
      <c r="Q60" t="n">
        <v>605.88</v>
      </c>
      <c r="R60" t="n">
        <v>27.25</v>
      </c>
      <c r="S60" t="n">
        <v>21.88</v>
      </c>
      <c r="T60" t="n">
        <v>1674.18</v>
      </c>
      <c r="U60" t="n">
        <v>0.8</v>
      </c>
      <c r="V60" t="n">
        <v>0.86</v>
      </c>
      <c r="W60" t="n">
        <v>1</v>
      </c>
      <c r="X60" t="n">
        <v>0.1</v>
      </c>
      <c r="Y60" t="n">
        <v>1</v>
      </c>
      <c r="Z60" t="n">
        <v>10</v>
      </c>
      <c r="AA60" t="n">
        <v>93.97931879034081</v>
      </c>
      <c r="AB60" t="n">
        <v>128.5866500438208</v>
      </c>
      <c r="AC60" t="n">
        <v>116.3145206361694</v>
      </c>
      <c r="AD60" t="n">
        <v>93979.31879034081</v>
      </c>
      <c r="AE60" t="n">
        <v>128586.6500438208</v>
      </c>
      <c r="AF60" t="n">
        <v>5.071715140486662e-06</v>
      </c>
      <c r="AG60" t="n">
        <v>0.4325000000000001</v>
      </c>
      <c r="AH60" t="n">
        <v>116314.5206361694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9.639799999999999</v>
      </c>
      <c r="E61" t="n">
        <v>10.37</v>
      </c>
      <c r="F61" t="n">
        <v>7.16</v>
      </c>
      <c r="G61" t="n">
        <v>71.59</v>
      </c>
      <c r="H61" t="n">
        <v>0.92</v>
      </c>
      <c r="I61" t="n">
        <v>6</v>
      </c>
      <c r="J61" t="n">
        <v>303.99</v>
      </c>
      <c r="K61" t="n">
        <v>60.56</v>
      </c>
      <c r="L61" t="n">
        <v>15.75</v>
      </c>
      <c r="M61" t="n">
        <v>1</v>
      </c>
      <c r="N61" t="n">
        <v>87.68000000000001</v>
      </c>
      <c r="O61" t="n">
        <v>37726.27</v>
      </c>
      <c r="P61" t="n">
        <v>99.95</v>
      </c>
      <c r="Q61" t="n">
        <v>605.84</v>
      </c>
      <c r="R61" t="n">
        <v>27.24</v>
      </c>
      <c r="S61" t="n">
        <v>21.88</v>
      </c>
      <c r="T61" t="n">
        <v>1667.45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93.97833451791813</v>
      </c>
      <c r="AB61" t="n">
        <v>128.585303318869</v>
      </c>
      <c r="AC61" t="n">
        <v>116.3133024407569</v>
      </c>
      <c r="AD61" t="n">
        <v>93978.33451791813</v>
      </c>
      <c r="AE61" t="n">
        <v>128585.303318869</v>
      </c>
      <c r="AF61" t="n">
        <v>5.072504446973359e-06</v>
      </c>
      <c r="AG61" t="n">
        <v>0.4320833333333333</v>
      </c>
      <c r="AH61" t="n">
        <v>116313.3024407569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9.6419</v>
      </c>
      <c r="E62" t="n">
        <v>10.37</v>
      </c>
      <c r="F62" t="n">
        <v>7.16</v>
      </c>
      <c r="G62" t="n">
        <v>71.56999999999999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1</v>
      </c>
      <c r="N62" t="n">
        <v>87.97</v>
      </c>
      <c r="O62" t="n">
        <v>37792.08</v>
      </c>
      <c r="P62" t="n">
        <v>100.07</v>
      </c>
      <c r="Q62" t="n">
        <v>605.84</v>
      </c>
      <c r="R62" t="n">
        <v>27.1</v>
      </c>
      <c r="S62" t="n">
        <v>21.88</v>
      </c>
      <c r="T62" t="n">
        <v>1594.74</v>
      </c>
      <c r="U62" t="n">
        <v>0.8100000000000001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94.02673521545678</v>
      </c>
      <c r="AB62" t="n">
        <v>128.6515272885294</v>
      </c>
      <c r="AC62" t="n">
        <v>116.3732060876988</v>
      </c>
      <c r="AD62" t="n">
        <v>94026.73521545678</v>
      </c>
      <c r="AE62" t="n">
        <v>128651.5272885294</v>
      </c>
      <c r="AF62" t="n">
        <v>5.073609476054735e-06</v>
      </c>
      <c r="AG62" t="n">
        <v>0.4320833333333333</v>
      </c>
      <c r="AH62" t="n">
        <v>116373.2060876988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9.645300000000001</v>
      </c>
      <c r="E63" t="n">
        <v>10.37</v>
      </c>
      <c r="F63" t="n">
        <v>7.15</v>
      </c>
      <c r="G63" t="n">
        <v>71.53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1</v>
      </c>
      <c r="N63" t="n">
        <v>88.25</v>
      </c>
      <c r="O63" t="n">
        <v>37858.02</v>
      </c>
      <c r="P63" t="n">
        <v>100.19</v>
      </c>
      <c r="Q63" t="n">
        <v>605.84</v>
      </c>
      <c r="R63" t="n">
        <v>27.04</v>
      </c>
      <c r="S63" t="n">
        <v>21.88</v>
      </c>
      <c r="T63" t="n">
        <v>1567.52</v>
      </c>
      <c r="U63" t="n">
        <v>0.8100000000000001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94.01802950166362</v>
      </c>
      <c r="AB63" t="n">
        <v>128.6396157468486</v>
      </c>
      <c r="AC63" t="n">
        <v>116.3624313668381</v>
      </c>
      <c r="AD63" t="n">
        <v>94018.02950166362</v>
      </c>
      <c r="AE63" t="n">
        <v>128639.6157468486</v>
      </c>
      <c r="AF63" t="n">
        <v>5.075398570757915e-06</v>
      </c>
      <c r="AG63" t="n">
        <v>0.4320833333333333</v>
      </c>
      <c r="AH63" t="n">
        <v>116362.4313668381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9.6432</v>
      </c>
      <c r="E64" t="n">
        <v>10.37</v>
      </c>
      <c r="F64" t="n">
        <v>7.16</v>
      </c>
      <c r="G64" t="n">
        <v>71.56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100.15</v>
      </c>
      <c r="Q64" t="n">
        <v>605.84</v>
      </c>
      <c r="R64" t="n">
        <v>27.13</v>
      </c>
      <c r="S64" t="n">
        <v>21.88</v>
      </c>
      <c r="T64" t="n">
        <v>1612.15</v>
      </c>
      <c r="U64" t="n">
        <v>0.8100000000000001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94.0599117375842</v>
      </c>
      <c r="AB64" t="n">
        <v>128.696920869749</v>
      </c>
      <c r="AC64" t="n">
        <v>116.4142673692371</v>
      </c>
      <c r="AD64" t="n">
        <v>94059.9117375842</v>
      </c>
      <c r="AE64" t="n">
        <v>128696.920869749</v>
      </c>
      <c r="AF64" t="n">
        <v>5.074293541676539e-06</v>
      </c>
      <c r="AG64" t="n">
        <v>0.4320833333333333</v>
      </c>
      <c r="AH64" t="n">
        <v>116414.2673692371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9.637</v>
      </c>
      <c r="E65" t="n">
        <v>10.38</v>
      </c>
      <c r="F65" t="n">
        <v>7.16</v>
      </c>
      <c r="G65" t="n">
        <v>71.62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100.3</v>
      </c>
      <c r="Q65" t="n">
        <v>605.88</v>
      </c>
      <c r="R65" t="n">
        <v>27.24</v>
      </c>
      <c r="S65" t="n">
        <v>21.88</v>
      </c>
      <c r="T65" t="n">
        <v>1665.88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94.20587333178575</v>
      </c>
      <c r="AB65" t="n">
        <v>128.8966319623065</v>
      </c>
      <c r="AC65" t="n">
        <v>116.5949183154173</v>
      </c>
      <c r="AD65" t="n">
        <v>94205.87333178575</v>
      </c>
      <c r="AE65" t="n">
        <v>128896.6319623065</v>
      </c>
      <c r="AF65" t="n">
        <v>5.071031074864859e-06</v>
      </c>
      <c r="AG65" t="n">
        <v>0.4325000000000001</v>
      </c>
      <c r="AH65" t="n">
        <v>116594.9183154173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9.6388</v>
      </c>
      <c r="E66" t="n">
        <v>10.37</v>
      </c>
      <c r="F66" t="n">
        <v>7.16</v>
      </c>
      <c r="G66" t="n">
        <v>71.59999999999999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100.1</v>
      </c>
      <c r="Q66" t="n">
        <v>605.84</v>
      </c>
      <c r="R66" t="n">
        <v>27.22</v>
      </c>
      <c r="S66" t="n">
        <v>21.88</v>
      </c>
      <c r="T66" t="n">
        <v>1654.41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94.07222969213605</v>
      </c>
      <c r="AB66" t="n">
        <v>128.7137748385966</v>
      </c>
      <c r="AC66" t="n">
        <v>116.4295128189527</v>
      </c>
      <c r="AD66" t="n">
        <v>94072.22969213605</v>
      </c>
      <c r="AE66" t="n">
        <v>128713.7748385966</v>
      </c>
      <c r="AF66" t="n">
        <v>5.071978242648895e-06</v>
      </c>
      <c r="AG66" t="n">
        <v>0.4320833333333333</v>
      </c>
      <c r="AH66" t="n">
        <v>116429.5128189527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9.6471</v>
      </c>
      <c r="E67" t="n">
        <v>10.37</v>
      </c>
      <c r="F67" t="n">
        <v>7.15</v>
      </c>
      <c r="G67" t="n">
        <v>71.51000000000001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99.8</v>
      </c>
      <c r="Q67" t="n">
        <v>605.84</v>
      </c>
      <c r="R67" t="n">
        <v>26.98</v>
      </c>
      <c r="S67" t="n">
        <v>21.88</v>
      </c>
      <c r="T67" t="n">
        <v>1535.26</v>
      </c>
      <c r="U67" t="n">
        <v>0.8100000000000001</v>
      </c>
      <c r="V67" t="n">
        <v>0.86</v>
      </c>
      <c r="W67" t="n">
        <v>1</v>
      </c>
      <c r="X67" t="n">
        <v>0.09</v>
      </c>
      <c r="Y67" t="n">
        <v>1</v>
      </c>
      <c r="Z67" t="n">
        <v>10</v>
      </c>
      <c r="AA67" t="n">
        <v>93.78146382612806</v>
      </c>
      <c r="AB67" t="n">
        <v>128.31593615304</v>
      </c>
      <c r="AC67" t="n">
        <v>116.0696432991753</v>
      </c>
      <c r="AD67" t="n">
        <v>93781.46382612806</v>
      </c>
      <c r="AE67" t="n">
        <v>128315.93615304</v>
      </c>
      <c r="AF67" t="n">
        <v>5.076345738541951e-06</v>
      </c>
      <c r="AG67" t="n">
        <v>0.4320833333333333</v>
      </c>
      <c r="AH67" t="n">
        <v>116069.6432991753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9.6442</v>
      </c>
      <c r="E68" t="n">
        <v>10.37</v>
      </c>
      <c r="F68" t="n">
        <v>7.15</v>
      </c>
      <c r="G68" t="n">
        <v>71.54000000000001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0</v>
      </c>
      <c r="N68" t="n">
        <v>89.69</v>
      </c>
      <c r="O68" t="n">
        <v>38189.58</v>
      </c>
      <c r="P68" t="n">
        <v>99.56999999999999</v>
      </c>
      <c r="Q68" t="n">
        <v>605.87</v>
      </c>
      <c r="R68" t="n">
        <v>27</v>
      </c>
      <c r="S68" t="n">
        <v>21.88</v>
      </c>
      <c r="T68" t="n">
        <v>1545.64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93.67830683676627</v>
      </c>
      <c r="AB68" t="n">
        <v>128.1747922092301</v>
      </c>
      <c r="AC68" t="n">
        <v>115.9419699352658</v>
      </c>
      <c r="AD68" t="n">
        <v>93678.30683676626</v>
      </c>
      <c r="AE68" t="n">
        <v>128174.7922092301</v>
      </c>
      <c r="AF68" t="n">
        <v>5.074819746001003e-06</v>
      </c>
      <c r="AG68" t="n">
        <v>0.4320833333333333</v>
      </c>
      <c r="AH68" t="n">
        <v>115941.9699352658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10.1203</v>
      </c>
      <c r="E2" t="n">
        <v>9.880000000000001</v>
      </c>
      <c r="F2" t="n">
        <v>7.65</v>
      </c>
      <c r="G2" t="n">
        <v>14.82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26</v>
      </c>
      <c r="N2" t="n">
        <v>6.84</v>
      </c>
      <c r="O2" t="n">
        <v>7851.41</v>
      </c>
      <c r="P2" t="n">
        <v>41.78</v>
      </c>
      <c r="Q2" t="n">
        <v>605.9</v>
      </c>
      <c r="R2" t="n">
        <v>42.81</v>
      </c>
      <c r="S2" t="n">
        <v>21.88</v>
      </c>
      <c r="T2" t="n">
        <v>9325.68</v>
      </c>
      <c r="U2" t="n">
        <v>0.51</v>
      </c>
      <c r="V2" t="n">
        <v>0.8100000000000001</v>
      </c>
      <c r="W2" t="n">
        <v>1.04</v>
      </c>
      <c r="X2" t="n">
        <v>0.6</v>
      </c>
      <c r="Y2" t="n">
        <v>1</v>
      </c>
      <c r="Z2" t="n">
        <v>10</v>
      </c>
      <c r="AA2" t="n">
        <v>43.62013172346326</v>
      </c>
      <c r="AB2" t="n">
        <v>59.68298860841912</v>
      </c>
      <c r="AC2" t="n">
        <v>53.98692794124432</v>
      </c>
      <c r="AD2" t="n">
        <v>43620.13172346326</v>
      </c>
      <c r="AE2" t="n">
        <v>59682.98860841912</v>
      </c>
      <c r="AF2" t="n">
        <v>1.066947169168606e-05</v>
      </c>
      <c r="AG2" t="n">
        <v>0.4116666666666667</v>
      </c>
      <c r="AH2" t="n">
        <v>53986.92794124432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10.2769</v>
      </c>
      <c r="E3" t="n">
        <v>9.73</v>
      </c>
      <c r="F3" t="n">
        <v>7.57</v>
      </c>
      <c r="G3" t="n">
        <v>17.48</v>
      </c>
      <c r="H3" t="n">
        <v>0.35</v>
      </c>
      <c r="I3" t="n">
        <v>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39.93</v>
      </c>
      <c r="Q3" t="n">
        <v>606.01</v>
      </c>
      <c r="R3" t="n">
        <v>39.37</v>
      </c>
      <c r="S3" t="n">
        <v>21.88</v>
      </c>
      <c r="T3" t="n">
        <v>7631.27</v>
      </c>
      <c r="U3" t="n">
        <v>0.5600000000000001</v>
      </c>
      <c r="V3" t="n">
        <v>0.82</v>
      </c>
      <c r="W3" t="n">
        <v>1.06</v>
      </c>
      <c r="X3" t="n">
        <v>0.52</v>
      </c>
      <c r="Y3" t="n">
        <v>1</v>
      </c>
      <c r="Z3" t="n">
        <v>10</v>
      </c>
      <c r="AA3" t="n">
        <v>41.82176365472222</v>
      </c>
      <c r="AB3" t="n">
        <v>57.22238207820651</v>
      </c>
      <c r="AC3" t="n">
        <v>51.76115824489336</v>
      </c>
      <c r="AD3" t="n">
        <v>41821.76365472222</v>
      </c>
      <c r="AE3" t="n">
        <v>57222.38207820651</v>
      </c>
      <c r="AF3" t="n">
        <v>1.083456949184198e-05</v>
      </c>
      <c r="AG3" t="n">
        <v>0.4054166666666667</v>
      </c>
      <c r="AH3" t="n">
        <v>51761.15824489336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10.259</v>
      </c>
      <c r="E4" t="n">
        <v>9.75</v>
      </c>
      <c r="F4" t="n">
        <v>7.59</v>
      </c>
      <c r="G4" t="n">
        <v>17.52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40.16</v>
      </c>
      <c r="Q4" t="n">
        <v>606.08</v>
      </c>
      <c r="R4" t="n">
        <v>39.82</v>
      </c>
      <c r="S4" t="n">
        <v>21.88</v>
      </c>
      <c r="T4" t="n">
        <v>7854.96</v>
      </c>
      <c r="U4" t="n">
        <v>0.55</v>
      </c>
      <c r="V4" t="n">
        <v>0.82</v>
      </c>
      <c r="W4" t="n">
        <v>1.06</v>
      </c>
      <c r="X4" t="n">
        <v>0.53</v>
      </c>
      <c r="Y4" t="n">
        <v>1</v>
      </c>
      <c r="Z4" t="n">
        <v>10</v>
      </c>
      <c r="AA4" t="n">
        <v>42.05853549778644</v>
      </c>
      <c r="AB4" t="n">
        <v>57.54634375952187</v>
      </c>
      <c r="AC4" t="n">
        <v>52.05420147802805</v>
      </c>
      <c r="AD4" t="n">
        <v>42058.53549778643</v>
      </c>
      <c r="AE4" t="n">
        <v>57546.34375952188</v>
      </c>
      <c r="AF4" t="n">
        <v>1.081569815964025e-05</v>
      </c>
      <c r="AG4" t="n">
        <v>0.40625</v>
      </c>
      <c r="AH4" t="n">
        <v>52054.20147802805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7.2876</v>
      </c>
      <c r="E2" t="n">
        <v>13.72</v>
      </c>
      <c r="F2" t="n">
        <v>8.67</v>
      </c>
      <c r="G2" t="n">
        <v>6.59</v>
      </c>
      <c r="H2" t="n">
        <v>0.11</v>
      </c>
      <c r="I2" t="n">
        <v>79</v>
      </c>
      <c r="J2" t="n">
        <v>167.88</v>
      </c>
      <c r="K2" t="n">
        <v>51.39</v>
      </c>
      <c r="L2" t="n">
        <v>1</v>
      </c>
      <c r="M2" t="n">
        <v>77</v>
      </c>
      <c r="N2" t="n">
        <v>30.49</v>
      </c>
      <c r="O2" t="n">
        <v>20939.59</v>
      </c>
      <c r="P2" t="n">
        <v>108.13</v>
      </c>
      <c r="Q2" t="n">
        <v>606.17</v>
      </c>
      <c r="R2" t="n">
        <v>74.27</v>
      </c>
      <c r="S2" t="n">
        <v>21.88</v>
      </c>
      <c r="T2" t="n">
        <v>24816.02</v>
      </c>
      <c r="U2" t="n">
        <v>0.29</v>
      </c>
      <c r="V2" t="n">
        <v>0.71</v>
      </c>
      <c r="W2" t="n">
        <v>1.12</v>
      </c>
      <c r="X2" t="n">
        <v>1.61</v>
      </c>
      <c r="Y2" t="n">
        <v>1</v>
      </c>
      <c r="Z2" t="n">
        <v>10</v>
      </c>
      <c r="AA2" t="n">
        <v>129.6373450418681</v>
      </c>
      <c r="AB2" t="n">
        <v>177.3755346822288</v>
      </c>
      <c r="AC2" t="n">
        <v>160.4470626003329</v>
      </c>
      <c r="AD2" t="n">
        <v>129637.3450418681</v>
      </c>
      <c r="AE2" t="n">
        <v>177375.5346822288</v>
      </c>
      <c r="AF2" t="n">
        <v>4.689779917846512e-06</v>
      </c>
      <c r="AG2" t="n">
        <v>0.5716666666666667</v>
      </c>
      <c r="AH2" t="n">
        <v>160447.062600333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7.8934</v>
      </c>
      <c r="E3" t="n">
        <v>12.67</v>
      </c>
      <c r="F3" t="n">
        <v>8.26</v>
      </c>
      <c r="G3" t="n">
        <v>8.26</v>
      </c>
      <c r="H3" t="n">
        <v>0.13</v>
      </c>
      <c r="I3" t="n">
        <v>60</v>
      </c>
      <c r="J3" t="n">
        <v>168.25</v>
      </c>
      <c r="K3" t="n">
        <v>51.39</v>
      </c>
      <c r="L3" t="n">
        <v>1.25</v>
      </c>
      <c r="M3" t="n">
        <v>58</v>
      </c>
      <c r="N3" t="n">
        <v>30.6</v>
      </c>
      <c r="O3" t="n">
        <v>20984.25</v>
      </c>
      <c r="P3" t="n">
        <v>102.25</v>
      </c>
      <c r="Q3" t="n">
        <v>606.08</v>
      </c>
      <c r="R3" t="n">
        <v>61.72</v>
      </c>
      <c r="S3" t="n">
        <v>21.88</v>
      </c>
      <c r="T3" t="n">
        <v>18635.56</v>
      </c>
      <c r="U3" t="n">
        <v>0.35</v>
      </c>
      <c r="V3" t="n">
        <v>0.75</v>
      </c>
      <c r="W3" t="n">
        <v>1.09</v>
      </c>
      <c r="X3" t="n">
        <v>1.2</v>
      </c>
      <c r="Y3" t="n">
        <v>1</v>
      </c>
      <c r="Z3" t="n">
        <v>10</v>
      </c>
      <c r="AA3" t="n">
        <v>113.8696262083538</v>
      </c>
      <c r="AB3" t="n">
        <v>155.8014461515651</v>
      </c>
      <c r="AC3" t="n">
        <v>140.9319747996055</v>
      </c>
      <c r="AD3" t="n">
        <v>113869.6262083538</v>
      </c>
      <c r="AE3" t="n">
        <v>155801.4461515651</v>
      </c>
      <c r="AF3" t="n">
        <v>5.079629617916688e-06</v>
      </c>
      <c r="AG3" t="n">
        <v>0.5279166666666667</v>
      </c>
      <c r="AH3" t="n">
        <v>140931.9747996055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8.340299999999999</v>
      </c>
      <c r="E4" t="n">
        <v>11.99</v>
      </c>
      <c r="F4" t="n">
        <v>7.99</v>
      </c>
      <c r="G4" t="n">
        <v>9.99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98.08</v>
      </c>
      <c r="Q4" t="n">
        <v>605.9400000000001</v>
      </c>
      <c r="R4" t="n">
        <v>53.08</v>
      </c>
      <c r="S4" t="n">
        <v>21.88</v>
      </c>
      <c r="T4" t="n">
        <v>14374.4</v>
      </c>
      <c r="U4" t="n">
        <v>0.41</v>
      </c>
      <c r="V4" t="n">
        <v>0.77</v>
      </c>
      <c r="W4" t="n">
        <v>1.07</v>
      </c>
      <c r="X4" t="n">
        <v>0.93</v>
      </c>
      <c r="Y4" t="n">
        <v>1</v>
      </c>
      <c r="Z4" t="n">
        <v>10</v>
      </c>
      <c r="AA4" t="n">
        <v>103.8510218944513</v>
      </c>
      <c r="AB4" t="n">
        <v>142.0935497396622</v>
      </c>
      <c r="AC4" t="n">
        <v>128.5323407820968</v>
      </c>
      <c r="AD4" t="n">
        <v>103851.0218944513</v>
      </c>
      <c r="AE4" t="n">
        <v>142093.5497396622</v>
      </c>
      <c r="AF4" t="n">
        <v>5.367222603986945e-06</v>
      </c>
      <c r="AG4" t="n">
        <v>0.4995833333333333</v>
      </c>
      <c r="AH4" t="n">
        <v>128532.3407820968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8.5999</v>
      </c>
      <c r="E5" t="n">
        <v>11.63</v>
      </c>
      <c r="F5" t="n">
        <v>7.87</v>
      </c>
      <c r="G5" t="n">
        <v>11.51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39</v>
      </c>
      <c r="N5" t="n">
        <v>30.83</v>
      </c>
      <c r="O5" t="n">
        <v>21073.68</v>
      </c>
      <c r="P5" t="n">
        <v>95.94</v>
      </c>
      <c r="Q5" t="n">
        <v>605.87</v>
      </c>
      <c r="R5" t="n">
        <v>49.17</v>
      </c>
      <c r="S5" t="n">
        <v>21.88</v>
      </c>
      <c r="T5" t="n">
        <v>12454.34</v>
      </c>
      <c r="U5" t="n">
        <v>0.45</v>
      </c>
      <c r="V5" t="n">
        <v>0.79</v>
      </c>
      <c r="W5" t="n">
        <v>1.06</v>
      </c>
      <c r="X5" t="n">
        <v>0.8100000000000001</v>
      </c>
      <c r="Y5" t="n">
        <v>1</v>
      </c>
      <c r="Z5" t="n">
        <v>10</v>
      </c>
      <c r="AA5" t="n">
        <v>98.8956009663257</v>
      </c>
      <c r="AB5" t="n">
        <v>135.3133242080621</v>
      </c>
      <c r="AC5" t="n">
        <v>122.3992104591241</v>
      </c>
      <c r="AD5" t="n">
        <v>98895.6009663257</v>
      </c>
      <c r="AE5" t="n">
        <v>135313.3242080621</v>
      </c>
      <c r="AF5" t="n">
        <v>5.534282660339237e-06</v>
      </c>
      <c r="AG5" t="n">
        <v>0.4845833333333334</v>
      </c>
      <c r="AH5" t="n">
        <v>122399.2104591242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8.8439</v>
      </c>
      <c r="E6" t="n">
        <v>11.31</v>
      </c>
      <c r="F6" t="n">
        <v>7.75</v>
      </c>
      <c r="G6" t="n">
        <v>13.28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93.56999999999999</v>
      </c>
      <c r="Q6" t="n">
        <v>605.84</v>
      </c>
      <c r="R6" t="n">
        <v>45.93</v>
      </c>
      <c r="S6" t="n">
        <v>21.88</v>
      </c>
      <c r="T6" t="n">
        <v>10867.88</v>
      </c>
      <c r="U6" t="n">
        <v>0.48</v>
      </c>
      <c r="V6" t="n">
        <v>0.8</v>
      </c>
      <c r="W6" t="n">
        <v>1.04</v>
      </c>
      <c r="X6" t="n">
        <v>0.6899999999999999</v>
      </c>
      <c r="Y6" t="n">
        <v>1</v>
      </c>
      <c r="Z6" t="n">
        <v>10</v>
      </c>
      <c r="AA6" t="n">
        <v>94.2531559974926</v>
      </c>
      <c r="AB6" t="n">
        <v>128.9613261914906</v>
      </c>
      <c r="AC6" t="n">
        <v>116.653438218167</v>
      </c>
      <c r="AD6" t="n">
        <v>94253.15599749259</v>
      </c>
      <c r="AE6" t="n">
        <v>128961.3261914906</v>
      </c>
      <c r="AF6" t="n">
        <v>5.691303668621051e-06</v>
      </c>
      <c r="AG6" t="n">
        <v>0.47125</v>
      </c>
      <c r="AH6" t="n">
        <v>116653.438218167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9.026199999999999</v>
      </c>
      <c r="E7" t="n">
        <v>11.08</v>
      </c>
      <c r="F7" t="n">
        <v>7.66</v>
      </c>
      <c r="G7" t="n">
        <v>14.82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91.78</v>
      </c>
      <c r="Q7" t="n">
        <v>605.95</v>
      </c>
      <c r="R7" t="n">
        <v>42.62</v>
      </c>
      <c r="S7" t="n">
        <v>21.88</v>
      </c>
      <c r="T7" t="n">
        <v>9230.09</v>
      </c>
      <c r="U7" t="n">
        <v>0.51</v>
      </c>
      <c r="V7" t="n">
        <v>0.8100000000000001</v>
      </c>
      <c r="W7" t="n">
        <v>1.04</v>
      </c>
      <c r="X7" t="n">
        <v>0.6</v>
      </c>
      <c r="Y7" t="n">
        <v>1</v>
      </c>
      <c r="Z7" t="n">
        <v>10</v>
      </c>
      <c r="AA7" t="n">
        <v>90.93457882869163</v>
      </c>
      <c r="AB7" t="n">
        <v>124.4207025038475</v>
      </c>
      <c r="AC7" t="n">
        <v>112.5461652824657</v>
      </c>
      <c r="AD7" t="n">
        <v>90934.57882869162</v>
      </c>
      <c r="AE7" t="n">
        <v>124420.7025038475</v>
      </c>
      <c r="AF7" t="n">
        <v>5.808618954726684e-06</v>
      </c>
      <c r="AG7" t="n">
        <v>0.4616666666666667</v>
      </c>
      <c r="AH7" t="n">
        <v>112546.1652824657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9.1959</v>
      </c>
      <c r="E8" t="n">
        <v>10.87</v>
      </c>
      <c r="F8" t="n">
        <v>7.59</v>
      </c>
      <c r="G8" t="n">
        <v>16.86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90.2</v>
      </c>
      <c r="Q8" t="n">
        <v>605.92</v>
      </c>
      <c r="R8" t="n">
        <v>40.49</v>
      </c>
      <c r="S8" t="n">
        <v>21.88</v>
      </c>
      <c r="T8" t="n">
        <v>8188.19</v>
      </c>
      <c r="U8" t="n">
        <v>0.54</v>
      </c>
      <c r="V8" t="n">
        <v>0.82</v>
      </c>
      <c r="W8" t="n">
        <v>1.04</v>
      </c>
      <c r="X8" t="n">
        <v>0.53</v>
      </c>
      <c r="Y8" t="n">
        <v>1</v>
      </c>
      <c r="Z8" t="n">
        <v>10</v>
      </c>
      <c r="AA8" t="n">
        <v>88.06635337934033</v>
      </c>
      <c r="AB8" t="n">
        <v>120.4962699068707</v>
      </c>
      <c r="AC8" t="n">
        <v>108.9962750245674</v>
      </c>
      <c r="AD8" t="n">
        <v>88066.35337934033</v>
      </c>
      <c r="AE8" t="n">
        <v>120496.2699068707</v>
      </c>
      <c r="AF8" t="n">
        <v>5.917825778929241e-06</v>
      </c>
      <c r="AG8" t="n">
        <v>0.4529166666666666</v>
      </c>
      <c r="AH8" t="n">
        <v>108996.2750245674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9.2913</v>
      </c>
      <c r="E9" t="n">
        <v>10.76</v>
      </c>
      <c r="F9" t="n">
        <v>7.54</v>
      </c>
      <c r="G9" t="n">
        <v>18.1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88.86</v>
      </c>
      <c r="Q9" t="n">
        <v>605.85</v>
      </c>
      <c r="R9" t="n">
        <v>39.16</v>
      </c>
      <c r="S9" t="n">
        <v>21.88</v>
      </c>
      <c r="T9" t="n">
        <v>7530.88</v>
      </c>
      <c r="U9" t="n">
        <v>0.5600000000000001</v>
      </c>
      <c r="V9" t="n">
        <v>0.82</v>
      </c>
      <c r="W9" t="n">
        <v>1.03</v>
      </c>
      <c r="X9" t="n">
        <v>0.49</v>
      </c>
      <c r="Y9" t="n">
        <v>1</v>
      </c>
      <c r="Z9" t="n">
        <v>10</v>
      </c>
      <c r="AA9" t="n">
        <v>86.19642867777051</v>
      </c>
      <c r="AB9" t="n">
        <v>117.9377564349286</v>
      </c>
      <c r="AC9" t="n">
        <v>106.6819424874904</v>
      </c>
      <c r="AD9" t="n">
        <v>86196.42867777051</v>
      </c>
      <c r="AE9" t="n">
        <v>117937.7564349286</v>
      </c>
      <c r="AF9" t="n">
        <v>5.979218419052541e-06</v>
      </c>
      <c r="AG9" t="n">
        <v>0.4483333333333333</v>
      </c>
      <c r="AH9" t="n">
        <v>106681.9424874904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9.4392</v>
      </c>
      <c r="E10" t="n">
        <v>10.59</v>
      </c>
      <c r="F10" t="n">
        <v>7.48</v>
      </c>
      <c r="G10" t="n">
        <v>20.39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87.37</v>
      </c>
      <c r="Q10" t="n">
        <v>605.89</v>
      </c>
      <c r="R10" t="n">
        <v>37.22</v>
      </c>
      <c r="S10" t="n">
        <v>21.88</v>
      </c>
      <c r="T10" t="n">
        <v>6576.59</v>
      </c>
      <c r="U10" t="n">
        <v>0.59</v>
      </c>
      <c r="V10" t="n">
        <v>0.83</v>
      </c>
      <c r="W10" t="n">
        <v>1.02</v>
      </c>
      <c r="X10" t="n">
        <v>0.42</v>
      </c>
      <c r="Y10" t="n">
        <v>1</v>
      </c>
      <c r="Z10" t="n">
        <v>10</v>
      </c>
      <c r="AA10" t="n">
        <v>83.77531987927043</v>
      </c>
      <c r="AB10" t="n">
        <v>114.6250885650406</v>
      </c>
      <c r="AC10" t="n">
        <v>103.6854309897449</v>
      </c>
      <c r="AD10" t="n">
        <v>83775.31987927042</v>
      </c>
      <c r="AE10" t="n">
        <v>114625.0885650406</v>
      </c>
      <c r="AF10" t="n">
        <v>6.074396317105329e-06</v>
      </c>
      <c r="AG10" t="n">
        <v>0.44125</v>
      </c>
      <c r="AH10" t="n">
        <v>103685.4309897449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9.531599999999999</v>
      </c>
      <c r="E11" t="n">
        <v>10.49</v>
      </c>
      <c r="F11" t="n">
        <v>7.44</v>
      </c>
      <c r="G11" t="n">
        <v>22.32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86.2</v>
      </c>
      <c r="Q11" t="n">
        <v>605.9</v>
      </c>
      <c r="R11" t="n">
        <v>36.05</v>
      </c>
      <c r="S11" t="n">
        <v>21.88</v>
      </c>
      <c r="T11" t="n">
        <v>6001.72</v>
      </c>
      <c r="U11" t="n">
        <v>0.61</v>
      </c>
      <c r="V11" t="n">
        <v>0.83</v>
      </c>
      <c r="W11" t="n">
        <v>1.02</v>
      </c>
      <c r="X11" t="n">
        <v>0.38</v>
      </c>
      <c r="Y11" t="n">
        <v>1</v>
      </c>
      <c r="Z11" t="n">
        <v>10</v>
      </c>
      <c r="AA11" t="n">
        <v>82.15637104856839</v>
      </c>
      <c r="AB11" t="n">
        <v>112.4099713518936</v>
      </c>
      <c r="AC11" t="n">
        <v>101.6817214544834</v>
      </c>
      <c r="AD11" t="n">
        <v>82156.37104856838</v>
      </c>
      <c r="AE11" t="n">
        <v>112409.9713518936</v>
      </c>
      <c r="AF11" t="n">
        <v>6.133858371061229e-06</v>
      </c>
      <c r="AG11" t="n">
        <v>0.4370833333333333</v>
      </c>
      <c r="AH11" t="n">
        <v>101681.7214544834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9.585699999999999</v>
      </c>
      <c r="E12" t="n">
        <v>10.43</v>
      </c>
      <c r="F12" t="n">
        <v>7.42</v>
      </c>
      <c r="G12" t="n">
        <v>23.42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84.88</v>
      </c>
      <c r="Q12" t="n">
        <v>605.91</v>
      </c>
      <c r="R12" t="n">
        <v>35.4</v>
      </c>
      <c r="S12" t="n">
        <v>21.88</v>
      </c>
      <c r="T12" t="n">
        <v>5679.68</v>
      </c>
      <c r="U12" t="n">
        <v>0.62</v>
      </c>
      <c r="V12" t="n">
        <v>0.83</v>
      </c>
      <c r="W12" t="n">
        <v>1.02</v>
      </c>
      <c r="X12" t="n">
        <v>0.36</v>
      </c>
      <c r="Y12" t="n">
        <v>1</v>
      </c>
      <c r="Z12" t="n">
        <v>10</v>
      </c>
      <c r="AA12" t="n">
        <v>80.87424017756355</v>
      </c>
      <c r="AB12" t="n">
        <v>110.6557033305637</v>
      </c>
      <c r="AC12" t="n">
        <v>100.0948783109781</v>
      </c>
      <c r="AD12" t="n">
        <v>80874.24017756355</v>
      </c>
      <c r="AE12" t="n">
        <v>110655.7033305637</v>
      </c>
      <c r="AF12" t="n">
        <v>6.168673274946664e-06</v>
      </c>
      <c r="AG12" t="n">
        <v>0.4345833333333333</v>
      </c>
      <c r="AH12" t="n">
        <v>100094.8783109781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9.6761</v>
      </c>
      <c r="E13" t="n">
        <v>10.33</v>
      </c>
      <c r="F13" t="n">
        <v>7.39</v>
      </c>
      <c r="G13" t="n">
        <v>26.07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83.78</v>
      </c>
      <c r="Q13" t="n">
        <v>605.91</v>
      </c>
      <c r="R13" t="n">
        <v>34.25</v>
      </c>
      <c r="S13" t="n">
        <v>21.88</v>
      </c>
      <c r="T13" t="n">
        <v>5114.49</v>
      </c>
      <c r="U13" t="n">
        <v>0.64</v>
      </c>
      <c r="V13" t="n">
        <v>0.84</v>
      </c>
      <c r="W13" t="n">
        <v>1.02</v>
      </c>
      <c r="X13" t="n">
        <v>0.33</v>
      </c>
      <c r="Y13" t="n">
        <v>1</v>
      </c>
      <c r="Z13" t="n">
        <v>10</v>
      </c>
      <c r="AA13" t="n">
        <v>79.39775326730329</v>
      </c>
      <c r="AB13" t="n">
        <v>108.6355088019413</v>
      </c>
      <c r="AC13" t="n">
        <v>98.26748831280594</v>
      </c>
      <c r="AD13" t="n">
        <v>79397.75326730328</v>
      </c>
      <c r="AE13" t="n">
        <v>108635.5088019413</v>
      </c>
      <c r="AF13" t="n">
        <v>6.226848271457631e-06</v>
      </c>
      <c r="AG13" t="n">
        <v>0.4304166666666667</v>
      </c>
      <c r="AH13" t="n">
        <v>98267.48831280594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9.7403</v>
      </c>
      <c r="E14" t="n">
        <v>10.27</v>
      </c>
      <c r="F14" t="n">
        <v>7.35</v>
      </c>
      <c r="G14" t="n">
        <v>27.57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83.01000000000001</v>
      </c>
      <c r="Q14" t="n">
        <v>605.84</v>
      </c>
      <c r="R14" t="n">
        <v>33.37</v>
      </c>
      <c r="S14" t="n">
        <v>21.88</v>
      </c>
      <c r="T14" t="n">
        <v>4682.02</v>
      </c>
      <c r="U14" t="n">
        <v>0.66</v>
      </c>
      <c r="V14" t="n">
        <v>0.84</v>
      </c>
      <c r="W14" t="n">
        <v>1.01</v>
      </c>
      <c r="X14" t="n">
        <v>0.29</v>
      </c>
      <c r="Y14" t="n">
        <v>1</v>
      </c>
      <c r="Z14" t="n">
        <v>10</v>
      </c>
      <c r="AA14" t="n">
        <v>78.30775617811005</v>
      </c>
      <c r="AB14" t="n">
        <v>107.1441266972301</v>
      </c>
      <c r="AC14" t="n">
        <v>96.91844162299999</v>
      </c>
      <c r="AD14" t="n">
        <v>78307.75617811005</v>
      </c>
      <c r="AE14" t="n">
        <v>107144.1266972301</v>
      </c>
      <c r="AF14" t="n">
        <v>6.268162815439978e-06</v>
      </c>
      <c r="AG14" t="n">
        <v>0.4279166666666667</v>
      </c>
      <c r="AH14" t="n">
        <v>96918.44162299999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9.793799999999999</v>
      </c>
      <c r="E15" t="n">
        <v>10.21</v>
      </c>
      <c r="F15" t="n">
        <v>7.33</v>
      </c>
      <c r="G15" t="n">
        <v>29.32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81.67</v>
      </c>
      <c r="Q15" t="n">
        <v>605.85</v>
      </c>
      <c r="R15" t="n">
        <v>32.72</v>
      </c>
      <c r="S15" t="n">
        <v>21.88</v>
      </c>
      <c r="T15" t="n">
        <v>4361.65</v>
      </c>
      <c r="U15" t="n">
        <v>0.67</v>
      </c>
      <c r="V15" t="n">
        <v>0.84</v>
      </c>
      <c r="W15" t="n">
        <v>1.01</v>
      </c>
      <c r="X15" t="n">
        <v>0.27</v>
      </c>
      <c r="Y15" t="n">
        <v>1</v>
      </c>
      <c r="Z15" t="n">
        <v>10</v>
      </c>
      <c r="AA15" t="n">
        <v>77.06650381983722</v>
      </c>
      <c r="AB15" t="n">
        <v>105.4457904604528</v>
      </c>
      <c r="AC15" t="n">
        <v>95.38219221303029</v>
      </c>
      <c r="AD15" t="n">
        <v>77066.50381983722</v>
      </c>
      <c r="AE15" t="n">
        <v>105445.7904604528</v>
      </c>
      <c r="AF15" t="n">
        <v>6.302591602091932e-06</v>
      </c>
      <c r="AG15" t="n">
        <v>0.4254166666666667</v>
      </c>
      <c r="AH15" t="n">
        <v>95382.1922130303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9.841699999999999</v>
      </c>
      <c r="E16" t="n">
        <v>10.16</v>
      </c>
      <c r="F16" t="n">
        <v>7.31</v>
      </c>
      <c r="G16" t="n">
        <v>31.35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80.33</v>
      </c>
      <c r="Q16" t="n">
        <v>605.87</v>
      </c>
      <c r="R16" t="n">
        <v>32.21</v>
      </c>
      <c r="S16" t="n">
        <v>21.88</v>
      </c>
      <c r="T16" t="n">
        <v>4113.21</v>
      </c>
      <c r="U16" t="n">
        <v>0.68</v>
      </c>
      <c r="V16" t="n">
        <v>0.85</v>
      </c>
      <c r="W16" t="n">
        <v>1.01</v>
      </c>
      <c r="X16" t="n">
        <v>0.26</v>
      </c>
      <c r="Y16" t="n">
        <v>1</v>
      </c>
      <c r="Z16" t="n">
        <v>10</v>
      </c>
      <c r="AA16" t="n">
        <v>75.88276876295591</v>
      </c>
      <c r="AB16" t="n">
        <v>103.8261519329236</v>
      </c>
      <c r="AC16" t="n">
        <v>93.91712971339101</v>
      </c>
      <c r="AD16" t="n">
        <v>75882.76876295591</v>
      </c>
      <c r="AE16" t="n">
        <v>103826.1519329236</v>
      </c>
      <c r="AF16" t="n">
        <v>6.333416627898075e-06</v>
      </c>
      <c r="AG16" t="n">
        <v>0.4233333333333333</v>
      </c>
      <c r="AH16" t="n">
        <v>93917.12971339101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9.885999999999999</v>
      </c>
      <c r="E17" t="n">
        <v>10.12</v>
      </c>
      <c r="F17" t="n">
        <v>7.3</v>
      </c>
      <c r="G17" t="n">
        <v>33.7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11</v>
      </c>
      <c r="N17" t="n">
        <v>32.2</v>
      </c>
      <c r="O17" t="n">
        <v>21613.54</v>
      </c>
      <c r="P17" t="n">
        <v>79.16</v>
      </c>
      <c r="Q17" t="n">
        <v>605.84</v>
      </c>
      <c r="R17" t="n">
        <v>31.83</v>
      </c>
      <c r="S17" t="n">
        <v>21.88</v>
      </c>
      <c r="T17" t="n">
        <v>3924.84</v>
      </c>
      <c r="U17" t="n">
        <v>0.6899999999999999</v>
      </c>
      <c r="V17" t="n">
        <v>0.85</v>
      </c>
      <c r="W17" t="n">
        <v>1.01</v>
      </c>
      <c r="X17" t="n">
        <v>0.24</v>
      </c>
      <c r="Y17" t="n">
        <v>1</v>
      </c>
      <c r="Z17" t="n">
        <v>10</v>
      </c>
      <c r="AA17" t="n">
        <v>74.86925680379871</v>
      </c>
      <c r="AB17" t="n">
        <v>102.4394201574135</v>
      </c>
      <c r="AC17" t="n">
        <v>92.66274567224484</v>
      </c>
      <c r="AD17" t="n">
        <v>74869.25680379871</v>
      </c>
      <c r="AE17" t="n">
        <v>102439.4201574135</v>
      </c>
      <c r="AF17" t="n">
        <v>6.361924950303339e-06</v>
      </c>
      <c r="AG17" t="n">
        <v>0.4216666666666666</v>
      </c>
      <c r="AH17" t="n">
        <v>92662.74567224484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9.885999999999999</v>
      </c>
      <c r="E18" t="n">
        <v>10.12</v>
      </c>
      <c r="F18" t="n">
        <v>7.3</v>
      </c>
      <c r="G18" t="n">
        <v>33.7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11</v>
      </c>
      <c r="N18" t="n">
        <v>32.32</v>
      </c>
      <c r="O18" t="n">
        <v>21658.78</v>
      </c>
      <c r="P18" t="n">
        <v>79.08</v>
      </c>
      <c r="Q18" t="n">
        <v>605.84</v>
      </c>
      <c r="R18" t="n">
        <v>31.91</v>
      </c>
      <c r="S18" t="n">
        <v>21.88</v>
      </c>
      <c r="T18" t="n">
        <v>3964.74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74.82521910550244</v>
      </c>
      <c r="AB18" t="n">
        <v>102.3791658357984</v>
      </c>
      <c r="AC18" t="n">
        <v>92.60824193851722</v>
      </c>
      <c r="AD18" t="n">
        <v>74825.21910550245</v>
      </c>
      <c r="AE18" t="n">
        <v>102379.1658357984</v>
      </c>
      <c r="AF18" t="n">
        <v>6.361924950303339e-06</v>
      </c>
      <c r="AG18" t="n">
        <v>0.4216666666666666</v>
      </c>
      <c r="AH18" t="n">
        <v>92608.24193851723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9.942299999999999</v>
      </c>
      <c r="E19" t="n">
        <v>10.06</v>
      </c>
      <c r="F19" t="n">
        <v>7.28</v>
      </c>
      <c r="G19" t="n">
        <v>36.39</v>
      </c>
      <c r="H19" t="n">
        <v>0.53</v>
      </c>
      <c r="I19" t="n">
        <v>12</v>
      </c>
      <c r="J19" t="n">
        <v>174.08</v>
      </c>
      <c r="K19" t="n">
        <v>51.39</v>
      </c>
      <c r="L19" t="n">
        <v>5.25</v>
      </c>
      <c r="M19" t="n">
        <v>10</v>
      </c>
      <c r="N19" t="n">
        <v>32.44</v>
      </c>
      <c r="O19" t="n">
        <v>21704.07</v>
      </c>
      <c r="P19" t="n">
        <v>77.59</v>
      </c>
      <c r="Q19" t="n">
        <v>605.85</v>
      </c>
      <c r="R19" t="n">
        <v>31.11</v>
      </c>
      <c r="S19" t="n">
        <v>21.88</v>
      </c>
      <c r="T19" t="n">
        <v>3572.69</v>
      </c>
      <c r="U19" t="n">
        <v>0.7</v>
      </c>
      <c r="V19" t="n">
        <v>0.85</v>
      </c>
      <c r="W19" t="n">
        <v>1.01</v>
      </c>
      <c r="X19" t="n">
        <v>0.22</v>
      </c>
      <c r="Y19" t="n">
        <v>1</v>
      </c>
      <c r="Z19" t="n">
        <v>10</v>
      </c>
      <c r="AA19" t="n">
        <v>73.51880280828161</v>
      </c>
      <c r="AB19" t="n">
        <v>100.5916694229224</v>
      </c>
      <c r="AC19" t="n">
        <v>90.99134167451857</v>
      </c>
      <c r="AD19" t="n">
        <v>73518.8028082816</v>
      </c>
      <c r="AE19" t="n">
        <v>100591.6694229224</v>
      </c>
      <c r="AF19" t="n">
        <v>6.3981556173782e-06</v>
      </c>
      <c r="AG19" t="n">
        <v>0.4191666666666667</v>
      </c>
      <c r="AH19" t="n">
        <v>90991.34167451857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10.0097</v>
      </c>
      <c r="E20" t="n">
        <v>9.99</v>
      </c>
      <c r="F20" t="n">
        <v>7.25</v>
      </c>
      <c r="G20" t="n">
        <v>39.52</v>
      </c>
      <c r="H20" t="n">
        <v>0.5600000000000001</v>
      </c>
      <c r="I20" t="n">
        <v>11</v>
      </c>
      <c r="J20" t="n">
        <v>174.45</v>
      </c>
      <c r="K20" t="n">
        <v>51.39</v>
      </c>
      <c r="L20" t="n">
        <v>5.5</v>
      </c>
      <c r="M20" t="n">
        <v>9</v>
      </c>
      <c r="N20" t="n">
        <v>32.56</v>
      </c>
      <c r="O20" t="n">
        <v>21749.39</v>
      </c>
      <c r="P20" t="n">
        <v>76.34999999999999</v>
      </c>
      <c r="Q20" t="n">
        <v>605.86</v>
      </c>
      <c r="R20" t="n">
        <v>29.97</v>
      </c>
      <c r="S20" t="n">
        <v>21.88</v>
      </c>
      <c r="T20" t="n">
        <v>3009.09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72.24862041789588</v>
      </c>
      <c r="AB20" t="n">
        <v>98.85374983990532</v>
      </c>
      <c r="AC20" t="n">
        <v>89.41928669731863</v>
      </c>
      <c r="AD20" t="n">
        <v>72248.62041789587</v>
      </c>
      <c r="AE20" t="n">
        <v>98853.74983990531</v>
      </c>
      <c r="AF20" t="n">
        <v>6.44152945327244e-06</v>
      </c>
      <c r="AG20" t="n">
        <v>0.41625</v>
      </c>
      <c r="AH20" t="n">
        <v>89419.28669731863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9.993600000000001</v>
      </c>
      <c r="E21" t="n">
        <v>10.01</v>
      </c>
      <c r="F21" t="n">
        <v>7.26</v>
      </c>
      <c r="G21" t="n">
        <v>39.61</v>
      </c>
      <c r="H21" t="n">
        <v>0.58</v>
      </c>
      <c r="I21" t="n">
        <v>11</v>
      </c>
      <c r="J21" t="n">
        <v>174.82</v>
      </c>
      <c r="K21" t="n">
        <v>51.39</v>
      </c>
      <c r="L21" t="n">
        <v>5.75</v>
      </c>
      <c r="M21" t="n">
        <v>9</v>
      </c>
      <c r="N21" t="n">
        <v>32.67</v>
      </c>
      <c r="O21" t="n">
        <v>21794.75</v>
      </c>
      <c r="P21" t="n">
        <v>75.2</v>
      </c>
      <c r="Q21" t="n">
        <v>605.86</v>
      </c>
      <c r="R21" t="n">
        <v>30.63</v>
      </c>
      <c r="S21" t="n">
        <v>21.88</v>
      </c>
      <c r="T21" t="n">
        <v>3338.3</v>
      </c>
      <c r="U21" t="n">
        <v>0.71</v>
      </c>
      <c r="V21" t="n">
        <v>0.85</v>
      </c>
      <c r="W21" t="n">
        <v>1</v>
      </c>
      <c r="X21" t="n">
        <v>0.2</v>
      </c>
      <c r="Y21" t="n">
        <v>1</v>
      </c>
      <c r="Z21" t="n">
        <v>10</v>
      </c>
      <c r="AA21" t="n">
        <v>71.77438904042093</v>
      </c>
      <c r="AB21" t="n">
        <v>98.20488554763261</v>
      </c>
      <c r="AC21" t="n">
        <v>88.83234910241347</v>
      </c>
      <c r="AD21" t="n">
        <v>71774.38904042092</v>
      </c>
      <c r="AE21" t="n">
        <v>98204.88554763261</v>
      </c>
      <c r="AF21" t="n">
        <v>6.43116864084073e-06</v>
      </c>
      <c r="AG21" t="n">
        <v>0.4170833333333333</v>
      </c>
      <c r="AH21" t="n">
        <v>88832.34910241347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10.0547</v>
      </c>
      <c r="E22" t="n">
        <v>9.949999999999999</v>
      </c>
      <c r="F22" t="n">
        <v>7.23</v>
      </c>
      <c r="G22" t="n">
        <v>43.41</v>
      </c>
      <c r="H22" t="n">
        <v>0.61</v>
      </c>
      <c r="I22" t="n">
        <v>10</v>
      </c>
      <c r="J22" t="n">
        <v>175.18</v>
      </c>
      <c r="K22" t="n">
        <v>51.39</v>
      </c>
      <c r="L22" t="n">
        <v>6</v>
      </c>
      <c r="M22" t="n">
        <v>8</v>
      </c>
      <c r="N22" t="n">
        <v>32.79</v>
      </c>
      <c r="O22" t="n">
        <v>21840.16</v>
      </c>
      <c r="P22" t="n">
        <v>73.93000000000001</v>
      </c>
      <c r="Q22" t="n">
        <v>605.84</v>
      </c>
      <c r="R22" t="n">
        <v>29.62</v>
      </c>
      <c r="S22" t="n">
        <v>21.88</v>
      </c>
      <c r="T22" t="n">
        <v>2838.12</v>
      </c>
      <c r="U22" t="n">
        <v>0.74</v>
      </c>
      <c r="V22" t="n">
        <v>0.86</v>
      </c>
      <c r="W22" t="n">
        <v>1.01</v>
      </c>
      <c r="X22" t="n">
        <v>0.18</v>
      </c>
      <c r="Y22" t="n">
        <v>1</v>
      </c>
      <c r="Z22" t="n">
        <v>10</v>
      </c>
      <c r="AA22" t="n">
        <v>70.55094359188658</v>
      </c>
      <c r="AB22" t="n">
        <v>96.53091351034492</v>
      </c>
      <c r="AC22" t="n">
        <v>87.31813860692947</v>
      </c>
      <c r="AD22" t="n">
        <v>70550.94359188658</v>
      </c>
      <c r="AE22" t="n">
        <v>96530.91351034492</v>
      </c>
      <c r="AF22" t="n">
        <v>6.470488245783431e-06</v>
      </c>
      <c r="AG22" t="n">
        <v>0.4145833333333333</v>
      </c>
      <c r="AH22" t="n">
        <v>87318.13860692947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10.0531</v>
      </c>
      <c r="E23" t="n">
        <v>9.949999999999999</v>
      </c>
      <c r="F23" t="n">
        <v>7.24</v>
      </c>
      <c r="G23" t="n">
        <v>43.41</v>
      </c>
      <c r="H23" t="n">
        <v>0.63</v>
      </c>
      <c r="I23" t="n">
        <v>10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72.79000000000001</v>
      </c>
      <c r="Q23" t="n">
        <v>605.84</v>
      </c>
      <c r="R23" t="n">
        <v>29.84</v>
      </c>
      <c r="S23" t="n">
        <v>21.88</v>
      </c>
      <c r="T23" t="n">
        <v>2946.31</v>
      </c>
      <c r="U23" t="n">
        <v>0.73</v>
      </c>
      <c r="V23" t="n">
        <v>0.85</v>
      </c>
      <c r="W23" t="n">
        <v>1</v>
      </c>
      <c r="X23" t="n">
        <v>0.18</v>
      </c>
      <c r="Y23" t="n">
        <v>1</v>
      </c>
      <c r="Z23" t="n">
        <v>10</v>
      </c>
      <c r="AA23" t="n">
        <v>69.97966790418675</v>
      </c>
      <c r="AB23" t="n">
        <v>95.74926891152978</v>
      </c>
      <c r="AC23" t="n">
        <v>86.61109307157993</v>
      </c>
      <c r="AD23" t="n">
        <v>69979.66790418676</v>
      </c>
      <c r="AE23" t="n">
        <v>95749.26891152978</v>
      </c>
      <c r="AF23" t="n">
        <v>6.469458599827484e-06</v>
      </c>
      <c r="AG23" t="n">
        <v>0.4145833333333333</v>
      </c>
      <c r="AH23" t="n">
        <v>86611.09307157993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10.0999</v>
      </c>
      <c r="E24" t="n">
        <v>9.9</v>
      </c>
      <c r="F24" t="n">
        <v>7.22</v>
      </c>
      <c r="G24" t="n">
        <v>48.16</v>
      </c>
      <c r="H24" t="n">
        <v>0.66</v>
      </c>
      <c r="I24" t="n">
        <v>9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71.72</v>
      </c>
      <c r="Q24" t="n">
        <v>605.84</v>
      </c>
      <c r="R24" t="n">
        <v>29.21</v>
      </c>
      <c r="S24" t="n">
        <v>21.88</v>
      </c>
      <c r="T24" t="n">
        <v>2636.43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69.01136116381176</v>
      </c>
      <c r="AB24" t="n">
        <v>94.42438891067094</v>
      </c>
      <c r="AC24" t="n">
        <v>85.41265775852185</v>
      </c>
      <c r="AD24" t="n">
        <v>69011.36116381176</v>
      </c>
      <c r="AE24" t="n">
        <v>94424.38891067094</v>
      </c>
      <c r="AF24" t="n">
        <v>6.499575744038914e-06</v>
      </c>
      <c r="AG24" t="n">
        <v>0.4125</v>
      </c>
      <c r="AH24" t="n">
        <v>85412.65775852185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10.101</v>
      </c>
      <c r="E25" t="n">
        <v>9.9</v>
      </c>
      <c r="F25" t="n">
        <v>7.22</v>
      </c>
      <c r="G25" t="n">
        <v>48.15</v>
      </c>
      <c r="H25" t="n">
        <v>0.68</v>
      </c>
      <c r="I25" t="n">
        <v>9</v>
      </c>
      <c r="J25" t="n">
        <v>176.29</v>
      </c>
      <c r="K25" t="n">
        <v>51.39</v>
      </c>
      <c r="L25" t="n">
        <v>6.75</v>
      </c>
      <c r="M25" t="n">
        <v>3</v>
      </c>
      <c r="N25" t="n">
        <v>33.15</v>
      </c>
      <c r="O25" t="n">
        <v>21976.61</v>
      </c>
      <c r="P25" t="n">
        <v>71.63</v>
      </c>
      <c r="Q25" t="n">
        <v>605.85</v>
      </c>
      <c r="R25" t="n">
        <v>29.19</v>
      </c>
      <c r="S25" t="n">
        <v>21.88</v>
      </c>
      <c r="T25" t="n">
        <v>2625.52</v>
      </c>
      <c r="U25" t="n">
        <v>0.75</v>
      </c>
      <c r="V25" t="n">
        <v>0.86</v>
      </c>
      <c r="W25" t="n">
        <v>1.01</v>
      </c>
      <c r="X25" t="n">
        <v>0.16</v>
      </c>
      <c r="Y25" t="n">
        <v>1</v>
      </c>
      <c r="Z25" t="n">
        <v>10</v>
      </c>
      <c r="AA25" t="n">
        <v>68.95589523418799</v>
      </c>
      <c r="AB25" t="n">
        <v>94.34849797877563</v>
      </c>
      <c r="AC25" t="n">
        <v>85.344009750653</v>
      </c>
      <c r="AD25" t="n">
        <v>68955.89523418799</v>
      </c>
      <c r="AE25" t="n">
        <v>94348.49797877563</v>
      </c>
      <c r="AF25" t="n">
        <v>6.500283625633628e-06</v>
      </c>
      <c r="AG25" t="n">
        <v>0.4125</v>
      </c>
      <c r="AH25" t="n">
        <v>85344.009750653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10.1109</v>
      </c>
      <c r="E26" t="n">
        <v>9.890000000000001</v>
      </c>
      <c r="F26" t="n">
        <v>7.21</v>
      </c>
      <c r="G26" t="n">
        <v>48.09</v>
      </c>
      <c r="H26" t="n">
        <v>0.7</v>
      </c>
      <c r="I26" t="n">
        <v>9</v>
      </c>
      <c r="J26" t="n">
        <v>176.66</v>
      </c>
      <c r="K26" t="n">
        <v>51.39</v>
      </c>
      <c r="L26" t="n">
        <v>7</v>
      </c>
      <c r="M26" t="n">
        <v>3</v>
      </c>
      <c r="N26" t="n">
        <v>33.27</v>
      </c>
      <c r="O26" t="n">
        <v>22022.17</v>
      </c>
      <c r="P26" t="n">
        <v>71.17</v>
      </c>
      <c r="Q26" t="n">
        <v>605.87</v>
      </c>
      <c r="R26" t="n">
        <v>28.87</v>
      </c>
      <c r="S26" t="n">
        <v>21.88</v>
      </c>
      <c r="T26" t="n">
        <v>2464.6</v>
      </c>
      <c r="U26" t="n">
        <v>0.76</v>
      </c>
      <c r="V26" t="n">
        <v>0.86</v>
      </c>
      <c r="W26" t="n">
        <v>1.01</v>
      </c>
      <c r="X26" t="n">
        <v>0.15</v>
      </c>
      <c r="Y26" t="n">
        <v>1</v>
      </c>
      <c r="Z26" t="n">
        <v>10</v>
      </c>
      <c r="AA26" t="n">
        <v>68.60643333017522</v>
      </c>
      <c r="AB26" t="n">
        <v>93.87034878453449</v>
      </c>
      <c r="AC26" t="n">
        <v>84.91149444442347</v>
      </c>
      <c r="AD26" t="n">
        <v>68606.43333017522</v>
      </c>
      <c r="AE26" t="n">
        <v>93870.34878453448</v>
      </c>
      <c r="AF26" t="n">
        <v>6.506654559986045e-06</v>
      </c>
      <c r="AG26" t="n">
        <v>0.4120833333333334</v>
      </c>
      <c r="AH26" t="n">
        <v>84911.49444442347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10.1019</v>
      </c>
      <c r="E27" t="n">
        <v>9.9</v>
      </c>
      <c r="F27" t="n">
        <v>7.22</v>
      </c>
      <c r="G27" t="n">
        <v>48.14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3</v>
      </c>
      <c r="N27" t="n">
        <v>33.39</v>
      </c>
      <c r="O27" t="n">
        <v>22067.77</v>
      </c>
      <c r="P27" t="n">
        <v>71.45999999999999</v>
      </c>
      <c r="Q27" t="n">
        <v>605.85</v>
      </c>
      <c r="R27" t="n">
        <v>29.12</v>
      </c>
      <c r="S27" t="n">
        <v>21.88</v>
      </c>
      <c r="T27" t="n">
        <v>2593.1</v>
      </c>
      <c r="U27" t="n">
        <v>0.75</v>
      </c>
      <c r="V27" t="n">
        <v>0.86</v>
      </c>
      <c r="W27" t="n">
        <v>1.01</v>
      </c>
      <c r="X27" t="n">
        <v>0.16</v>
      </c>
      <c r="Y27" t="n">
        <v>1</v>
      </c>
      <c r="Z27" t="n">
        <v>10</v>
      </c>
      <c r="AA27" t="n">
        <v>68.85861129242329</v>
      </c>
      <c r="AB27" t="n">
        <v>94.21538979778863</v>
      </c>
      <c r="AC27" t="n">
        <v>85.22360522764087</v>
      </c>
      <c r="AD27" t="n">
        <v>68858.61129242329</v>
      </c>
      <c r="AE27" t="n">
        <v>94215.38979778864</v>
      </c>
      <c r="AF27" t="n">
        <v>6.500862801483847e-06</v>
      </c>
      <c r="AG27" t="n">
        <v>0.4125</v>
      </c>
      <c r="AH27" t="n">
        <v>85223.60522764087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10.0968</v>
      </c>
      <c r="E28" t="n">
        <v>9.9</v>
      </c>
      <c r="F28" t="n">
        <v>7.23</v>
      </c>
      <c r="G28" t="n">
        <v>48.18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70.20999999999999</v>
      </c>
      <c r="Q28" t="n">
        <v>605.88</v>
      </c>
      <c r="R28" t="n">
        <v>29.22</v>
      </c>
      <c r="S28" t="n">
        <v>21.88</v>
      </c>
      <c r="T28" t="n">
        <v>2642.4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68.25241460921467</v>
      </c>
      <c r="AB28" t="n">
        <v>93.3859647523128</v>
      </c>
      <c r="AC28" t="n">
        <v>84.47333934439963</v>
      </c>
      <c r="AD28" t="n">
        <v>68252.41460921467</v>
      </c>
      <c r="AE28" t="n">
        <v>93385.96475231281</v>
      </c>
      <c r="AF28" t="n">
        <v>6.497580804999267e-06</v>
      </c>
      <c r="AG28" t="n">
        <v>0.4125</v>
      </c>
      <c r="AH28" t="n">
        <v>84473.33934439963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10.0953</v>
      </c>
      <c r="E29" t="n">
        <v>9.91</v>
      </c>
      <c r="F29" t="n">
        <v>7.23</v>
      </c>
      <c r="G29" t="n">
        <v>48.19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70.33</v>
      </c>
      <c r="Q29" t="n">
        <v>605.85</v>
      </c>
      <c r="R29" t="n">
        <v>29.27</v>
      </c>
      <c r="S29" t="n">
        <v>21.88</v>
      </c>
      <c r="T29" t="n">
        <v>2664.34</v>
      </c>
      <c r="U29" t="n">
        <v>0.75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68.33051242594581</v>
      </c>
      <c r="AB29" t="n">
        <v>93.49282163059679</v>
      </c>
      <c r="AC29" t="n">
        <v>84.56999795219481</v>
      </c>
      <c r="AD29" t="n">
        <v>68330.51242594581</v>
      </c>
      <c r="AE29" t="n">
        <v>93492.82163059679</v>
      </c>
      <c r="AF29" t="n">
        <v>6.496615511915568e-06</v>
      </c>
      <c r="AG29" t="n">
        <v>0.4129166666666667</v>
      </c>
      <c r="AH29" t="n">
        <v>84569.99795219481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10.1368</v>
      </c>
      <c r="E2" t="n">
        <v>9.859999999999999</v>
      </c>
      <c r="F2" t="n">
        <v>7.73</v>
      </c>
      <c r="G2" t="n">
        <v>14.49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35.96</v>
      </c>
      <c r="Q2" t="n">
        <v>605.9400000000001</v>
      </c>
      <c r="R2" t="n">
        <v>43.58</v>
      </c>
      <c r="S2" t="n">
        <v>21.88</v>
      </c>
      <c r="T2" t="n">
        <v>9707.540000000001</v>
      </c>
      <c r="U2" t="n">
        <v>0.5</v>
      </c>
      <c r="V2" t="n">
        <v>0.8</v>
      </c>
      <c r="W2" t="n">
        <v>1.08</v>
      </c>
      <c r="X2" t="n">
        <v>0.67</v>
      </c>
      <c r="Y2" t="n">
        <v>1</v>
      </c>
      <c r="Z2" t="n">
        <v>10</v>
      </c>
      <c r="AA2" t="n">
        <v>39.14525656531744</v>
      </c>
      <c r="AB2" t="n">
        <v>53.56026699934142</v>
      </c>
      <c r="AC2" t="n">
        <v>48.44855028933347</v>
      </c>
      <c r="AD2" t="n">
        <v>39145.25656531744</v>
      </c>
      <c r="AE2" t="n">
        <v>53560.26699934142</v>
      </c>
      <c r="AF2" t="n">
        <v>1.169339999702774e-05</v>
      </c>
      <c r="AG2" t="n">
        <v>0.4108333333333333</v>
      </c>
      <c r="AH2" t="n">
        <v>48448.55028933347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10.144</v>
      </c>
      <c r="E3" t="n">
        <v>9.859999999999999</v>
      </c>
      <c r="F3" t="n">
        <v>7.72</v>
      </c>
      <c r="G3" t="n">
        <v>14.47</v>
      </c>
      <c r="H3" t="n">
        <v>0.42</v>
      </c>
      <c r="I3" t="n">
        <v>32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36.08</v>
      </c>
      <c r="Q3" t="n">
        <v>605.84</v>
      </c>
      <c r="R3" t="n">
        <v>43.54</v>
      </c>
      <c r="S3" t="n">
        <v>21.88</v>
      </c>
      <c r="T3" t="n">
        <v>9684.889999999999</v>
      </c>
      <c r="U3" t="n">
        <v>0.5</v>
      </c>
      <c r="V3" t="n">
        <v>0.8</v>
      </c>
      <c r="W3" t="n">
        <v>1.08</v>
      </c>
      <c r="X3" t="n">
        <v>0.66</v>
      </c>
      <c r="Y3" t="n">
        <v>1</v>
      </c>
      <c r="Z3" t="n">
        <v>10</v>
      </c>
      <c r="AA3" t="n">
        <v>39.16562153752048</v>
      </c>
      <c r="AB3" t="n">
        <v>53.58813125274865</v>
      </c>
      <c r="AC3" t="n">
        <v>48.47375521750332</v>
      </c>
      <c r="AD3" t="n">
        <v>39165.62153752048</v>
      </c>
      <c r="AE3" t="n">
        <v>53588.13125274864</v>
      </c>
      <c r="AF3" t="n">
        <v>1.170170562404797e-05</v>
      </c>
      <c r="AG3" t="n">
        <v>0.4108333333333333</v>
      </c>
      <c r="AH3" t="n">
        <v>48473.75521750333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6.0353</v>
      </c>
      <c r="E2" t="n">
        <v>16.57</v>
      </c>
      <c r="F2" t="n">
        <v>9.17</v>
      </c>
      <c r="G2" t="n">
        <v>5.34</v>
      </c>
      <c r="H2" t="n">
        <v>0.08</v>
      </c>
      <c r="I2" t="n">
        <v>103</v>
      </c>
      <c r="J2" t="n">
        <v>232.68</v>
      </c>
      <c r="K2" t="n">
        <v>57.72</v>
      </c>
      <c r="L2" t="n">
        <v>1</v>
      </c>
      <c r="M2" t="n">
        <v>101</v>
      </c>
      <c r="N2" t="n">
        <v>53.95</v>
      </c>
      <c r="O2" t="n">
        <v>28931.02</v>
      </c>
      <c r="P2" t="n">
        <v>142.1</v>
      </c>
      <c r="Q2" t="n">
        <v>606.29</v>
      </c>
      <c r="R2" t="n">
        <v>89.68000000000001</v>
      </c>
      <c r="S2" t="n">
        <v>21.88</v>
      </c>
      <c r="T2" t="n">
        <v>32401.33</v>
      </c>
      <c r="U2" t="n">
        <v>0.24</v>
      </c>
      <c r="V2" t="n">
        <v>0.67</v>
      </c>
      <c r="W2" t="n">
        <v>1.16</v>
      </c>
      <c r="X2" t="n">
        <v>2.11</v>
      </c>
      <c r="Y2" t="n">
        <v>1</v>
      </c>
      <c r="Z2" t="n">
        <v>10</v>
      </c>
      <c r="AA2" t="n">
        <v>198.0815526474874</v>
      </c>
      <c r="AB2" t="n">
        <v>271.0239190735209</v>
      </c>
      <c r="AC2" t="n">
        <v>245.157776621683</v>
      </c>
      <c r="AD2" t="n">
        <v>198081.5526474874</v>
      </c>
      <c r="AE2" t="n">
        <v>271023.9190735209</v>
      </c>
      <c r="AF2" t="n">
        <v>3.379539049336522e-06</v>
      </c>
      <c r="AG2" t="n">
        <v>0.6904166666666667</v>
      </c>
      <c r="AH2" t="n">
        <v>245157.7766216829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6.7102</v>
      </c>
      <c r="E3" t="n">
        <v>14.9</v>
      </c>
      <c r="F3" t="n">
        <v>8.640000000000001</v>
      </c>
      <c r="G3" t="n">
        <v>6.65</v>
      </c>
      <c r="H3" t="n">
        <v>0.1</v>
      </c>
      <c r="I3" t="n">
        <v>78</v>
      </c>
      <c r="J3" t="n">
        <v>233.1</v>
      </c>
      <c r="K3" t="n">
        <v>57.72</v>
      </c>
      <c r="L3" t="n">
        <v>1.25</v>
      </c>
      <c r="M3" t="n">
        <v>76</v>
      </c>
      <c r="N3" t="n">
        <v>54.13</v>
      </c>
      <c r="O3" t="n">
        <v>28983.75</v>
      </c>
      <c r="P3" t="n">
        <v>133.33</v>
      </c>
      <c r="Q3" t="n">
        <v>605.87</v>
      </c>
      <c r="R3" t="n">
        <v>73.2</v>
      </c>
      <c r="S3" t="n">
        <v>21.88</v>
      </c>
      <c r="T3" t="n">
        <v>24288.97</v>
      </c>
      <c r="U3" t="n">
        <v>0.3</v>
      </c>
      <c r="V3" t="n">
        <v>0.72</v>
      </c>
      <c r="W3" t="n">
        <v>1.13</v>
      </c>
      <c r="X3" t="n">
        <v>1.58</v>
      </c>
      <c r="Y3" t="n">
        <v>1</v>
      </c>
      <c r="Z3" t="n">
        <v>10</v>
      </c>
      <c r="AA3" t="n">
        <v>167.9233956830621</v>
      </c>
      <c r="AB3" t="n">
        <v>229.7601982308304</v>
      </c>
      <c r="AC3" t="n">
        <v>207.8322073822097</v>
      </c>
      <c r="AD3" t="n">
        <v>167923.3956830621</v>
      </c>
      <c r="AE3" t="n">
        <v>229760.1982308304</v>
      </c>
      <c r="AF3" t="n">
        <v>3.7574574468308e-06</v>
      </c>
      <c r="AG3" t="n">
        <v>0.6208333333333333</v>
      </c>
      <c r="AH3" t="n">
        <v>207832.2073822097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7.2328</v>
      </c>
      <c r="E4" t="n">
        <v>13.83</v>
      </c>
      <c r="F4" t="n">
        <v>8.289999999999999</v>
      </c>
      <c r="G4" t="n">
        <v>8.029999999999999</v>
      </c>
      <c r="H4" t="n">
        <v>0.11</v>
      </c>
      <c r="I4" t="n">
        <v>62</v>
      </c>
      <c r="J4" t="n">
        <v>233.53</v>
      </c>
      <c r="K4" t="n">
        <v>57.72</v>
      </c>
      <c r="L4" t="n">
        <v>1.5</v>
      </c>
      <c r="M4" t="n">
        <v>60</v>
      </c>
      <c r="N4" t="n">
        <v>54.31</v>
      </c>
      <c r="O4" t="n">
        <v>29036.54</v>
      </c>
      <c r="P4" t="n">
        <v>127.47</v>
      </c>
      <c r="Q4" t="n">
        <v>605.96</v>
      </c>
      <c r="R4" t="n">
        <v>62.39</v>
      </c>
      <c r="S4" t="n">
        <v>21.88</v>
      </c>
      <c r="T4" t="n">
        <v>18962.55</v>
      </c>
      <c r="U4" t="n">
        <v>0.35</v>
      </c>
      <c r="V4" t="n">
        <v>0.75</v>
      </c>
      <c r="W4" t="n">
        <v>1.09</v>
      </c>
      <c r="X4" t="n">
        <v>1.23</v>
      </c>
      <c r="Y4" t="n">
        <v>1</v>
      </c>
      <c r="Z4" t="n">
        <v>10</v>
      </c>
      <c r="AA4" t="n">
        <v>149.482759030315</v>
      </c>
      <c r="AB4" t="n">
        <v>204.5289056190824</v>
      </c>
      <c r="AC4" t="n">
        <v>185.0089539249773</v>
      </c>
      <c r="AD4" t="n">
        <v>149482.759030315</v>
      </c>
      <c r="AE4" t="n">
        <v>204528.9056190824</v>
      </c>
      <c r="AF4" t="n">
        <v>4.050093621864894e-06</v>
      </c>
      <c r="AG4" t="n">
        <v>0.57625</v>
      </c>
      <c r="AH4" t="n">
        <v>185008.9539249773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7.5932</v>
      </c>
      <c r="E5" t="n">
        <v>13.17</v>
      </c>
      <c r="F5" t="n">
        <v>8.09</v>
      </c>
      <c r="G5" t="n">
        <v>9.34</v>
      </c>
      <c r="H5" t="n">
        <v>0.13</v>
      </c>
      <c r="I5" t="n">
        <v>52</v>
      </c>
      <c r="J5" t="n">
        <v>233.96</v>
      </c>
      <c r="K5" t="n">
        <v>57.72</v>
      </c>
      <c r="L5" t="n">
        <v>1.75</v>
      </c>
      <c r="M5" t="n">
        <v>50</v>
      </c>
      <c r="N5" t="n">
        <v>54.49</v>
      </c>
      <c r="O5" t="n">
        <v>29089.39</v>
      </c>
      <c r="P5" t="n">
        <v>123.82</v>
      </c>
      <c r="Q5" t="n">
        <v>605.87</v>
      </c>
      <c r="R5" t="n">
        <v>56.47</v>
      </c>
      <c r="S5" t="n">
        <v>21.88</v>
      </c>
      <c r="T5" t="n">
        <v>16050.7</v>
      </c>
      <c r="U5" t="n">
        <v>0.39</v>
      </c>
      <c r="V5" t="n">
        <v>0.76</v>
      </c>
      <c r="W5" t="n">
        <v>1.07</v>
      </c>
      <c r="X5" t="n">
        <v>1.03</v>
      </c>
      <c r="Y5" t="n">
        <v>1</v>
      </c>
      <c r="Z5" t="n">
        <v>10</v>
      </c>
      <c r="AA5" t="n">
        <v>138.744360789755</v>
      </c>
      <c r="AB5" t="n">
        <v>189.8361554016605</v>
      </c>
      <c r="AC5" t="n">
        <v>171.7184591668971</v>
      </c>
      <c r="AD5" t="n">
        <v>138744.360789755</v>
      </c>
      <c r="AE5" t="n">
        <v>189836.1554016605</v>
      </c>
      <c r="AF5" t="n">
        <v>4.251903949997858e-06</v>
      </c>
      <c r="AG5" t="n">
        <v>0.54875</v>
      </c>
      <c r="AH5" t="n">
        <v>171718.4591668971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7.8676</v>
      </c>
      <c r="E6" t="n">
        <v>12.71</v>
      </c>
      <c r="F6" t="n">
        <v>7.95</v>
      </c>
      <c r="G6" t="n">
        <v>10.6</v>
      </c>
      <c r="H6" t="n">
        <v>0.15</v>
      </c>
      <c r="I6" t="n">
        <v>45</v>
      </c>
      <c r="J6" t="n">
        <v>234.39</v>
      </c>
      <c r="K6" t="n">
        <v>57.72</v>
      </c>
      <c r="L6" t="n">
        <v>2</v>
      </c>
      <c r="M6" t="n">
        <v>43</v>
      </c>
      <c r="N6" t="n">
        <v>54.67</v>
      </c>
      <c r="O6" t="n">
        <v>29142.31</v>
      </c>
      <c r="P6" t="n">
        <v>121.18</v>
      </c>
      <c r="Q6" t="n">
        <v>605.9</v>
      </c>
      <c r="R6" t="n">
        <v>52.32</v>
      </c>
      <c r="S6" t="n">
        <v>21.88</v>
      </c>
      <c r="T6" t="n">
        <v>14012.08</v>
      </c>
      <c r="U6" t="n">
        <v>0.42</v>
      </c>
      <c r="V6" t="n">
        <v>0.78</v>
      </c>
      <c r="W6" t="n">
        <v>1.05</v>
      </c>
      <c r="X6" t="n">
        <v>0.89</v>
      </c>
      <c r="Y6" t="n">
        <v>1</v>
      </c>
      <c r="Z6" t="n">
        <v>10</v>
      </c>
      <c r="AA6" t="n">
        <v>131.388836150842</v>
      </c>
      <c r="AB6" t="n">
        <v>179.77200208786</v>
      </c>
      <c r="AC6" t="n">
        <v>162.6148145202346</v>
      </c>
      <c r="AD6" t="n">
        <v>131388.836150842</v>
      </c>
      <c r="AE6" t="n">
        <v>179772.00208786</v>
      </c>
      <c r="AF6" t="n">
        <v>4.405557540563024e-06</v>
      </c>
      <c r="AG6" t="n">
        <v>0.5295833333333334</v>
      </c>
      <c r="AH6" t="n">
        <v>162614.8145202346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8.114699999999999</v>
      </c>
      <c r="E7" t="n">
        <v>12.32</v>
      </c>
      <c r="F7" t="n">
        <v>7.84</v>
      </c>
      <c r="G7" t="n">
        <v>12.06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37</v>
      </c>
      <c r="N7" t="n">
        <v>54.85</v>
      </c>
      <c r="O7" t="n">
        <v>29195.29</v>
      </c>
      <c r="P7" t="n">
        <v>118.98</v>
      </c>
      <c r="Q7" t="n">
        <v>605.91</v>
      </c>
      <c r="R7" t="n">
        <v>48.26</v>
      </c>
      <c r="S7" t="n">
        <v>21.88</v>
      </c>
      <c r="T7" t="n">
        <v>12011.73</v>
      </c>
      <c r="U7" t="n">
        <v>0.45</v>
      </c>
      <c r="V7" t="n">
        <v>0.79</v>
      </c>
      <c r="W7" t="n">
        <v>1.06</v>
      </c>
      <c r="X7" t="n">
        <v>0.78</v>
      </c>
      <c r="Y7" t="n">
        <v>1</v>
      </c>
      <c r="Z7" t="n">
        <v>10</v>
      </c>
      <c r="AA7" t="n">
        <v>125.389733927498</v>
      </c>
      <c r="AB7" t="n">
        <v>171.5637657641736</v>
      </c>
      <c r="AC7" t="n">
        <v>155.1899607509462</v>
      </c>
      <c r="AD7" t="n">
        <v>125389.733927498</v>
      </c>
      <c r="AE7" t="n">
        <v>171563.7657641736</v>
      </c>
      <c r="AF7" t="n">
        <v>4.543924166760736e-06</v>
      </c>
      <c r="AG7" t="n">
        <v>0.5133333333333333</v>
      </c>
      <c r="AH7" t="n">
        <v>155189.9607509462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8.285600000000001</v>
      </c>
      <c r="E8" t="n">
        <v>12.07</v>
      </c>
      <c r="F8" t="n">
        <v>7.77</v>
      </c>
      <c r="G8" t="n">
        <v>13.31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117.29</v>
      </c>
      <c r="Q8" t="n">
        <v>605.92</v>
      </c>
      <c r="R8" t="n">
        <v>46.2</v>
      </c>
      <c r="S8" t="n">
        <v>21.88</v>
      </c>
      <c r="T8" t="n">
        <v>11000.27</v>
      </c>
      <c r="U8" t="n">
        <v>0.47</v>
      </c>
      <c r="V8" t="n">
        <v>0.8</v>
      </c>
      <c r="W8" t="n">
        <v>1.05</v>
      </c>
      <c r="X8" t="n">
        <v>0.71</v>
      </c>
      <c r="Y8" t="n">
        <v>1</v>
      </c>
      <c r="Z8" t="n">
        <v>10</v>
      </c>
      <c r="AA8" t="n">
        <v>121.3718053446077</v>
      </c>
      <c r="AB8" t="n">
        <v>166.0662586185671</v>
      </c>
      <c r="AC8" t="n">
        <v>150.2171279715149</v>
      </c>
      <c r="AD8" t="n">
        <v>121371.8053446077</v>
      </c>
      <c r="AE8" t="n">
        <v>166066.2586185671</v>
      </c>
      <c r="AF8" t="n">
        <v>4.63962168362512e-06</v>
      </c>
      <c r="AG8" t="n">
        <v>0.5029166666666667</v>
      </c>
      <c r="AH8" t="n">
        <v>150217.1279715149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8.493</v>
      </c>
      <c r="E9" t="n">
        <v>11.77</v>
      </c>
      <c r="F9" t="n">
        <v>7.65</v>
      </c>
      <c r="G9" t="n">
        <v>14.81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115.04</v>
      </c>
      <c r="Q9" t="n">
        <v>605.95</v>
      </c>
      <c r="R9" t="n">
        <v>42.82</v>
      </c>
      <c r="S9" t="n">
        <v>21.88</v>
      </c>
      <c r="T9" t="n">
        <v>9329.389999999999</v>
      </c>
      <c r="U9" t="n">
        <v>0.51</v>
      </c>
      <c r="V9" t="n">
        <v>0.8100000000000001</v>
      </c>
      <c r="W9" t="n">
        <v>1.03</v>
      </c>
      <c r="X9" t="n">
        <v>0.59</v>
      </c>
      <c r="Y9" t="n">
        <v>1</v>
      </c>
      <c r="Z9" t="n">
        <v>10</v>
      </c>
      <c r="AA9" t="n">
        <v>116.3110396401384</v>
      </c>
      <c r="AB9" t="n">
        <v>159.14189571649</v>
      </c>
      <c r="AC9" t="n">
        <v>143.9536165464054</v>
      </c>
      <c r="AD9" t="n">
        <v>116311.0396401384</v>
      </c>
      <c r="AE9" t="n">
        <v>159141.89571649</v>
      </c>
      <c r="AF9" t="n">
        <v>4.75575781585258e-06</v>
      </c>
      <c r="AG9" t="n">
        <v>0.4904166666666667</v>
      </c>
      <c r="AH9" t="n">
        <v>143953.6165464054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8.5878</v>
      </c>
      <c r="E10" t="n">
        <v>11.64</v>
      </c>
      <c r="F10" t="n">
        <v>7.61</v>
      </c>
      <c r="G10" t="n">
        <v>15.75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114.15</v>
      </c>
      <c r="Q10" t="n">
        <v>605.9</v>
      </c>
      <c r="R10" t="n">
        <v>41.56</v>
      </c>
      <c r="S10" t="n">
        <v>21.88</v>
      </c>
      <c r="T10" t="n">
        <v>8711.639999999999</v>
      </c>
      <c r="U10" t="n">
        <v>0.53</v>
      </c>
      <c r="V10" t="n">
        <v>0.8100000000000001</v>
      </c>
      <c r="W10" t="n">
        <v>1.03</v>
      </c>
      <c r="X10" t="n">
        <v>0.5600000000000001</v>
      </c>
      <c r="Y10" t="n">
        <v>1</v>
      </c>
      <c r="Z10" t="n">
        <v>10</v>
      </c>
      <c r="AA10" t="n">
        <v>114.2833578283854</v>
      </c>
      <c r="AB10" t="n">
        <v>156.3675320066428</v>
      </c>
      <c r="AC10" t="n">
        <v>141.4440342151813</v>
      </c>
      <c r="AD10" t="n">
        <v>114283.3578283854</v>
      </c>
      <c r="AE10" t="n">
        <v>156367.5320066428</v>
      </c>
      <c r="AF10" t="n">
        <v>4.808842219590108e-06</v>
      </c>
      <c r="AG10" t="n">
        <v>0.485</v>
      </c>
      <c r="AH10" t="n">
        <v>141444.0342151813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8.7324</v>
      </c>
      <c r="E11" t="n">
        <v>11.45</v>
      </c>
      <c r="F11" t="n">
        <v>7.56</v>
      </c>
      <c r="G11" t="n">
        <v>17.44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112.84</v>
      </c>
      <c r="Q11" t="n">
        <v>605.9400000000001</v>
      </c>
      <c r="R11" t="n">
        <v>39.69</v>
      </c>
      <c r="S11" t="n">
        <v>21.88</v>
      </c>
      <c r="T11" t="n">
        <v>7790.83</v>
      </c>
      <c r="U11" t="n">
        <v>0.55</v>
      </c>
      <c r="V11" t="n">
        <v>0.82</v>
      </c>
      <c r="W11" t="n">
        <v>1.03</v>
      </c>
      <c r="X11" t="n">
        <v>0.5</v>
      </c>
      <c r="Y11" t="n">
        <v>1</v>
      </c>
      <c r="Z11" t="n">
        <v>10</v>
      </c>
      <c r="AA11" t="n">
        <v>111.3576426389333</v>
      </c>
      <c r="AB11" t="n">
        <v>152.3644394109918</v>
      </c>
      <c r="AC11" t="n">
        <v>137.8229911584822</v>
      </c>
      <c r="AD11" t="n">
        <v>111357.6426389333</v>
      </c>
      <c r="AE11" t="n">
        <v>152364.4394109918</v>
      </c>
      <c r="AF11" t="n">
        <v>4.88981273415178e-06</v>
      </c>
      <c r="AG11" t="n">
        <v>0.4770833333333333</v>
      </c>
      <c r="AH11" t="n">
        <v>137822.9911584822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8.8348</v>
      </c>
      <c r="E12" t="n">
        <v>11.32</v>
      </c>
      <c r="F12" t="n">
        <v>7.52</v>
      </c>
      <c r="G12" t="n">
        <v>18.79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111.7</v>
      </c>
      <c r="Q12" t="n">
        <v>605.84</v>
      </c>
      <c r="R12" t="n">
        <v>38.49</v>
      </c>
      <c r="S12" t="n">
        <v>21.88</v>
      </c>
      <c r="T12" t="n">
        <v>7199.45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109.1919848391529</v>
      </c>
      <c r="AB12" t="n">
        <v>149.4012908672548</v>
      </c>
      <c r="AC12" t="n">
        <v>135.1426413529533</v>
      </c>
      <c r="AD12" t="n">
        <v>109191.9848391529</v>
      </c>
      <c r="AE12" t="n">
        <v>149401.2908672548</v>
      </c>
      <c r="AF12" t="n">
        <v>4.947152849581346e-06</v>
      </c>
      <c r="AG12" t="n">
        <v>0.4716666666666667</v>
      </c>
      <c r="AH12" t="n">
        <v>135142.6413529533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8.8779</v>
      </c>
      <c r="E13" t="n">
        <v>11.26</v>
      </c>
      <c r="F13" t="n">
        <v>7.51</v>
      </c>
      <c r="G13" t="n">
        <v>19.58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110.9</v>
      </c>
      <c r="Q13" t="n">
        <v>605.89</v>
      </c>
      <c r="R13" t="n">
        <v>38.07</v>
      </c>
      <c r="S13" t="n">
        <v>21.88</v>
      </c>
      <c r="T13" t="n">
        <v>6996.06</v>
      </c>
      <c r="U13" t="n">
        <v>0.57</v>
      </c>
      <c r="V13" t="n">
        <v>0.82</v>
      </c>
      <c r="W13" t="n">
        <v>1.03</v>
      </c>
      <c r="X13" t="n">
        <v>0.45</v>
      </c>
      <c r="Y13" t="n">
        <v>1</v>
      </c>
      <c r="Z13" t="n">
        <v>10</v>
      </c>
      <c r="AA13" t="n">
        <v>108.1281059881509</v>
      </c>
      <c r="AB13" t="n">
        <v>147.9456448882921</v>
      </c>
      <c r="AC13" t="n">
        <v>133.8259201832104</v>
      </c>
      <c r="AD13" t="n">
        <v>108128.1059881509</v>
      </c>
      <c r="AE13" t="n">
        <v>147945.6448882921</v>
      </c>
      <c r="AF13" t="n">
        <v>4.971287214571721e-06</v>
      </c>
      <c r="AG13" t="n">
        <v>0.4691666666666667</v>
      </c>
      <c r="AH13" t="n">
        <v>133825.9201832104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8.9998</v>
      </c>
      <c r="E14" t="n">
        <v>11.11</v>
      </c>
      <c r="F14" t="n">
        <v>7.45</v>
      </c>
      <c r="G14" t="n">
        <v>21.27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109.71</v>
      </c>
      <c r="Q14" t="n">
        <v>606</v>
      </c>
      <c r="R14" t="n">
        <v>36.12</v>
      </c>
      <c r="S14" t="n">
        <v>21.88</v>
      </c>
      <c r="T14" t="n">
        <v>6030.69</v>
      </c>
      <c r="U14" t="n">
        <v>0.61</v>
      </c>
      <c r="V14" t="n">
        <v>0.83</v>
      </c>
      <c r="W14" t="n">
        <v>1.02</v>
      </c>
      <c r="X14" t="n">
        <v>0.39</v>
      </c>
      <c r="Y14" t="n">
        <v>1</v>
      </c>
      <c r="Z14" t="n">
        <v>10</v>
      </c>
      <c r="AA14" t="n">
        <v>105.6855616078522</v>
      </c>
      <c r="AB14" t="n">
        <v>144.6036479097162</v>
      </c>
      <c r="AC14" t="n">
        <v>130.8028787057465</v>
      </c>
      <c r="AD14" t="n">
        <v>105685.5616078522</v>
      </c>
      <c r="AE14" t="n">
        <v>144603.6479097162</v>
      </c>
      <c r="AF14" t="n">
        <v>5.039546590263753e-06</v>
      </c>
      <c r="AG14" t="n">
        <v>0.4629166666666666</v>
      </c>
      <c r="AH14" t="n">
        <v>130802.8787057465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9.0441</v>
      </c>
      <c r="E15" t="n">
        <v>11.06</v>
      </c>
      <c r="F15" t="n">
        <v>7.44</v>
      </c>
      <c r="G15" t="n">
        <v>22.31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109.03</v>
      </c>
      <c r="Q15" t="n">
        <v>605.9299999999999</v>
      </c>
      <c r="R15" t="n">
        <v>36.02</v>
      </c>
      <c r="S15" t="n">
        <v>21.88</v>
      </c>
      <c r="T15" t="n">
        <v>5986.11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104.7200743381165</v>
      </c>
      <c r="AB15" t="n">
        <v>143.2826256329723</v>
      </c>
      <c r="AC15" t="n">
        <v>129.6079329410283</v>
      </c>
      <c r="AD15" t="n">
        <v>104720.0743381165</v>
      </c>
      <c r="AE15" t="n">
        <v>143282.6256329723</v>
      </c>
      <c r="AF15" t="n">
        <v>5.064352909731817e-06</v>
      </c>
      <c r="AG15" t="n">
        <v>0.4608333333333334</v>
      </c>
      <c r="AH15" t="n">
        <v>129607.9329410283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9.0976</v>
      </c>
      <c r="E16" t="n">
        <v>10.99</v>
      </c>
      <c r="F16" t="n">
        <v>7.42</v>
      </c>
      <c r="G16" t="n">
        <v>23.42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107.94</v>
      </c>
      <c r="Q16" t="n">
        <v>605.89</v>
      </c>
      <c r="R16" t="n">
        <v>35.5</v>
      </c>
      <c r="S16" t="n">
        <v>21.88</v>
      </c>
      <c r="T16" t="n">
        <v>5729.56</v>
      </c>
      <c r="U16" t="n">
        <v>0.62</v>
      </c>
      <c r="V16" t="n">
        <v>0.83</v>
      </c>
      <c r="W16" t="n">
        <v>1.02</v>
      </c>
      <c r="X16" t="n">
        <v>0.36</v>
      </c>
      <c r="Y16" t="n">
        <v>1</v>
      </c>
      <c r="Z16" t="n">
        <v>10</v>
      </c>
      <c r="AA16" t="n">
        <v>103.3660418256416</v>
      </c>
      <c r="AB16" t="n">
        <v>141.4299786137065</v>
      </c>
      <c r="AC16" t="n">
        <v>127.9320999530742</v>
      </c>
      <c r="AD16" t="n">
        <v>103366.0418256416</v>
      </c>
      <c r="AE16" t="n">
        <v>141429.9786137065</v>
      </c>
      <c r="AF16" t="n">
        <v>5.094310880195506e-06</v>
      </c>
      <c r="AG16" t="n">
        <v>0.4579166666666667</v>
      </c>
      <c r="AH16" t="n">
        <v>127932.0999530742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9.161</v>
      </c>
      <c r="E17" t="n">
        <v>10.92</v>
      </c>
      <c r="F17" t="n">
        <v>7.39</v>
      </c>
      <c r="G17" t="n">
        <v>24.62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106.81</v>
      </c>
      <c r="Q17" t="n">
        <v>605.84</v>
      </c>
      <c r="R17" t="n">
        <v>34.48</v>
      </c>
      <c r="S17" t="n">
        <v>21.88</v>
      </c>
      <c r="T17" t="n">
        <v>5224.34</v>
      </c>
      <c r="U17" t="n">
        <v>0.63</v>
      </c>
      <c r="V17" t="n">
        <v>0.84</v>
      </c>
      <c r="W17" t="n">
        <v>1.01</v>
      </c>
      <c r="X17" t="n">
        <v>0.33</v>
      </c>
      <c r="Y17" t="n">
        <v>1</v>
      </c>
      <c r="Z17" t="n">
        <v>10</v>
      </c>
      <c r="AA17" t="n">
        <v>101.8547150873787</v>
      </c>
      <c r="AB17" t="n">
        <v>139.3621146953863</v>
      </c>
      <c r="AC17" t="n">
        <v>126.0615900648525</v>
      </c>
      <c r="AD17" t="n">
        <v>101854.7150873787</v>
      </c>
      <c r="AE17" t="n">
        <v>139362.1146953863</v>
      </c>
      <c r="AF17" t="n">
        <v>5.12981247510014e-06</v>
      </c>
      <c r="AG17" t="n">
        <v>0.455</v>
      </c>
      <c r="AH17" t="n">
        <v>126061.5900648525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9.2074</v>
      </c>
      <c r="E18" t="n">
        <v>10.86</v>
      </c>
      <c r="F18" t="n">
        <v>7.38</v>
      </c>
      <c r="G18" t="n">
        <v>26.04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106.75</v>
      </c>
      <c r="Q18" t="n">
        <v>605.89</v>
      </c>
      <c r="R18" t="n">
        <v>34.08</v>
      </c>
      <c r="S18" t="n">
        <v>21.88</v>
      </c>
      <c r="T18" t="n">
        <v>5029.99</v>
      </c>
      <c r="U18" t="n">
        <v>0.64</v>
      </c>
      <c r="V18" t="n">
        <v>0.84</v>
      </c>
      <c r="W18" t="n">
        <v>1.02</v>
      </c>
      <c r="X18" t="n">
        <v>0.32</v>
      </c>
      <c r="Y18" t="n">
        <v>1</v>
      </c>
      <c r="Z18" t="n">
        <v>10</v>
      </c>
      <c r="AA18" t="n">
        <v>101.2644250556699</v>
      </c>
      <c r="AB18" t="n">
        <v>138.5544538322444</v>
      </c>
      <c r="AC18" t="n">
        <v>125.3310112209295</v>
      </c>
      <c r="AD18" t="n">
        <v>101264.4250556699</v>
      </c>
      <c r="AE18" t="n">
        <v>138554.4538322444</v>
      </c>
      <c r="AF18" t="n">
        <v>5.155794714904162e-06</v>
      </c>
      <c r="AG18" t="n">
        <v>0.4525</v>
      </c>
      <c r="AH18" t="n">
        <v>125331.0112209295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9.252599999999999</v>
      </c>
      <c r="E19" t="n">
        <v>10.81</v>
      </c>
      <c r="F19" t="n">
        <v>7.37</v>
      </c>
      <c r="G19" t="n">
        <v>27.64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105.91</v>
      </c>
      <c r="Q19" t="n">
        <v>605.84</v>
      </c>
      <c r="R19" t="n">
        <v>33.84</v>
      </c>
      <c r="S19" t="n">
        <v>21.88</v>
      </c>
      <c r="T19" t="n">
        <v>4915.89</v>
      </c>
      <c r="U19" t="n">
        <v>0.65</v>
      </c>
      <c r="V19" t="n">
        <v>0.84</v>
      </c>
      <c r="W19" t="n">
        <v>1.02</v>
      </c>
      <c r="X19" t="n">
        <v>0.31</v>
      </c>
      <c r="Y19" t="n">
        <v>1</v>
      </c>
      <c r="Z19" t="n">
        <v>10</v>
      </c>
      <c r="AA19" t="n">
        <v>100.2374852335491</v>
      </c>
      <c r="AB19" t="n">
        <v>137.1493494622321</v>
      </c>
      <c r="AC19" t="n">
        <v>124.0600080399143</v>
      </c>
      <c r="AD19" t="n">
        <v>100237.4852335491</v>
      </c>
      <c r="AE19" t="n">
        <v>137149.3494622321</v>
      </c>
      <c r="AF19" t="n">
        <v>5.181105000230494e-06</v>
      </c>
      <c r="AG19" t="n">
        <v>0.4504166666666667</v>
      </c>
      <c r="AH19" t="n">
        <v>124060.0080399143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9.326700000000001</v>
      </c>
      <c r="E20" t="n">
        <v>10.72</v>
      </c>
      <c r="F20" t="n">
        <v>7.33</v>
      </c>
      <c r="G20" t="n">
        <v>29.32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104.97</v>
      </c>
      <c r="Q20" t="n">
        <v>605.84</v>
      </c>
      <c r="R20" t="n">
        <v>32.68</v>
      </c>
      <c r="S20" t="n">
        <v>21.88</v>
      </c>
      <c r="T20" t="n">
        <v>4344.07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98.72331263253128</v>
      </c>
      <c r="AB20" t="n">
        <v>135.0775917089399</v>
      </c>
      <c r="AC20" t="n">
        <v>122.1859759388654</v>
      </c>
      <c r="AD20" t="n">
        <v>98723.31263253128</v>
      </c>
      <c r="AE20" t="n">
        <v>135077.5917089399</v>
      </c>
      <c r="AF20" t="n">
        <v>5.222598189227865e-06</v>
      </c>
      <c r="AG20" t="n">
        <v>0.4466666666666667</v>
      </c>
      <c r="AH20" t="n">
        <v>122185.9759388654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9.3779</v>
      </c>
      <c r="E21" t="n">
        <v>10.66</v>
      </c>
      <c r="F21" t="n">
        <v>7.32</v>
      </c>
      <c r="G21" t="n">
        <v>31.36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103.95</v>
      </c>
      <c r="Q21" t="n">
        <v>605.84</v>
      </c>
      <c r="R21" t="n">
        <v>32.16</v>
      </c>
      <c r="S21" t="n">
        <v>21.88</v>
      </c>
      <c r="T21" t="n">
        <v>4089.14</v>
      </c>
      <c r="U21" t="n">
        <v>0.68</v>
      </c>
      <c r="V21" t="n">
        <v>0.85</v>
      </c>
      <c r="W21" t="n">
        <v>1.01</v>
      </c>
      <c r="X21" t="n">
        <v>0.26</v>
      </c>
      <c r="Y21" t="n">
        <v>1</v>
      </c>
      <c r="Z21" t="n">
        <v>10</v>
      </c>
      <c r="AA21" t="n">
        <v>97.5535189002959</v>
      </c>
      <c r="AB21" t="n">
        <v>133.477028316839</v>
      </c>
      <c r="AC21" t="n">
        <v>120.7381680705013</v>
      </c>
      <c r="AD21" t="n">
        <v>97553.51890029589</v>
      </c>
      <c r="AE21" t="n">
        <v>133477.028316839</v>
      </c>
      <c r="AF21" t="n">
        <v>5.251268246942648e-06</v>
      </c>
      <c r="AG21" t="n">
        <v>0.4441666666666667</v>
      </c>
      <c r="AH21" t="n">
        <v>120738.1680705013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9.3809</v>
      </c>
      <c r="E22" t="n">
        <v>10.66</v>
      </c>
      <c r="F22" t="n">
        <v>7.31</v>
      </c>
      <c r="G22" t="n">
        <v>31.34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103.9</v>
      </c>
      <c r="Q22" t="n">
        <v>605.84</v>
      </c>
      <c r="R22" t="n">
        <v>32.2</v>
      </c>
      <c r="S22" t="n">
        <v>21.88</v>
      </c>
      <c r="T22" t="n">
        <v>4106.56</v>
      </c>
      <c r="U22" t="n">
        <v>0.68</v>
      </c>
      <c r="V22" t="n">
        <v>0.85</v>
      </c>
      <c r="W22" t="n">
        <v>1.01</v>
      </c>
      <c r="X22" t="n">
        <v>0.26</v>
      </c>
      <c r="Y22" t="n">
        <v>1</v>
      </c>
      <c r="Z22" t="n">
        <v>10</v>
      </c>
      <c r="AA22" t="n">
        <v>97.45142928208891</v>
      </c>
      <c r="AB22" t="n">
        <v>133.3373447973322</v>
      </c>
      <c r="AC22" t="n">
        <v>120.6118157500492</v>
      </c>
      <c r="AD22" t="n">
        <v>97451.42928208891</v>
      </c>
      <c r="AE22" t="n">
        <v>133337.3447973322</v>
      </c>
      <c r="AF22" t="n">
        <v>5.252948133136874e-06</v>
      </c>
      <c r="AG22" t="n">
        <v>0.4441666666666667</v>
      </c>
      <c r="AH22" t="n">
        <v>120611.8157500492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9.433999999999999</v>
      </c>
      <c r="E23" t="n">
        <v>10.6</v>
      </c>
      <c r="F23" t="n">
        <v>7.3</v>
      </c>
      <c r="G23" t="n">
        <v>33.69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102.52</v>
      </c>
      <c r="Q23" t="n">
        <v>605.84</v>
      </c>
      <c r="R23" t="n">
        <v>31.63</v>
      </c>
      <c r="S23" t="n">
        <v>21.88</v>
      </c>
      <c r="T23" t="n">
        <v>3826.69</v>
      </c>
      <c r="U23" t="n">
        <v>0.6899999999999999</v>
      </c>
      <c r="V23" t="n">
        <v>0.85</v>
      </c>
      <c r="W23" t="n">
        <v>1.01</v>
      </c>
      <c r="X23" t="n">
        <v>0.24</v>
      </c>
      <c r="Y23" t="n">
        <v>1</v>
      </c>
      <c r="Z23" t="n">
        <v>10</v>
      </c>
      <c r="AA23" t="n">
        <v>96.06899612497526</v>
      </c>
      <c r="AB23" t="n">
        <v>131.4458387631237</v>
      </c>
      <c r="AC23" t="n">
        <v>118.9008323969995</v>
      </c>
      <c r="AD23" t="n">
        <v>96068.99612497525</v>
      </c>
      <c r="AE23" t="n">
        <v>131445.8387631237</v>
      </c>
      <c r="AF23" t="n">
        <v>5.282682118774666e-06</v>
      </c>
      <c r="AG23" t="n">
        <v>0.4416666666666667</v>
      </c>
      <c r="AH23" t="n">
        <v>118900.8323969995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9.4312</v>
      </c>
      <c r="E24" t="n">
        <v>10.6</v>
      </c>
      <c r="F24" t="n">
        <v>7.3</v>
      </c>
      <c r="G24" t="n">
        <v>33.7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102.61</v>
      </c>
      <c r="Q24" t="n">
        <v>605.97</v>
      </c>
      <c r="R24" t="n">
        <v>31.76</v>
      </c>
      <c r="S24" t="n">
        <v>21.88</v>
      </c>
      <c r="T24" t="n">
        <v>3889.9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96.1478782280255</v>
      </c>
      <c r="AB24" t="n">
        <v>131.5537687365498</v>
      </c>
      <c r="AC24" t="n">
        <v>118.9984616852426</v>
      </c>
      <c r="AD24" t="n">
        <v>96147.87822802551</v>
      </c>
      <c r="AE24" t="n">
        <v>131553.7687365498</v>
      </c>
      <c r="AF24" t="n">
        <v>5.281114224993389e-06</v>
      </c>
      <c r="AG24" t="n">
        <v>0.4416666666666667</v>
      </c>
      <c r="AH24" t="n">
        <v>118998.4616852426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9.491400000000001</v>
      </c>
      <c r="E25" t="n">
        <v>10.54</v>
      </c>
      <c r="F25" t="n">
        <v>7.28</v>
      </c>
      <c r="G25" t="n">
        <v>36.4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101.35</v>
      </c>
      <c r="Q25" t="n">
        <v>605.84</v>
      </c>
      <c r="R25" t="n">
        <v>31.03</v>
      </c>
      <c r="S25" t="n">
        <v>21.88</v>
      </c>
      <c r="T25" t="n">
        <v>3530.01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94.73857247278065</v>
      </c>
      <c r="AB25" t="n">
        <v>129.6254944280429</v>
      </c>
      <c r="AC25" t="n">
        <v>117.2542191703889</v>
      </c>
      <c r="AD25" t="n">
        <v>94738.57247278065</v>
      </c>
      <c r="AE25" t="n">
        <v>129625.4944280429</v>
      </c>
      <c r="AF25" t="n">
        <v>5.31482394129085e-06</v>
      </c>
      <c r="AG25" t="n">
        <v>0.4391666666666666</v>
      </c>
      <c r="AH25" t="n">
        <v>117254.2191703889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9.491199999999999</v>
      </c>
      <c r="E26" t="n">
        <v>10.54</v>
      </c>
      <c r="F26" t="n">
        <v>7.28</v>
      </c>
      <c r="G26" t="n">
        <v>36.4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101.19</v>
      </c>
      <c r="Q26" t="n">
        <v>605.86</v>
      </c>
      <c r="R26" t="n">
        <v>31.07</v>
      </c>
      <c r="S26" t="n">
        <v>21.88</v>
      </c>
      <c r="T26" t="n">
        <v>3552.28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94.64871880920137</v>
      </c>
      <c r="AB26" t="n">
        <v>129.5025526814699</v>
      </c>
      <c r="AC26" t="n">
        <v>117.143010811559</v>
      </c>
      <c r="AD26" t="n">
        <v>94648.71880920137</v>
      </c>
      <c r="AE26" t="n">
        <v>129502.5526814699</v>
      </c>
      <c r="AF26" t="n">
        <v>5.3147119488779e-06</v>
      </c>
      <c r="AG26" t="n">
        <v>0.4391666666666666</v>
      </c>
      <c r="AH26" t="n">
        <v>117143.010811559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9.560700000000001</v>
      </c>
      <c r="E27" t="n">
        <v>10.46</v>
      </c>
      <c r="F27" t="n">
        <v>7.25</v>
      </c>
      <c r="G27" t="n">
        <v>39.54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100.14</v>
      </c>
      <c r="Q27" t="n">
        <v>605.88</v>
      </c>
      <c r="R27" t="n">
        <v>29.89</v>
      </c>
      <c r="S27" t="n">
        <v>21.88</v>
      </c>
      <c r="T27" t="n">
        <v>2966.53</v>
      </c>
      <c r="U27" t="n">
        <v>0.73</v>
      </c>
      <c r="V27" t="n">
        <v>0.85</v>
      </c>
      <c r="W27" t="n">
        <v>1.01</v>
      </c>
      <c r="X27" t="n">
        <v>0.19</v>
      </c>
      <c r="Y27" t="n">
        <v>1</v>
      </c>
      <c r="Z27" t="n">
        <v>10</v>
      </c>
      <c r="AA27" t="n">
        <v>93.24040612754607</v>
      </c>
      <c r="AB27" t="n">
        <v>127.5756371400595</v>
      </c>
      <c r="AC27" t="n">
        <v>115.3999973849772</v>
      </c>
      <c r="AD27" t="n">
        <v>93240.40612754607</v>
      </c>
      <c r="AE27" t="n">
        <v>127575.6371400595</v>
      </c>
      <c r="AF27" t="n">
        <v>5.35362931237746e-06</v>
      </c>
      <c r="AG27" t="n">
        <v>0.4358333333333334</v>
      </c>
      <c r="AH27" t="n">
        <v>115399.9973849772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9.549799999999999</v>
      </c>
      <c r="E28" t="n">
        <v>10.47</v>
      </c>
      <c r="F28" t="n">
        <v>7.26</v>
      </c>
      <c r="G28" t="n">
        <v>39.61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99.64</v>
      </c>
      <c r="Q28" t="n">
        <v>605.84</v>
      </c>
      <c r="R28" t="n">
        <v>30.51</v>
      </c>
      <c r="S28" t="n">
        <v>21.88</v>
      </c>
      <c r="T28" t="n">
        <v>3275.89</v>
      </c>
      <c r="U28" t="n">
        <v>0.72</v>
      </c>
      <c r="V28" t="n">
        <v>0.85</v>
      </c>
      <c r="W28" t="n">
        <v>1.01</v>
      </c>
      <c r="X28" t="n">
        <v>0.2</v>
      </c>
      <c r="Y28" t="n">
        <v>1</v>
      </c>
      <c r="Z28" t="n">
        <v>10</v>
      </c>
      <c r="AA28" t="n">
        <v>93.10282094118487</v>
      </c>
      <c r="AB28" t="n">
        <v>127.3873870182502</v>
      </c>
      <c r="AC28" t="n">
        <v>115.2297135905827</v>
      </c>
      <c r="AD28" t="n">
        <v>93102.82094118488</v>
      </c>
      <c r="AE28" t="n">
        <v>127387.3870182502</v>
      </c>
      <c r="AF28" t="n">
        <v>5.347525725871773e-06</v>
      </c>
      <c r="AG28" t="n">
        <v>0.43625</v>
      </c>
      <c r="AH28" t="n">
        <v>115229.7135905827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9.5481</v>
      </c>
      <c r="E29" t="n">
        <v>10.47</v>
      </c>
      <c r="F29" t="n">
        <v>7.26</v>
      </c>
      <c r="G29" t="n">
        <v>39.62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99.06999999999999</v>
      </c>
      <c r="Q29" t="n">
        <v>605.84</v>
      </c>
      <c r="R29" t="n">
        <v>30.55</v>
      </c>
      <c r="S29" t="n">
        <v>21.88</v>
      </c>
      <c r="T29" t="n">
        <v>3297.22</v>
      </c>
      <c r="U29" t="n">
        <v>0.72</v>
      </c>
      <c r="V29" t="n">
        <v>0.85</v>
      </c>
      <c r="W29" t="n">
        <v>1.01</v>
      </c>
      <c r="X29" t="n">
        <v>0.21</v>
      </c>
      <c r="Y29" t="n">
        <v>1</v>
      </c>
      <c r="Z29" t="n">
        <v>10</v>
      </c>
      <c r="AA29" t="n">
        <v>92.79359216388737</v>
      </c>
      <c r="AB29" t="n">
        <v>126.9642865629411</v>
      </c>
      <c r="AC29" t="n">
        <v>114.8469932489029</v>
      </c>
      <c r="AD29" t="n">
        <v>92793.59216388737</v>
      </c>
      <c r="AE29" t="n">
        <v>126964.2865629411</v>
      </c>
      <c r="AF29" t="n">
        <v>5.346573790361712e-06</v>
      </c>
      <c r="AG29" t="n">
        <v>0.43625</v>
      </c>
      <c r="AH29" t="n">
        <v>114846.9932489029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9.6172</v>
      </c>
      <c r="E30" t="n">
        <v>10.4</v>
      </c>
      <c r="F30" t="n">
        <v>7.23</v>
      </c>
      <c r="G30" t="n">
        <v>43.4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97.97</v>
      </c>
      <c r="Q30" t="n">
        <v>605.84</v>
      </c>
      <c r="R30" t="n">
        <v>29.6</v>
      </c>
      <c r="S30" t="n">
        <v>21.88</v>
      </c>
      <c r="T30" t="n">
        <v>2828.22</v>
      </c>
      <c r="U30" t="n">
        <v>0.74</v>
      </c>
      <c r="V30" t="n">
        <v>0.86</v>
      </c>
      <c r="W30" t="n">
        <v>1.01</v>
      </c>
      <c r="X30" t="n">
        <v>0.18</v>
      </c>
      <c r="Y30" t="n">
        <v>1</v>
      </c>
      <c r="Z30" t="n">
        <v>10</v>
      </c>
      <c r="AA30" t="n">
        <v>91.38598624234767</v>
      </c>
      <c r="AB30" t="n">
        <v>125.0383380419009</v>
      </c>
      <c r="AC30" t="n">
        <v>113.1048545516245</v>
      </c>
      <c r="AD30" t="n">
        <v>91385.98624234767</v>
      </c>
      <c r="AE30" t="n">
        <v>125038.3380419009</v>
      </c>
      <c r="AF30" t="n">
        <v>5.385267169035374e-06</v>
      </c>
      <c r="AG30" t="n">
        <v>0.4333333333333333</v>
      </c>
      <c r="AH30" t="n">
        <v>113104.8545516245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9.616199999999999</v>
      </c>
      <c r="E31" t="n">
        <v>10.4</v>
      </c>
      <c r="F31" t="n">
        <v>7.23</v>
      </c>
      <c r="G31" t="n">
        <v>43.41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8</v>
      </c>
      <c r="N31" t="n">
        <v>59.32</v>
      </c>
      <c r="O31" t="n">
        <v>30486.64</v>
      </c>
      <c r="P31" t="n">
        <v>97.34</v>
      </c>
      <c r="Q31" t="n">
        <v>605.84</v>
      </c>
      <c r="R31" t="n">
        <v>29.7</v>
      </c>
      <c r="S31" t="n">
        <v>21.88</v>
      </c>
      <c r="T31" t="n">
        <v>2878.92</v>
      </c>
      <c r="U31" t="n">
        <v>0.74</v>
      </c>
      <c r="V31" t="n">
        <v>0.85</v>
      </c>
      <c r="W31" t="n">
        <v>1</v>
      </c>
      <c r="X31" t="n">
        <v>0.18</v>
      </c>
      <c r="Y31" t="n">
        <v>1</v>
      </c>
      <c r="Z31" t="n">
        <v>10</v>
      </c>
      <c r="AA31" t="n">
        <v>91.0384208809315</v>
      </c>
      <c r="AB31" t="n">
        <v>124.56278378091</v>
      </c>
      <c r="AC31" t="n">
        <v>112.6746865218578</v>
      </c>
      <c r="AD31" t="n">
        <v>91038.4208809315</v>
      </c>
      <c r="AE31" t="n">
        <v>124562.78378091</v>
      </c>
      <c r="AF31" t="n">
        <v>5.384707206970632e-06</v>
      </c>
      <c r="AG31" t="n">
        <v>0.4333333333333333</v>
      </c>
      <c r="AH31" t="n">
        <v>112674.6865218578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9.6113</v>
      </c>
      <c r="E32" t="n">
        <v>10.4</v>
      </c>
      <c r="F32" t="n">
        <v>7.24</v>
      </c>
      <c r="G32" t="n">
        <v>43.44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96.58</v>
      </c>
      <c r="Q32" t="n">
        <v>605.88</v>
      </c>
      <c r="R32" t="n">
        <v>29.85</v>
      </c>
      <c r="S32" t="n">
        <v>21.88</v>
      </c>
      <c r="T32" t="n">
        <v>2951.48</v>
      </c>
      <c r="U32" t="n">
        <v>0.73</v>
      </c>
      <c r="V32" t="n">
        <v>0.85</v>
      </c>
      <c r="W32" t="n">
        <v>1</v>
      </c>
      <c r="X32" t="n">
        <v>0.18</v>
      </c>
      <c r="Y32" t="n">
        <v>1</v>
      </c>
      <c r="Z32" t="n">
        <v>10</v>
      </c>
      <c r="AA32" t="n">
        <v>90.69440419738912</v>
      </c>
      <c r="AB32" t="n">
        <v>124.0920849775426</v>
      </c>
      <c r="AC32" t="n">
        <v>112.2489105516537</v>
      </c>
      <c r="AD32" t="n">
        <v>90694.40419738911</v>
      </c>
      <c r="AE32" t="n">
        <v>124092.0849775426</v>
      </c>
      <c r="AF32" t="n">
        <v>5.381963392853397e-06</v>
      </c>
      <c r="AG32" t="n">
        <v>0.4333333333333333</v>
      </c>
      <c r="AH32" t="n">
        <v>112248.9105516537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9.672499999999999</v>
      </c>
      <c r="E33" t="n">
        <v>10.34</v>
      </c>
      <c r="F33" t="n">
        <v>7.22</v>
      </c>
      <c r="G33" t="n">
        <v>48.13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7</v>
      </c>
      <c r="N33" t="n">
        <v>59.7</v>
      </c>
      <c r="O33" t="n">
        <v>30596.01</v>
      </c>
      <c r="P33" t="n">
        <v>95.88</v>
      </c>
      <c r="Q33" t="n">
        <v>605.84</v>
      </c>
      <c r="R33" t="n">
        <v>29.28</v>
      </c>
      <c r="S33" t="n">
        <v>21.88</v>
      </c>
      <c r="T33" t="n">
        <v>2671.8</v>
      </c>
      <c r="U33" t="n">
        <v>0.75</v>
      </c>
      <c r="V33" t="n">
        <v>0.86</v>
      </c>
      <c r="W33" t="n">
        <v>1</v>
      </c>
      <c r="X33" t="n">
        <v>0.16</v>
      </c>
      <c r="Y33" t="n">
        <v>1</v>
      </c>
      <c r="Z33" t="n">
        <v>10</v>
      </c>
      <c r="AA33" t="n">
        <v>89.65069172756402</v>
      </c>
      <c r="AB33" t="n">
        <v>122.6640315309842</v>
      </c>
      <c r="AC33" t="n">
        <v>110.9571485217487</v>
      </c>
      <c r="AD33" t="n">
        <v>89650.69172756403</v>
      </c>
      <c r="AE33" t="n">
        <v>122664.0315309842</v>
      </c>
      <c r="AF33" t="n">
        <v>5.416233071215598e-06</v>
      </c>
      <c r="AG33" t="n">
        <v>0.4308333333333333</v>
      </c>
      <c r="AH33" t="n">
        <v>110957.1485217487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9.673299999999999</v>
      </c>
      <c r="E34" t="n">
        <v>10.34</v>
      </c>
      <c r="F34" t="n">
        <v>7.22</v>
      </c>
      <c r="G34" t="n">
        <v>48.13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7</v>
      </c>
      <c r="N34" t="n">
        <v>59.9</v>
      </c>
      <c r="O34" t="n">
        <v>30650.8</v>
      </c>
      <c r="P34" t="n">
        <v>95.86</v>
      </c>
      <c r="Q34" t="n">
        <v>605.84</v>
      </c>
      <c r="R34" t="n">
        <v>29.14</v>
      </c>
      <c r="S34" t="n">
        <v>21.88</v>
      </c>
      <c r="T34" t="n">
        <v>2602.15</v>
      </c>
      <c r="U34" t="n">
        <v>0.75</v>
      </c>
      <c r="V34" t="n">
        <v>0.86</v>
      </c>
      <c r="W34" t="n">
        <v>1.01</v>
      </c>
      <c r="X34" t="n">
        <v>0.16</v>
      </c>
      <c r="Y34" t="n">
        <v>1</v>
      </c>
      <c r="Z34" t="n">
        <v>10</v>
      </c>
      <c r="AA34" t="n">
        <v>89.6324548079795</v>
      </c>
      <c r="AB34" t="n">
        <v>122.6390789730526</v>
      </c>
      <c r="AC34" t="n">
        <v>110.934577400925</v>
      </c>
      <c r="AD34" t="n">
        <v>89632.45480797951</v>
      </c>
      <c r="AE34" t="n">
        <v>122639.0789730526</v>
      </c>
      <c r="AF34" t="n">
        <v>5.416681040867392e-06</v>
      </c>
      <c r="AG34" t="n">
        <v>0.4308333333333333</v>
      </c>
      <c r="AH34" t="n">
        <v>110934.577400925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9.6709</v>
      </c>
      <c r="E35" t="n">
        <v>10.34</v>
      </c>
      <c r="F35" t="n">
        <v>7.22</v>
      </c>
      <c r="G35" t="n">
        <v>48.14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94.63</v>
      </c>
      <c r="Q35" t="n">
        <v>605.84</v>
      </c>
      <c r="R35" t="n">
        <v>29.25</v>
      </c>
      <c r="S35" t="n">
        <v>21.88</v>
      </c>
      <c r="T35" t="n">
        <v>2656.94</v>
      </c>
      <c r="U35" t="n">
        <v>0.75</v>
      </c>
      <c r="V35" t="n">
        <v>0.86</v>
      </c>
      <c r="W35" t="n">
        <v>1</v>
      </c>
      <c r="X35" t="n">
        <v>0.16</v>
      </c>
      <c r="Y35" t="n">
        <v>1</v>
      </c>
      <c r="Z35" t="n">
        <v>10</v>
      </c>
      <c r="AA35" t="n">
        <v>88.96127252532406</v>
      </c>
      <c r="AB35" t="n">
        <v>121.7207377634513</v>
      </c>
      <c r="AC35" t="n">
        <v>110.1038813874678</v>
      </c>
      <c r="AD35" t="n">
        <v>88961.27252532406</v>
      </c>
      <c r="AE35" t="n">
        <v>121720.7377634513</v>
      </c>
      <c r="AF35" t="n">
        <v>5.415337131912012e-06</v>
      </c>
      <c r="AG35" t="n">
        <v>0.4308333333333333</v>
      </c>
      <c r="AH35" t="n">
        <v>110103.8813874678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9.663399999999999</v>
      </c>
      <c r="E36" t="n">
        <v>10.35</v>
      </c>
      <c r="F36" t="n">
        <v>7.23</v>
      </c>
      <c r="G36" t="n">
        <v>48.2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93.73999999999999</v>
      </c>
      <c r="Q36" t="n">
        <v>605.86</v>
      </c>
      <c r="R36" t="n">
        <v>29.41</v>
      </c>
      <c r="S36" t="n">
        <v>21.88</v>
      </c>
      <c r="T36" t="n">
        <v>2737.9</v>
      </c>
      <c r="U36" t="n">
        <v>0.74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88.57147614168179</v>
      </c>
      <c r="AB36" t="n">
        <v>121.1874011547495</v>
      </c>
      <c r="AC36" t="n">
        <v>109.6214456761576</v>
      </c>
      <c r="AD36" t="n">
        <v>88571.47614168178</v>
      </c>
      <c r="AE36" t="n">
        <v>121187.4011547495</v>
      </c>
      <c r="AF36" t="n">
        <v>5.411137416426448e-06</v>
      </c>
      <c r="AG36" t="n">
        <v>0.43125</v>
      </c>
      <c r="AH36" t="n">
        <v>109621.4456761576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9.7395</v>
      </c>
      <c r="E37" t="n">
        <v>10.27</v>
      </c>
      <c r="F37" t="n">
        <v>7.19</v>
      </c>
      <c r="G37" t="n">
        <v>53.96</v>
      </c>
      <c r="H37" t="n">
        <v>0.7</v>
      </c>
      <c r="I37" t="n">
        <v>8</v>
      </c>
      <c r="J37" t="n">
        <v>247.96</v>
      </c>
      <c r="K37" t="n">
        <v>57.72</v>
      </c>
      <c r="L37" t="n">
        <v>9.75</v>
      </c>
      <c r="M37" t="n">
        <v>6</v>
      </c>
      <c r="N37" t="n">
        <v>60.48</v>
      </c>
      <c r="O37" t="n">
        <v>30815.6</v>
      </c>
      <c r="P37" t="n">
        <v>93.2</v>
      </c>
      <c r="Q37" t="n">
        <v>605.88</v>
      </c>
      <c r="R37" t="n">
        <v>28.43</v>
      </c>
      <c r="S37" t="n">
        <v>21.88</v>
      </c>
      <c r="T37" t="n">
        <v>2249.8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87.41771039541678</v>
      </c>
      <c r="AB37" t="n">
        <v>119.6087679601581</v>
      </c>
      <c r="AC37" t="n">
        <v>108.193475018032</v>
      </c>
      <c r="AD37" t="n">
        <v>87417.71039541678</v>
      </c>
      <c r="AE37" t="n">
        <v>119608.7679601581</v>
      </c>
      <c r="AF37" t="n">
        <v>5.453750529553303e-06</v>
      </c>
      <c r="AG37" t="n">
        <v>0.4279166666666667</v>
      </c>
      <c r="AH37" t="n">
        <v>108193.475018032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9.7498</v>
      </c>
      <c r="E38" t="n">
        <v>10.26</v>
      </c>
      <c r="F38" t="n">
        <v>7.18</v>
      </c>
      <c r="G38" t="n">
        <v>53.88</v>
      </c>
      <c r="H38" t="n">
        <v>0.72</v>
      </c>
      <c r="I38" t="n">
        <v>8</v>
      </c>
      <c r="J38" t="n">
        <v>248.4</v>
      </c>
      <c r="K38" t="n">
        <v>57.72</v>
      </c>
      <c r="L38" t="n">
        <v>10</v>
      </c>
      <c r="M38" t="n">
        <v>6</v>
      </c>
      <c r="N38" t="n">
        <v>60.68</v>
      </c>
      <c r="O38" t="n">
        <v>30870.67</v>
      </c>
      <c r="P38" t="n">
        <v>92.28</v>
      </c>
      <c r="Q38" t="n">
        <v>605.91</v>
      </c>
      <c r="R38" t="n">
        <v>28.05</v>
      </c>
      <c r="S38" t="n">
        <v>21.88</v>
      </c>
      <c r="T38" t="n">
        <v>2062.33</v>
      </c>
      <c r="U38" t="n">
        <v>0.78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86.77128629932911</v>
      </c>
      <c r="AB38" t="n">
        <v>118.724301993673</v>
      </c>
      <c r="AC38" t="n">
        <v>107.3934212420321</v>
      </c>
      <c r="AD38" t="n">
        <v>86771.28629932911</v>
      </c>
      <c r="AE38" t="n">
        <v>118724.301993673</v>
      </c>
      <c r="AF38" t="n">
        <v>5.459518138820144e-06</v>
      </c>
      <c r="AG38" t="n">
        <v>0.4275</v>
      </c>
      <c r="AH38" t="n">
        <v>107393.4212420321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9.742100000000001</v>
      </c>
      <c r="E39" t="n">
        <v>10.26</v>
      </c>
      <c r="F39" t="n">
        <v>7.19</v>
      </c>
      <c r="G39" t="n">
        <v>53.94</v>
      </c>
      <c r="H39" t="n">
        <v>0.73</v>
      </c>
      <c r="I39" t="n">
        <v>8</v>
      </c>
      <c r="J39" t="n">
        <v>248.85</v>
      </c>
      <c r="K39" t="n">
        <v>57.72</v>
      </c>
      <c r="L39" t="n">
        <v>10.25</v>
      </c>
      <c r="M39" t="n">
        <v>6</v>
      </c>
      <c r="N39" t="n">
        <v>60.88</v>
      </c>
      <c r="O39" t="n">
        <v>30925.82</v>
      </c>
      <c r="P39" t="n">
        <v>91.29000000000001</v>
      </c>
      <c r="Q39" t="n">
        <v>605.84</v>
      </c>
      <c r="R39" t="n">
        <v>28.25</v>
      </c>
      <c r="S39" t="n">
        <v>21.88</v>
      </c>
      <c r="T39" t="n">
        <v>2160.02</v>
      </c>
      <c r="U39" t="n">
        <v>0.77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86.32475050683026</v>
      </c>
      <c r="AB39" t="n">
        <v>118.1133320226075</v>
      </c>
      <c r="AC39" t="n">
        <v>106.8407613875032</v>
      </c>
      <c r="AD39" t="n">
        <v>86324.75050683026</v>
      </c>
      <c r="AE39" t="n">
        <v>118113.3320226075</v>
      </c>
      <c r="AF39" t="n">
        <v>5.455206430921633e-06</v>
      </c>
      <c r="AG39" t="n">
        <v>0.4275</v>
      </c>
      <c r="AH39" t="n">
        <v>106840.7613875032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9.7416</v>
      </c>
      <c r="E40" t="n">
        <v>10.27</v>
      </c>
      <c r="F40" t="n">
        <v>7.19</v>
      </c>
      <c r="G40" t="n">
        <v>53.94</v>
      </c>
      <c r="H40" t="n">
        <v>0.75</v>
      </c>
      <c r="I40" t="n">
        <v>8</v>
      </c>
      <c r="J40" t="n">
        <v>249.3</v>
      </c>
      <c r="K40" t="n">
        <v>57.72</v>
      </c>
      <c r="L40" t="n">
        <v>10.5</v>
      </c>
      <c r="M40" t="n">
        <v>6</v>
      </c>
      <c r="N40" t="n">
        <v>61.07</v>
      </c>
      <c r="O40" t="n">
        <v>30981.04</v>
      </c>
      <c r="P40" t="n">
        <v>90.84</v>
      </c>
      <c r="Q40" t="n">
        <v>605.88</v>
      </c>
      <c r="R40" t="n">
        <v>28.31</v>
      </c>
      <c r="S40" t="n">
        <v>21.88</v>
      </c>
      <c r="T40" t="n">
        <v>2191.06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86.08160858149442</v>
      </c>
      <c r="AB40" t="n">
        <v>117.7806545136986</v>
      </c>
      <c r="AC40" t="n">
        <v>106.5398341531286</v>
      </c>
      <c r="AD40" t="n">
        <v>86081.60858149442</v>
      </c>
      <c r="AE40" t="n">
        <v>117780.6545136986</v>
      </c>
      <c r="AF40" t="n">
        <v>5.454926449889261e-06</v>
      </c>
      <c r="AG40" t="n">
        <v>0.4279166666666667</v>
      </c>
      <c r="AH40" t="n">
        <v>106539.8341531286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9.8063</v>
      </c>
      <c r="E41" t="n">
        <v>10.2</v>
      </c>
      <c r="F41" t="n">
        <v>7.17</v>
      </c>
      <c r="G41" t="n">
        <v>61.45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89.27</v>
      </c>
      <c r="Q41" t="n">
        <v>605.84</v>
      </c>
      <c r="R41" t="n">
        <v>27.67</v>
      </c>
      <c r="S41" t="n">
        <v>21.88</v>
      </c>
      <c r="T41" t="n">
        <v>1878.05</v>
      </c>
      <c r="U41" t="n">
        <v>0.79</v>
      </c>
      <c r="V41" t="n">
        <v>0.86</v>
      </c>
      <c r="W41" t="n">
        <v>1</v>
      </c>
      <c r="X41" t="n">
        <v>0.11</v>
      </c>
      <c r="Y41" t="n">
        <v>1</v>
      </c>
      <c r="Z41" t="n">
        <v>10</v>
      </c>
      <c r="AA41" t="n">
        <v>84.5644993899362</v>
      </c>
      <c r="AB41" t="n">
        <v>115.7048787876758</v>
      </c>
      <c r="AC41" t="n">
        <v>104.6621675490273</v>
      </c>
      <c r="AD41" t="n">
        <v>84564.4993899362</v>
      </c>
      <c r="AE41" t="n">
        <v>115704.8787876758</v>
      </c>
      <c r="AF41" t="n">
        <v>5.491155995478059e-06</v>
      </c>
      <c r="AG41" t="n">
        <v>0.425</v>
      </c>
      <c r="AH41" t="n">
        <v>104662.1675490273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9.7973</v>
      </c>
      <c r="E42" t="n">
        <v>10.21</v>
      </c>
      <c r="F42" t="n">
        <v>7.18</v>
      </c>
      <c r="G42" t="n">
        <v>61.54</v>
      </c>
      <c r="H42" t="n">
        <v>0.78</v>
      </c>
      <c r="I42" t="n">
        <v>7</v>
      </c>
      <c r="J42" t="n">
        <v>250.2</v>
      </c>
      <c r="K42" t="n">
        <v>57.72</v>
      </c>
      <c r="L42" t="n">
        <v>11</v>
      </c>
      <c r="M42" t="n">
        <v>5</v>
      </c>
      <c r="N42" t="n">
        <v>61.47</v>
      </c>
      <c r="O42" t="n">
        <v>31091.69</v>
      </c>
      <c r="P42" t="n">
        <v>89.47</v>
      </c>
      <c r="Q42" t="n">
        <v>605.9</v>
      </c>
      <c r="R42" t="n">
        <v>27.94</v>
      </c>
      <c r="S42" t="n">
        <v>21.88</v>
      </c>
      <c r="T42" t="n">
        <v>2012.86</v>
      </c>
      <c r="U42" t="n">
        <v>0.78</v>
      </c>
      <c r="V42" t="n">
        <v>0.86</v>
      </c>
      <c r="W42" t="n">
        <v>1</v>
      </c>
      <c r="X42" t="n">
        <v>0.12</v>
      </c>
      <c r="Y42" t="n">
        <v>1</v>
      </c>
      <c r="Z42" t="n">
        <v>10</v>
      </c>
      <c r="AA42" t="n">
        <v>84.79437172234667</v>
      </c>
      <c r="AB42" t="n">
        <v>116.0194002541312</v>
      </c>
      <c r="AC42" t="n">
        <v>104.9466715281579</v>
      </c>
      <c r="AD42" t="n">
        <v>84794.37172234667</v>
      </c>
      <c r="AE42" t="n">
        <v>116019.4002541312</v>
      </c>
      <c r="AF42" t="n">
        <v>5.486116336895382e-06</v>
      </c>
      <c r="AG42" t="n">
        <v>0.4254166666666667</v>
      </c>
      <c r="AH42" t="n">
        <v>104946.671528158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9.7935</v>
      </c>
      <c r="E43" t="n">
        <v>10.21</v>
      </c>
      <c r="F43" t="n">
        <v>7.18</v>
      </c>
      <c r="G43" t="n">
        <v>61.57</v>
      </c>
      <c r="H43" t="n">
        <v>0.8</v>
      </c>
      <c r="I43" t="n">
        <v>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89.89</v>
      </c>
      <c r="Q43" t="n">
        <v>605.84</v>
      </c>
      <c r="R43" t="n">
        <v>28.1</v>
      </c>
      <c r="S43" t="n">
        <v>21.88</v>
      </c>
      <c r="T43" t="n">
        <v>2090.81</v>
      </c>
      <c r="U43" t="n">
        <v>0.78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85.05866304126441</v>
      </c>
      <c r="AB43" t="n">
        <v>116.3810152963844</v>
      </c>
      <c r="AC43" t="n">
        <v>105.2737745383085</v>
      </c>
      <c r="AD43" t="n">
        <v>85058.66304126442</v>
      </c>
      <c r="AE43" t="n">
        <v>116381.0152963844</v>
      </c>
      <c r="AF43" t="n">
        <v>5.483988481049363e-06</v>
      </c>
      <c r="AG43" t="n">
        <v>0.4254166666666667</v>
      </c>
      <c r="AH43" t="n">
        <v>105273.7745383085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9.794600000000001</v>
      </c>
      <c r="E44" t="n">
        <v>10.21</v>
      </c>
      <c r="F44" t="n">
        <v>7.18</v>
      </c>
      <c r="G44" t="n">
        <v>61.56</v>
      </c>
      <c r="H44" t="n">
        <v>0.8100000000000001</v>
      </c>
      <c r="I44" t="n">
        <v>7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89.48999999999999</v>
      </c>
      <c r="Q44" t="n">
        <v>605.84</v>
      </c>
      <c r="R44" t="n">
        <v>28.06</v>
      </c>
      <c r="S44" t="n">
        <v>21.88</v>
      </c>
      <c r="T44" t="n">
        <v>2072.23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84.82744359283154</v>
      </c>
      <c r="AB44" t="n">
        <v>116.0646506463565</v>
      </c>
      <c r="AC44" t="n">
        <v>104.9876032864586</v>
      </c>
      <c r="AD44" t="n">
        <v>84827.44359283154</v>
      </c>
      <c r="AE44" t="n">
        <v>116064.6506463565</v>
      </c>
      <c r="AF44" t="n">
        <v>5.48460443932058e-06</v>
      </c>
      <c r="AG44" t="n">
        <v>0.4254166666666667</v>
      </c>
      <c r="AH44" t="n">
        <v>104987.6032864586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9.797800000000001</v>
      </c>
      <c r="E45" t="n">
        <v>10.21</v>
      </c>
      <c r="F45" t="n">
        <v>7.18</v>
      </c>
      <c r="G45" t="n">
        <v>61.53</v>
      </c>
      <c r="H45" t="n">
        <v>0.83</v>
      </c>
      <c r="I45" t="n">
        <v>7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89.53</v>
      </c>
      <c r="Q45" t="n">
        <v>605.84</v>
      </c>
      <c r="R45" t="n">
        <v>27.84</v>
      </c>
      <c r="S45" t="n">
        <v>21.88</v>
      </c>
      <c r="T45" t="n">
        <v>1961.6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84.82363203256716</v>
      </c>
      <c r="AB45" t="n">
        <v>116.0594355014486</v>
      </c>
      <c r="AC45" t="n">
        <v>104.9828858676612</v>
      </c>
      <c r="AD45" t="n">
        <v>84823.63203256715</v>
      </c>
      <c r="AE45" t="n">
        <v>116059.4355014487</v>
      </c>
      <c r="AF45" t="n">
        <v>5.486396317927754e-06</v>
      </c>
      <c r="AG45" t="n">
        <v>0.4254166666666667</v>
      </c>
      <c r="AH45" t="n">
        <v>104982.8858676612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9.7895</v>
      </c>
      <c r="E46" t="n">
        <v>10.22</v>
      </c>
      <c r="F46" t="n">
        <v>7.19</v>
      </c>
      <c r="G46" t="n">
        <v>61.6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88.27</v>
      </c>
      <c r="Q46" t="n">
        <v>605.87</v>
      </c>
      <c r="R46" t="n">
        <v>28.06</v>
      </c>
      <c r="S46" t="n">
        <v>21.88</v>
      </c>
      <c r="T46" t="n">
        <v>2070.15</v>
      </c>
      <c r="U46" t="n">
        <v>0.78</v>
      </c>
      <c r="V46" t="n">
        <v>0.86</v>
      </c>
      <c r="W46" t="n">
        <v>1.01</v>
      </c>
      <c r="X46" t="n">
        <v>0.13</v>
      </c>
      <c r="Y46" t="n">
        <v>1</v>
      </c>
      <c r="Z46" t="n">
        <v>10</v>
      </c>
      <c r="AA46" t="n">
        <v>84.23661009566719</v>
      </c>
      <c r="AB46" t="n">
        <v>115.2562461898024</v>
      </c>
      <c r="AC46" t="n">
        <v>104.256351816635</v>
      </c>
      <c r="AD46" t="n">
        <v>84236.61009566719</v>
      </c>
      <c r="AE46" t="n">
        <v>115256.2461898024</v>
      </c>
      <c r="AF46" t="n">
        <v>5.481748632790397e-06</v>
      </c>
      <c r="AG46" t="n">
        <v>0.4258333333333333</v>
      </c>
      <c r="AH46" t="n">
        <v>104256.351816635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9.786300000000001</v>
      </c>
      <c r="E47" t="n">
        <v>10.22</v>
      </c>
      <c r="F47" t="n">
        <v>7.19</v>
      </c>
      <c r="G47" t="n">
        <v>61.63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87.95</v>
      </c>
      <c r="Q47" t="n">
        <v>605.91</v>
      </c>
      <c r="R47" t="n">
        <v>28.3</v>
      </c>
      <c r="S47" t="n">
        <v>21.88</v>
      </c>
      <c r="T47" t="n">
        <v>2190.28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84.08452941112701</v>
      </c>
      <c r="AB47" t="n">
        <v>115.0481626878884</v>
      </c>
      <c r="AC47" t="n">
        <v>104.0681275120965</v>
      </c>
      <c r="AD47" t="n">
        <v>84084.52941112701</v>
      </c>
      <c r="AE47" t="n">
        <v>115048.1626878884</v>
      </c>
      <c r="AF47" t="n">
        <v>5.479956754183222e-06</v>
      </c>
      <c r="AG47" t="n">
        <v>0.4258333333333333</v>
      </c>
      <c r="AH47" t="n">
        <v>104068.1275120965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9.7882</v>
      </c>
      <c r="E48" t="n">
        <v>10.22</v>
      </c>
      <c r="F48" t="n">
        <v>7.19</v>
      </c>
      <c r="G48" t="n">
        <v>61.62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2</v>
      </c>
      <c r="N48" t="n">
        <v>62.68</v>
      </c>
      <c r="O48" t="n">
        <v>31425.4</v>
      </c>
      <c r="P48" t="n">
        <v>87.59999999999999</v>
      </c>
      <c r="Q48" t="n">
        <v>605.9299999999999</v>
      </c>
      <c r="R48" t="n">
        <v>28.15</v>
      </c>
      <c r="S48" t="n">
        <v>21.88</v>
      </c>
      <c r="T48" t="n">
        <v>2119.18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83.87461479240173</v>
      </c>
      <c r="AB48" t="n">
        <v>114.7609482457692</v>
      </c>
      <c r="AC48" t="n">
        <v>103.8083244132251</v>
      </c>
      <c r="AD48" t="n">
        <v>83874.61479240173</v>
      </c>
      <c r="AE48" t="n">
        <v>114760.9482457692</v>
      </c>
      <c r="AF48" t="n">
        <v>5.481020682106231e-06</v>
      </c>
      <c r="AG48" t="n">
        <v>0.4258333333333333</v>
      </c>
      <c r="AH48" t="n">
        <v>103808.3244132251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9.792199999999999</v>
      </c>
      <c r="E49" t="n">
        <v>10.21</v>
      </c>
      <c r="F49" t="n">
        <v>7.18</v>
      </c>
      <c r="G49" t="n">
        <v>61.58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1</v>
      </c>
      <c r="N49" t="n">
        <v>62.88</v>
      </c>
      <c r="O49" t="n">
        <v>31481.28</v>
      </c>
      <c r="P49" t="n">
        <v>87.3</v>
      </c>
      <c r="Q49" t="n">
        <v>605.9400000000001</v>
      </c>
      <c r="R49" t="n">
        <v>28.06</v>
      </c>
      <c r="S49" t="n">
        <v>21.88</v>
      </c>
      <c r="T49" t="n">
        <v>2073.28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83.62989637915523</v>
      </c>
      <c r="AB49" t="n">
        <v>114.426113716551</v>
      </c>
      <c r="AC49" t="n">
        <v>103.5054460215322</v>
      </c>
      <c r="AD49" t="n">
        <v>83629.89637915522</v>
      </c>
      <c r="AE49" t="n">
        <v>114426.113716551</v>
      </c>
      <c r="AF49" t="n">
        <v>5.483260530365199e-06</v>
      </c>
      <c r="AG49" t="n">
        <v>0.4254166666666667</v>
      </c>
      <c r="AH49" t="n">
        <v>103505.4460215322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9.792199999999999</v>
      </c>
      <c r="E50" t="n">
        <v>10.21</v>
      </c>
      <c r="F50" t="n">
        <v>7.18</v>
      </c>
      <c r="G50" t="n">
        <v>61.58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87.09999999999999</v>
      </c>
      <c r="Q50" t="n">
        <v>605.9400000000001</v>
      </c>
      <c r="R50" t="n">
        <v>28.04</v>
      </c>
      <c r="S50" t="n">
        <v>21.88</v>
      </c>
      <c r="T50" t="n">
        <v>2060.86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83.51874753483098</v>
      </c>
      <c r="AB50" t="n">
        <v>114.2740349642058</v>
      </c>
      <c r="AC50" t="n">
        <v>103.3678814518669</v>
      </c>
      <c r="AD50" t="n">
        <v>83518.74753483098</v>
      </c>
      <c r="AE50" t="n">
        <v>114274.0349642058</v>
      </c>
      <c r="AF50" t="n">
        <v>5.483260530365199e-06</v>
      </c>
      <c r="AG50" t="n">
        <v>0.4254166666666667</v>
      </c>
      <c r="AH50" t="n">
        <v>103367.8814518669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9.7887</v>
      </c>
      <c r="E51" t="n">
        <v>10.22</v>
      </c>
      <c r="F51" t="n">
        <v>7.19</v>
      </c>
      <c r="G51" t="n">
        <v>61.61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0</v>
      </c>
      <c r="N51" t="n">
        <v>63.29</v>
      </c>
      <c r="O51" t="n">
        <v>31593.26</v>
      </c>
      <c r="P51" t="n">
        <v>87.22</v>
      </c>
      <c r="Q51" t="n">
        <v>605.9400000000001</v>
      </c>
      <c r="R51" t="n">
        <v>28.03</v>
      </c>
      <c r="S51" t="n">
        <v>21.88</v>
      </c>
      <c r="T51" t="n">
        <v>2055.36</v>
      </c>
      <c r="U51" t="n">
        <v>0.78</v>
      </c>
      <c r="V51" t="n">
        <v>0.86</v>
      </c>
      <c r="W51" t="n">
        <v>1.01</v>
      </c>
      <c r="X51" t="n">
        <v>0.13</v>
      </c>
      <c r="Y51" t="n">
        <v>1</v>
      </c>
      <c r="Z51" t="n">
        <v>10</v>
      </c>
      <c r="AA51" t="n">
        <v>83.65933460344365</v>
      </c>
      <c r="AB51" t="n">
        <v>114.4663923937453</v>
      </c>
      <c r="AC51" t="n">
        <v>103.5418805583065</v>
      </c>
      <c r="AD51" t="n">
        <v>83659.33460344365</v>
      </c>
      <c r="AE51" t="n">
        <v>114466.3923937453</v>
      </c>
      <c r="AF51" t="n">
        <v>5.481300663138602e-06</v>
      </c>
      <c r="AG51" t="n">
        <v>0.4258333333333333</v>
      </c>
      <c r="AH51" t="n">
        <v>103541.8805583065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5.217</v>
      </c>
      <c r="E2" t="n">
        <v>19.17</v>
      </c>
      <c r="F2" t="n">
        <v>9.59</v>
      </c>
      <c r="G2" t="n">
        <v>4.68</v>
      </c>
      <c r="H2" t="n">
        <v>0.06</v>
      </c>
      <c r="I2" t="n">
        <v>123</v>
      </c>
      <c r="J2" t="n">
        <v>285.18</v>
      </c>
      <c r="K2" t="n">
        <v>61.2</v>
      </c>
      <c r="L2" t="n">
        <v>1</v>
      </c>
      <c r="M2" t="n">
        <v>121</v>
      </c>
      <c r="N2" t="n">
        <v>77.98</v>
      </c>
      <c r="O2" t="n">
        <v>35406.83</v>
      </c>
      <c r="P2" t="n">
        <v>169.46</v>
      </c>
      <c r="Q2" t="n">
        <v>606.38</v>
      </c>
      <c r="R2" t="n">
        <v>103.39</v>
      </c>
      <c r="S2" t="n">
        <v>21.88</v>
      </c>
      <c r="T2" t="n">
        <v>39158.88</v>
      </c>
      <c r="U2" t="n">
        <v>0.21</v>
      </c>
      <c r="V2" t="n">
        <v>0.65</v>
      </c>
      <c r="W2" t="n">
        <v>1.19</v>
      </c>
      <c r="X2" t="n">
        <v>2.53</v>
      </c>
      <c r="Y2" t="n">
        <v>1</v>
      </c>
      <c r="Z2" t="n">
        <v>10</v>
      </c>
      <c r="AA2" t="n">
        <v>266.8623883684828</v>
      </c>
      <c r="AB2" t="n">
        <v>365.1328929034277</v>
      </c>
      <c r="AC2" t="n">
        <v>330.2851220719576</v>
      </c>
      <c r="AD2" t="n">
        <v>266862.3883684828</v>
      </c>
      <c r="AE2" t="n">
        <v>365132.8929034277</v>
      </c>
      <c r="AF2" t="n">
        <v>2.706624038511697e-06</v>
      </c>
      <c r="AG2" t="n">
        <v>0.7987500000000001</v>
      </c>
      <c r="AH2" t="n">
        <v>330285.1220719576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5.9367</v>
      </c>
      <c r="E3" t="n">
        <v>16.84</v>
      </c>
      <c r="F3" t="n">
        <v>8.94</v>
      </c>
      <c r="G3" t="n">
        <v>5.83</v>
      </c>
      <c r="H3" t="n">
        <v>0.08</v>
      </c>
      <c r="I3" t="n">
        <v>92</v>
      </c>
      <c r="J3" t="n">
        <v>285.68</v>
      </c>
      <c r="K3" t="n">
        <v>61.2</v>
      </c>
      <c r="L3" t="n">
        <v>1.25</v>
      </c>
      <c r="M3" t="n">
        <v>90</v>
      </c>
      <c r="N3" t="n">
        <v>78.23999999999999</v>
      </c>
      <c r="O3" t="n">
        <v>35468.6</v>
      </c>
      <c r="P3" t="n">
        <v>157.48</v>
      </c>
      <c r="Q3" t="n">
        <v>606.26</v>
      </c>
      <c r="R3" t="n">
        <v>82.76000000000001</v>
      </c>
      <c r="S3" t="n">
        <v>21.88</v>
      </c>
      <c r="T3" t="n">
        <v>28997.4</v>
      </c>
      <c r="U3" t="n">
        <v>0.26</v>
      </c>
      <c r="V3" t="n">
        <v>0.6899999999999999</v>
      </c>
      <c r="W3" t="n">
        <v>1.14</v>
      </c>
      <c r="X3" t="n">
        <v>1.88</v>
      </c>
      <c r="Y3" t="n">
        <v>1</v>
      </c>
      <c r="Z3" t="n">
        <v>10</v>
      </c>
      <c r="AA3" t="n">
        <v>218.8249731276281</v>
      </c>
      <c r="AB3" t="n">
        <v>299.4059821095599</v>
      </c>
      <c r="AC3" t="n">
        <v>270.8310953960469</v>
      </c>
      <c r="AD3" t="n">
        <v>218824.9731276281</v>
      </c>
      <c r="AE3" t="n">
        <v>299405.9821095599</v>
      </c>
      <c r="AF3" t="n">
        <v>3.080010528930879e-06</v>
      </c>
      <c r="AG3" t="n">
        <v>0.7016666666666667</v>
      </c>
      <c r="AH3" t="n">
        <v>270831.0953960469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6.4818</v>
      </c>
      <c r="E4" t="n">
        <v>15.43</v>
      </c>
      <c r="F4" t="n">
        <v>8.539999999999999</v>
      </c>
      <c r="G4" t="n">
        <v>7.02</v>
      </c>
      <c r="H4" t="n">
        <v>0.09</v>
      </c>
      <c r="I4" t="n">
        <v>73</v>
      </c>
      <c r="J4" t="n">
        <v>286.19</v>
      </c>
      <c r="K4" t="n">
        <v>61.2</v>
      </c>
      <c r="L4" t="n">
        <v>1.5</v>
      </c>
      <c r="M4" t="n">
        <v>71</v>
      </c>
      <c r="N4" t="n">
        <v>78.48999999999999</v>
      </c>
      <c r="O4" t="n">
        <v>35530.47</v>
      </c>
      <c r="P4" t="n">
        <v>150.12</v>
      </c>
      <c r="Q4" t="n">
        <v>606.22</v>
      </c>
      <c r="R4" t="n">
        <v>70.34</v>
      </c>
      <c r="S4" t="n">
        <v>21.88</v>
      </c>
      <c r="T4" t="n">
        <v>22880.84</v>
      </c>
      <c r="U4" t="n">
        <v>0.31</v>
      </c>
      <c r="V4" t="n">
        <v>0.72</v>
      </c>
      <c r="W4" t="n">
        <v>1.11</v>
      </c>
      <c r="X4" t="n">
        <v>1.48</v>
      </c>
      <c r="Y4" t="n">
        <v>1</v>
      </c>
      <c r="Z4" t="n">
        <v>10</v>
      </c>
      <c r="AA4" t="n">
        <v>191.6125315251734</v>
      </c>
      <c r="AB4" t="n">
        <v>262.1727189809054</v>
      </c>
      <c r="AC4" t="n">
        <v>237.1513226431664</v>
      </c>
      <c r="AD4" t="n">
        <v>191612.5315251733</v>
      </c>
      <c r="AE4" t="n">
        <v>262172.7189809054</v>
      </c>
      <c r="AF4" t="n">
        <v>3.362813052103723e-06</v>
      </c>
      <c r="AG4" t="n">
        <v>0.6429166666666667</v>
      </c>
      <c r="AH4" t="n">
        <v>237151.3226431664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6.8807</v>
      </c>
      <c r="E5" t="n">
        <v>14.53</v>
      </c>
      <c r="F5" t="n">
        <v>8.300000000000001</v>
      </c>
      <c r="G5" t="n">
        <v>8.16</v>
      </c>
      <c r="H5" t="n">
        <v>0.11</v>
      </c>
      <c r="I5" t="n">
        <v>61</v>
      </c>
      <c r="J5" t="n">
        <v>286.69</v>
      </c>
      <c r="K5" t="n">
        <v>61.2</v>
      </c>
      <c r="L5" t="n">
        <v>1.75</v>
      </c>
      <c r="M5" t="n">
        <v>59</v>
      </c>
      <c r="N5" t="n">
        <v>78.73999999999999</v>
      </c>
      <c r="O5" t="n">
        <v>35592.57</v>
      </c>
      <c r="P5" t="n">
        <v>145.43</v>
      </c>
      <c r="Q5" t="n">
        <v>605.9400000000001</v>
      </c>
      <c r="R5" t="n">
        <v>62.41</v>
      </c>
      <c r="S5" t="n">
        <v>21.88</v>
      </c>
      <c r="T5" t="n">
        <v>18977.67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175.3153309862903</v>
      </c>
      <c r="AB5" t="n">
        <v>239.8741702218723</v>
      </c>
      <c r="AC5" t="n">
        <v>216.9809160814786</v>
      </c>
      <c r="AD5" t="n">
        <v>175315.3309862903</v>
      </c>
      <c r="AE5" t="n">
        <v>239874.1702218723</v>
      </c>
      <c r="AF5" t="n">
        <v>3.569765769942005e-06</v>
      </c>
      <c r="AG5" t="n">
        <v>0.6054166666666666</v>
      </c>
      <c r="AH5" t="n">
        <v>216980.9160814786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7.2234</v>
      </c>
      <c r="E6" t="n">
        <v>13.84</v>
      </c>
      <c r="F6" t="n">
        <v>8.09</v>
      </c>
      <c r="G6" t="n">
        <v>9.34</v>
      </c>
      <c r="H6" t="n">
        <v>0.12</v>
      </c>
      <c r="I6" t="n">
        <v>52</v>
      </c>
      <c r="J6" t="n">
        <v>287.19</v>
      </c>
      <c r="K6" t="n">
        <v>61.2</v>
      </c>
      <c r="L6" t="n">
        <v>2</v>
      </c>
      <c r="M6" t="n">
        <v>50</v>
      </c>
      <c r="N6" t="n">
        <v>78.98999999999999</v>
      </c>
      <c r="O6" t="n">
        <v>35654.65</v>
      </c>
      <c r="P6" t="n">
        <v>141.39</v>
      </c>
      <c r="Q6" t="n">
        <v>605.88</v>
      </c>
      <c r="R6" t="n">
        <v>56.42</v>
      </c>
      <c r="S6" t="n">
        <v>21.88</v>
      </c>
      <c r="T6" t="n">
        <v>16027.34</v>
      </c>
      <c r="U6" t="n">
        <v>0.39</v>
      </c>
      <c r="V6" t="n">
        <v>0.76</v>
      </c>
      <c r="W6" t="n">
        <v>1.07</v>
      </c>
      <c r="X6" t="n">
        <v>1.03</v>
      </c>
      <c r="Y6" t="n">
        <v>1</v>
      </c>
      <c r="Z6" t="n">
        <v>10</v>
      </c>
      <c r="AA6" t="n">
        <v>162.7218162658914</v>
      </c>
      <c r="AB6" t="n">
        <v>222.6431677947731</v>
      </c>
      <c r="AC6" t="n">
        <v>201.3944163421525</v>
      </c>
      <c r="AD6" t="n">
        <v>162721.8162658915</v>
      </c>
      <c r="AE6" t="n">
        <v>222643.1677947731</v>
      </c>
      <c r="AF6" t="n">
        <v>3.747561449067548e-06</v>
      </c>
      <c r="AG6" t="n">
        <v>0.5766666666666667</v>
      </c>
      <c r="AH6" t="n">
        <v>201394.4163421525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7.4621</v>
      </c>
      <c r="E7" t="n">
        <v>13.4</v>
      </c>
      <c r="F7" t="n">
        <v>7.97</v>
      </c>
      <c r="G7" t="n">
        <v>10.4</v>
      </c>
      <c r="H7" t="n">
        <v>0.14</v>
      </c>
      <c r="I7" t="n">
        <v>46</v>
      </c>
      <c r="J7" t="n">
        <v>287.7</v>
      </c>
      <c r="K7" t="n">
        <v>61.2</v>
      </c>
      <c r="L7" t="n">
        <v>2.25</v>
      </c>
      <c r="M7" t="n">
        <v>44</v>
      </c>
      <c r="N7" t="n">
        <v>79.25</v>
      </c>
      <c r="O7" t="n">
        <v>35716.83</v>
      </c>
      <c r="P7" t="n">
        <v>138.94</v>
      </c>
      <c r="Q7" t="n">
        <v>606.01</v>
      </c>
      <c r="R7" t="n">
        <v>52.5</v>
      </c>
      <c r="S7" t="n">
        <v>21.88</v>
      </c>
      <c r="T7" t="n">
        <v>14096.84</v>
      </c>
      <c r="U7" t="n">
        <v>0.42</v>
      </c>
      <c r="V7" t="n">
        <v>0.78</v>
      </c>
      <c r="W7" t="n">
        <v>1.07</v>
      </c>
      <c r="X7" t="n">
        <v>0.91</v>
      </c>
      <c r="Y7" t="n">
        <v>1</v>
      </c>
      <c r="Z7" t="n">
        <v>10</v>
      </c>
      <c r="AA7" t="n">
        <v>155.0556306169106</v>
      </c>
      <c r="AB7" t="n">
        <v>212.1539543816014</v>
      </c>
      <c r="AC7" t="n">
        <v>191.9062787354271</v>
      </c>
      <c r="AD7" t="n">
        <v>155055.6306169106</v>
      </c>
      <c r="AE7" t="n">
        <v>212153.9543816014</v>
      </c>
      <c r="AF7" t="n">
        <v>3.871401042318984e-06</v>
      </c>
      <c r="AG7" t="n">
        <v>0.5583333333333333</v>
      </c>
      <c r="AH7" t="n">
        <v>191906.2787354271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7.6803</v>
      </c>
      <c r="E8" t="n">
        <v>13.02</v>
      </c>
      <c r="F8" t="n">
        <v>7.86</v>
      </c>
      <c r="G8" t="n">
        <v>11.5</v>
      </c>
      <c r="H8" t="n">
        <v>0.15</v>
      </c>
      <c r="I8" t="n">
        <v>41</v>
      </c>
      <c r="J8" t="n">
        <v>288.2</v>
      </c>
      <c r="K8" t="n">
        <v>61.2</v>
      </c>
      <c r="L8" t="n">
        <v>2.5</v>
      </c>
      <c r="M8" t="n">
        <v>39</v>
      </c>
      <c r="N8" t="n">
        <v>79.5</v>
      </c>
      <c r="O8" t="n">
        <v>35779.11</v>
      </c>
      <c r="P8" t="n">
        <v>136.73</v>
      </c>
      <c r="Q8" t="n">
        <v>605.89</v>
      </c>
      <c r="R8" t="n">
        <v>49.23</v>
      </c>
      <c r="S8" t="n">
        <v>21.88</v>
      </c>
      <c r="T8" t="n">
        <v>12486.44</v>
      </c>
      <c r="U8" t="n">
        <v>0.44</v>
      </c>
      <c r="V8" t="n">
        <v>0.79</v>
      </c>
      <c r="W8" t="n">
        <v>1.05</v>
      </c>
      <c r="X8" t="n">
        <v>0.8</v>
      </c>
      <c r="Y8" t="n">
        <v>1</v>
      </c>
      <c r="Z8" t="n">
        <v>10</v>
      </c>
      <c r="AA8" t="n">
        <v>148.4832260425379</v>
      </c>
      <c r="AB8" t="n">
        <v>203.1613004889232</v>
      </c>
      <c r="AC8" t="n">
        <v>183.7718711089942</v>
      </c>
      <c r="AD8" t="n">
        <v>148483.2260425379</v>
      </c>
      <c r="AE8" t="n">
        <v>203161.3004889232</v>
      </c>
      <c r="AF8" t="n">
        <v>3.984605060951005e-06</v>
      </c>
      <c r="AG8" t="n">
        <v>0.5425</v>
      </c>
      <c r="AH8" t="n">
        <v>183771.8711089942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7.9029</v>
      </c>
      <c r="E9" t="n">
        <v>12.65</v>
      </c>
      <c r="F9" t="n">
        <v>7.76</v>
      </c>
      <c r="G9" t="n">
        <v>12.94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134.51</v>
      </c>
      <c r="Q9" t="n">
        <v>605.91</v>
      </c>
      <c r="R9" t="n">
        <v>46.16</v>
      </c>
      <c r="S9" t="n">
        <v>21.88</v>
      </c>
      <c r="T9" t="n">
        <v>10975.7</v>
      </c>
      <c r="U9" t="n">
        <v>0.47</v>
      </c>
      <c r="V9" t="n">
        <v>0.8</v>
      </c>
      <c r="W9" t="n">
        <v>1.05</v>
      </c>
      <c r="X9" t="n">
        <v>0.71</v>
      </c>
      <c r="Y9" t="n">
        <v>1</v>
      </c>
      <c r="Z9" t="n">
        <v>10</v>
      </c>
      <c r="AA9" t="n">
        <v>142.2426688466065</v>
      </c>
      <c r="AB9" t="n">
        <v>194.6226948195014</v>
      </c>
      <c r="AC9" t="n">
        <v>176.048177980651</v>
      </c>
      <c r="AD9" t="n">
        <v>142242.6688466065</v>
      </c>
      <c r="AE9" t="n">
        <v>194622.6948195014</v>
      </c>
      <c r="AF9" t="n">
        <v>4.100091837062315e-06</v>
      </c>
      <c r="AG9" t="n">
        <v>0.5270833333333333</v>
      </c>
      <c r="AH9" t="n">
        <v>176048.177980651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8.0398</v>
      </c>
      <c r="E10" t="n">
        <v>12.44</v>
      </c>
      <c r="F10" t="n">
        <v>7.71</v>
      </c>
      <c r="G10" t="n">
        <v>14.02</v>
      </c>
      <c r="H10" t="n">
        <v>0.18</v>
      </c>
      <c r="I10" t="n">
        <v>33</v>
      </c>
      <c r="J10" t="n">
        <v>289.21</v>
      </c>
      <c r="K10" t="n">
        <v>61.2</v>
      </c>
      <c r="L10" t="n">
        <v>3</v>
      </c>
      <c r="M10" t="n">
        <v>31</v>
      </c>
      <c r="N10" t="n">
        <v>80.02</v>
      </c>
      <c r="O10" t="n">
        <v>35903.99</v>
      </c>
      <c r="P10" t="n">
        <v>133.32</v>
      </c>
      <c r="Q10" t="n">
        <v>605.9</v>
      </c>
      <c r="R10" t="n">
        <v>44.44</v>
      </c>
      <c r="S10" t="n">
        <v>21.88</v>
      </c>
      <c r="T10" t="n">
        <v>10130.75</v>
      </c>
      <c r="U10" t="n">
        <v>0.49</v>
      </c>
      <c r="V10" t="n">
        <v>0.8</v>
      </c>
      <c r="W10" t="n">
        <v>1.04</v>
      </c>
      <c r="X10" t="n">
        <v>0.65</v>
      </c>
      <c r="Y10" t="n">
        <v>1</v>
      </c>
      <c r="Z10" t="n">
        <v>10</v>
      </c>
      <c r="AA10" t="n">
        <v>138.7611435737936</v>
      </c>
      <c r="AB10" t="n">
        <v>189.8591183471863</v>
      </c>
      <c r="AC10" t="n">
        <v>171.7392305611306</v>
      </c>
      <c r="AD10" t="n">
        <v>138761.1435737936</v>
      </c>
      <c r="AE10" t="n">
        <v>189859.1183471863</v>
      </c>
      <c r="AF10" t="n">
        <v>4.171116723179288e-06</v>
      </c>
      <c r="AG10" t="n">
        <v>0.5183333333333333</v>
      </c>
      <c r="AH10" t="n">
        <v>171739.2305611306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8.197100000000001</v>
      </c>
      <c r="E11" t="n">
        <v>12.2</v>
      </c>
      <c r="F11" t="n">
        <v>7.63</v>
      </c>
      <c r="G11" t="n">
        <v>15.27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131.52</v>
      </c>
      <c r="Q11" t="n">
        <v>605.9</v>
      </c>
      <c r="R11" t="n">
        <v>42.14</v>
      </c>
      <c r="S11" t="n">
        <v>21.88</v>
      </c>
      <c r="T11" t="n">
        <v>8998.030000000001</v>
      </c>
      <c r="U11" t="n">
        <v>0.52</v>
      </c>
      <c r="V11" t="n">
        <v>0.8100000000000001</v>
      </c>
      <c r="W11" t="n">
        <v>1.03</v>
      </c>
      <c r="X11" t="n">
        <v>0.58</v>
      </c>
      <c r="Y11" t="n">
        <v>1</v>
      </c>
      <c r="Z11" t="n">
        <v>10</v>
      </c>
      <c r="AA11" t="n">
        <v>134.4927136404951</v>
      </c>
      <c r="AB11" t="n">
        <v>184.0188642026118</v>
      </c>
      <c r="AC11" t="n">
        <v>166.4563620752642</v>
      </c>
      <c r="AD11" t="n">
        <v>134492.7136404951</v>
      </c>
      <c r="AE11" t="n">
        <v>184018.8642026118</v>
      </c>
      <c r="AF11" t="n">
        <v>4.252725303063876e-06</v>
      </c>
      <c r="AG11" t="n">
        <v>0.5083333333333333</v>
      </c>
      <c r="AH11" t="n">
        <v>166456.3620752642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8.287100000000001</v>
      </c>
      <c r="E12" t="n">
        <v>12.07</v>
      </c>
      <c r="F12" t="n">
        <v>7.61</v>
      </c>
      <c r="G12" t="n">
        <v>16.3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130.76</v>
      </c>
      <c r="Q12" t="n">
        <v>605.9</v>
      </c>
      <c r="R12" t="n">
        <v>41.21</v>
      </c>
      <c r="S12" t="n">
        <v>21.88</v>
      </c>
      <c r="T12" t="n">
        <v>8542.030000000001</v>
      </c>
      <c r="U12" t="n">
        <v>0.53</v>
      </c>
      <c r="V12" t="n">
        <v>0.8100000000000001</v>
      </c>
      <c r="W12" t="n">
        <v>1.04</v>
      </c>
      <c r="X12" t="n">
        <v>0.55</v>
      </c>
      <c r="Y12" t="n">
        <v>1</v>
      </c>
      <c r="Z12" t="n">
        <v>10</v>
      </c>
      <c r="AA12" t="n">
        <v>132.4391859428878</v>
      </c>
      <c r="AB12" t="n">
        <v>181.2091370114987</v>
      </c>
      <c r="AC12" t="n">
        <v>163.9147913037932</v>
      </c>
      <c r="AD12" t="n">
        <v>132439.1859428878</v>
      </c>
      <c r="AE12" t="n">
        <v>181209.1370114987</v>
      </c>
      <c r="AF12" t="n">
        <v>4.2994180696857e-06</v>
      </c>
      <c r="AG12" t="n">
        <v>0.5029166666666667</v>
      </c>
      <c r="AH12" t="n">
        <v>163914.7913037932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8.394299999999999</v>
      </c>
      <c r="E13" t="n">
        <v>11.91</v>
      </c>
      <c r="F13" t="n">
        <v>7.56</v>
      </c>
      <c r="G13" t="n">
        <v>17.45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129.68</v>
      </c>
      <c r="Q13" t="n">
        <v>605.88</v>
      </c>
      <c r="R13" t="n">
        <v>39.94</v>
      </c>
      <c r="S13" t="n">
        <v>21.88</v>
      </c>
      <c r="T13" t="n">
        <v>7918.62</v>
      </c>
      <c r="U13" t="n">
        <v>0.55</v>
      </c>
      <c r="V13" t="n">
        <v>0.82</v>
      </c>
      <c r="W13" t="n">
        <v>1.03</v>
      </c>
      <c r="X13" t="n">
        <v>0.5</v>
      </c>
      <c r="Y13" t="n">
        <v>1</v>
      </c>
      <c r="Z13" t="n">
        <v>10</v>
      </c>
      <c r="AA13" t="n">
        <v>129.6946413465674</v>
      </c>
      <c r="AB13" t="n">
        <v>177.453930014053</v>
      </c>
      <c r="AC13" t="n">
        <v>160.5179759917164</v>
      </c>
      <c r="AD13" t="n">
        <v>129694.6413465674</v>
      </c>
      <c r="AE13" t="n">
        <v>177453.930014053</v>
      </c>
      <c r="AF13" t="n">
        <v>4.35503434281747e-06</v>
      </c>
      <c r="AG13" t="n">
        <v>0.49625</v>
      </c>
      <c r="AH13" t="n">
        <v>160517.9759917164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8.5038</v>
      </c>
      <c r="E14" t="n">
        <v>11.76</v>
      </c>
      <c r="F14" t="n">
        <v>7.52</v>
      </c>
      <c r="G14" t="n">
        <v>18.79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128.45</v>
      </c>
      <c r="Q14" t="n">
        <v>605.9400000000001</v>
      </c>
      <c r="R14" t="n">
        <v>38.38</v>
      </c>
      <c r="S14" t="n">
        <v>21.88</v>
      </c>
      <c r="T14" t="n">
        <v>7144.52</v>
      </c>
      <c r="U14" t="n">
        <v>0.57</v>
      </c>
      <c r="V14" t="n">
        <v>0.82</v>
      </c>
      <c r="W14" t="n">
        <v>1.03</v>
      </c>
      <c r="X14" t="n">
        <v>0.46</v>
      </c>
      <c r="Y14" t="n">
        <v>1</v>
      </c>
      <c r="Z14" t="n">
        <v>10</v>
      </c>
      <c r="AA14" t="n">
        <v>127.0437912474158</v>
      </c>
      <c r="AB14" t="n">
        <v>173.8269199611429</v>
      </c>
      <c r="AC14" t="n">
        <v>157.2371226877143</v>
      </c>
      <c r="AD14" t="n">
        <v>127043.7912474158</v>
      </c>
      <c r="AE14" t="n">
        <v>173826.9199611429</v>
      </c>
      <c r="AF14" t="n">
        <v>4.411843875540689e-06</v>
      </c>
      <c r="AG14" t="n">
        <v>0.49</v>
      </c>
      <c r="AH14" t="n">
        <v>157237.1226877143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8.552099999999999</v>
      </c>
      <c r="E15" t="n">
        <v>11.69</v>
      </c>
      <c r="F15" t="n">
        <v>7.5</v>
      </c>
      <c r="G15" t="n">
        <v>19.58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127.93</v>
      </c>
      <c r="Q15" t="n">
        <v>605.89</v>
      </c>
      <c r="R15" t="n">
        <v>38.46</v>
      </c>
      <c r="S15" t="n">
        <v>21.88</v>
      </c>
      <c r="T15" t="n">
        <v>7192.67</v>
      </c>
      <c r="U15" t="n">
        <v>0.57</v>
      </c>
      <c r="V15" t="n">
        <v>0.82</v>
      </c>
      <c r="W15" t="n">
        <v>1.02</v>
      </c>
      <c r="X15" t="n">
        <v>0.45</v>
      </c>
      <c r="Y15" t="n">
        <v>1</v>
      </c>
      <c r="Z15" t="n">
        <v>10</v>
      </c>
      <c r="AA15" t="n">
        <v>125.8961931675303</v>
      </c>
      <c r="AB15" t="n">
        <v>172.2567256397902</v>
      </c>
      <c r="AC15" t="n">
        <v>155.8167855086094</v>
      </c>
      <c r="AD15" t="n">
        <v>125896.1931675303</v>
      </c>
      <c r="AE15" t="n">
        <v>172256.7256397902</v>
      </c>
      <c r="AF15" t="n">
        <v>4.436902326961068e-06</v>
      </c>
      <c r="AG15" t="n">
        <v>0.4870833333333333</v>
      </c>
      <c r="AH15" t="n">
        <v>155816.7855086094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8.6075</v>
      </c>
      <c r="E16" t="n">
        <v>11.62</v>
      </c>
      <c r="F16" t="n">
        <v>7.48</v>
      </c>
      <c r="G16" t="n">
        <v>20.41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127.08</v>
      </c>
      <c r="Q16" t="n">
        <v>605.84</v>
      </c>
      <c r="R16" t="n">
        <v>37.31</v>
      </c>
      <c r="S16" t="n">
        <v>21.88</v>
      </c>
      <c r="T16" t="n">
        <v>6619.6</v>
      </c>
      <c r="U16" t="n">
        <v>0.59</v>
      </c>
      <c r="V16" t="n">
        <v>0.83</v>
      </c>
      <c r="W16" t="n">
        <v>1.03</v>
      </c>
      <c r="X16" t="n">
        <v>0.43</v>
      </c>
      <c r="Y16" t="n">
        <v>1</v>
      </c>
      <c r="Z16" t="n">
        <v>10</v>
      </c>
      <c r="AA16" t="n">
        <v>124.4543634077174</v>
      </c>
      <c r="AB16" t="n">
        <v>170.2839505533755</v>
      </c>
      <c r="AC16" t="n">
        <v>154.0322893076343</v>
      </c>
      <c r="AD16" t="n">
        <v>124454.3634077174</v>
      </c>
      <c r="AE16" t="n">
        <v>170283.9505533756</v>
      </c>
      <c r="AF16" t="n">
        <v>4.46564431885939e-06</v>
      </c>
      <c r="AG16" t="n">
        <v>0.4841666666666666</v>
      </c>
      <c r="AH16" t="n">
        <v>154032.2893076343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8.7182</v>
      </c>
      <c r="E17" t="n">
        <v>11.47</v>
      </c>
      <c r="F17" t="n">
        <v>7.44</v>
      </c>
      <c r="G17" t="n">
        <v>22.33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126.08</v>
      </c>
      <c r="Q17" t="n">
        <v>605.86</v>
      </c>
      <c r="R17" t="n">
        <v>36.08</v>
      </c>
      <c r="S17" t="n">
        <v>21.88</v>
      </c>
      <c r="T17" t="n">
        <v>6018.5</v>
      </c>
      <c r="U17" t="n">
        <v>0.61</v>
      </c>
      <c r="V17" t="n">
        <v>0.83</v>
      </c>
      <c r="W17" t="n">
        <v>1.02</v>
      </c>
      <c r="X17" t="n">
        <v>0.39</v>
      </c>
      <c r="Y17" t="n">
        <v>1</v>
      </c>
      <c r="Z17" t="n">
        <v>10</v>
      </c>
      <c r="AA17" t="n">
        <v>122.0587304117275</v>
      </c>
      <c r="AB17" t="n">
        <v>167.0061398003951</v>
      </c>
      <c r="AC17" t="n">
        <v>151.067308212481</v>
      </c>
      <c r="AD17" t="n">
        <v>122058.7304117275</v>
      </c>
      <c r="AE17" t="n">
        <v>167006.1398003951</v>
      </c>
      <c r="AF17" t="n">
        <v>4.523076421804233e-06</v>
      </c>
      <c r="AG17" t="n">
        <v>0.4779166666666667</v>
      </c>
      <c r="AH17" t="n">
        <v>151067.308212481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8.7781</v>
      </c>
      <c r="E18" t="n">
        <v>11.39</v>
      </c>
      <c r="F18" t="n">
        <v>7.42</v>
      </c>
      <c r="G18" t="n">
        <v>23.43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125.36</v>
      </c>
      <c r="Q18" t="n">
        <v>605.9400000000001</v>
      </c>
      <c r="R18" t="n">
        <v>35.22</v>
      </c>
      <c r="S18" t="n">
        <v>21.88</v>
      </c>
      <c r="T18" t="n">
        <v>5593.05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120.6848298119035</v>
      </c>
      <c r="AB18" t="n">
        <v>165.1263083875001</v>
      </c>
      <c r="AC18" t="n">
        <v>149.3668852712722</v>
      </c>
      <c r="AD18" t="n">
        <v>120684.8298119035</v>
      </c>
      <c r="AE18" t="n">
        <v>165126.3083875001</v>
      </c>
      <c r="AF18" t="n">
        <v>4.554153052033647e-06</v>
      </c>
      <c r="AG18" t="n">
        <v>0.4745833333333334</v>
      </c>
      <c r="AH18" t="n">
        <v>149366.8852712722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8.832000000000001</v>
      </c>
      <c r="E19" t="n">
        <v>11.32</v>
      </c>
      <c r="F19" t="n">
        <v>7.4</v>
      </c>
      <c r="G19" t="n">
        <v>24.68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124.46</v>
      </c>
      <c r="Q19" t="n">
        <v>605.84</v>
      </c>
      <c r="R19" t="n">
        <v>34.88</v>
      </c>
      <c r="S19" t="n">
        <v>21.88</v>
      </c>
      <c r="T19" t="n">
        <v>5427.16</v>
      </c>
      <c r="U19" t="n">
        <v>0.63</v>
      </c>
      <c r="V19" t="n">
        <v>0.84</v>
      </c>
      <c r="W19" t="n">
        <v>1.02</v>
      </c>
      <c r="X19" t="n">
        <v>0.35</v>
      </c>
      <c r="Y19" t="n">
        <v>1</v>
      </c>
      <c r="Z19" t="n">
        <v>10</v>
      </c>
      <c r="AA19" t="n">
        <v>119.2995568692838</v>
      </c>
      <c r="AB19" t="n">
        <v>163.2309168334798</v>
      </c>
      <c r="AC19" t="n">
        <v>147.6523872269682</v>
      </c>
      <c r="AD19" t="n">
        <v>119299.5568692838</v>
      </c>
      <c r="AE19" t="n">
        <v>163230.9168334798</v>
      </c>
      <c r="AF19" t="n">
        <v>4.582116831154939e-06</v>
      </c>
      <c r="AG19" t="n">
        <v>0.4716666666666667</v>
      </c>
      <c r="AH19" t="n">
        <v>147652.3872269682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8.840400000000001</v>
      </c>
      <c r="E20" t="n">
        <v>11.31</v>
      </c>
      <c r="F20" t="n">
        <v>7.39</v>
      </c>
      <c r="G20" t="n">
        <v>24.64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123.83</v>
      </c>
      <c r="Q20" t="n">
        <v>605.85</v>
      </c>
      <c r="R20" t="n">
        <v>34.52</v>
      </c>
      <c r="S20" t="n">
        <v>21.88</v>
      </c>
      <c r="T20" t="n">
        <v>5245.44</v>
      </c>
      <c r="U20" t="n">
        <v>0.63</v>
      </c>
      <c r="V20" t="n">
        <v>0.84</v>
      </c>
      <c r="W20" t="n">
        <v>1.02</v>
      </c>
      <c r="X20" t="n">
        <v>0.33</v>
      </c>
      <c r="Y20" t="n">
        <v>1</v>
      </c>
      <c r="Z20" t="n">
        <v>10</v>
      </c>
      <c r="AA20" t="n">
        <v>118.7497002067427</v>
      </c>
      <c r="AB20" t="n">
        <v>162.4785786898275</v>
      </c>
      <c r="AC20" t="n">
        <v>146.9718511798326</v>
      </c>
      <c r="AD20" t="n">
        <v>118749.7002067427</v>
      </c>
      <c r="AE20" t="n">
        <v>162478.5786898275</v>
      </c>
      <c r="AF20" t="n">
        <v>4.586474822706309e-06</v>
      </c>
      <c r="AG20" t="n">
        <v>0.47125</v>
      </c>
      <c r="AH20" t="n">
        <v>146971.8511798326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7.39</v>
      </c>
      <c r="G21" t="n">
        <v>26.07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605.87</v>
      </c>
      <c r="R21" t="n">
        <v>34.45</v>
      </c>
      <c r="S21" t="n">
        <v>21.88</v>
      </c>
      <c r="T21" t="n">
        <v>5214.81</v>
      </c>
      <c r="U21" t="n">
        <v>0.64</v>
      </c>
      <c r="V21" t="n">
        <v>0.84</v>
      </c>
      <c r="W21" t="n">
        <v>1.01</v>
      </c>
      <c r="X21" t="n">
        <v>0.33</v>
      </c>
      <c r="Y21" t="n">
        <v>1</v>
      </c>
      <c r="Z21" t="n">
        <v>10</v>
      </c>
      <c r="AA21" t="n">
        <v>118.1155783130792</v>
      </c>
      <c r="AB21" t="n">
        <v>161.610945139434</v>
      </c>
      <c r="AC21" t="n">
        <v>146.1870233577571</v>
      </c>
      <c r="AD21" t="n">
        <v>118115.5783130792</v>
      </c>
      <c r="AE21" t="n">
        <v>161610.945139434</v>
      </c>
      <c r="AF21" t="n">
        <v>4.611066346460469e-06</v>
      </c>
      <c r="AG21" t="n">
        <v>0.46875</v>
      </c>
      <c r="AH21" t="n">
        <v>146187.0233577571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8.957000000000001</v>
      </c>
      <c r="E22" t="n">
        <v>11.16</v>
      </c>
      <c r="F22" t="n">
        <v>7.35</v>
      </c>
      <c r="G22" t="n">
        <v>27.57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122.86</v>
      </c>
      <c r="Q22" t="n">
        <v>605.84</v>
      </c>
      <c r="R22" t="n">
        <v>33.39</v>
      </c>
      <c r="S22" t="n">
        <v>21.88</v>
      </c>
      <c r="T22" t="n">
        <v>4693.63</v>
      </c>
      <c r="U22" t="n">
        <v>0.66</v>
      </c>
      <c r="V22" t="n">
        <v>0.84</v>
      </c>
      <c r="W22" t="n">
        <v>1.01</v>
      </c>
      <c r="X22" t="n">
        <v>0.3</v>
      </c>
      <c r="Y22" t="n">
        <v>1</v>
      </c>
      <c r="Z22" t="n">
        <v>10</v>
      </c>
      <c r="AA22" t="n">
        <v>116.4289299662856</v>
      </c>
      <c r="AB22" t="n">
        <v>159.3031984616786</v>
      </c>
      <c r="AC22" t="n">
        <v>144.0995247839832</v>
      </c>
      <c r="AD22" t="n">
        <v>116428.9299662856</v>
      </c>
      <c r="AE22" t="n">
        <v>159303.1984616786</v>
      </c>
      <c r="AF22" t="n">
        <v>4.646967895907472e-06</v>
      </c>
      <c r="AG22" t="n">
        <v>0.465</v>
      </c>
      <c r="AH22" t="n">
        <v>144099.5247839832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9.0002</v>
      </c>
      <c r="E23" t="n">
        <v>11.11</v>
      </c>
      <c r="F23" t="n">
        <v>7.35</v>
      </c>
      <c r="G23" t="n">
        <v>29.41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122.08</v>
      </c>
      <c r="Q23" t="n">
        <v>605.99</v>
      </c>
      <c r="R23" t="n">
        <v>33.35</v>
      </c>
      <c r="S23" t="n">
        <v>21.88</v>
      </c>
      <c r="T23" t="n">
        <v>4675.92</v>
      </c>
      <c r="U23" t="n">
        <v>0.66</v>
      </c>
      <c r="V23" t="n">
        <v>0.84</v>
      </c>
      <c r="W23" t="n">
        <v>1.02</v>
      </c>
      <c r="X23" t="n">
        <v>0.29</v>
      </c>
      <c r="Y23" t="n">
        <v>1</v>
      </c>
      <c r="Z23" t="n">
        <v>10</v>
      </c>
      <c r="AA23" t="n">
        <v>115.4045896614985</v>
      </c>
      <c r="AB23" t="n">
        <v>157.9016508659648</v>
      </c>
      <c r="AC23" t="n">
        <v>142.8317389237194</v>
      </c>
      <c r="AD23" t="n">
        <v>115404.5896614985</v>
      </c>
      <c r="AE23" t="n">
        <v>157901.6508659648</v>
      </c>
      <c r="AF23" t="n">
        <v>4.669380423885946e-06</v>
      </c>
      <c r="AG23" t="n">
        <v>0.4629166666666666</v>
      </c>
      <c r="AH23" t="n">
        <v>142831.7389237194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9.012600000000001</v>
      </c>
      <c r="E24" t="n">
        <v>11.1</v>
      </c>
      <c r="F24" t="n">
        <v>7.34</v>
      </c>
      <c r="G24" t="n">
        <v>29.35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121.74</v>
      </c>
      <c r="Q24" t="n">
        <v>605.85</v>
      </c>
      <c r="R24" t="n">
        <v>32.81</v>
      </c>
      <c r="S24" t="n">
        <v>21.88</v>
      </c>
      <c r="T24" t="n">
        <v>4404.79</v>
      </c>
      <c r="U24" t="n">
        <v>0.67</v>
      </c>
      <c r="V24" t="n">
        <v>0.84</v>
      </c>
      <c r="W24" t="n">
        <v>1.01</v>
      </c>
      <c r="X24" t="n">
        <v>0.28</v>
      </c>
      <c r="Y24" t="n">
        <v>1</v>
      </c>
      <c r="Z24" t="n">
        <v>10</v>
      </c>
      <c r="AA24" t="n">
        <v>114.9950601622535</v>
      </c>
      <c r="AB24" t="n">
        <v>157.3413145379317</v>
      </c>
      <c r="AC24" t="n">
        <v>142.3248803083966</v>
      </c>
      <c r="AD24" t="n">
        <v>114995.0601622535</v>
      </c>
      <c r="AE24" t="n">
        <v>157341.3145379316</v>
      </c>
      <c r="AF24" t="n">
        <v>4.675813649509398e-06</v>
      </c>
      <c r="AG24" t="n">
        <v>0.4625</v>
      </c>
      <c r="AH24" t="n">
        <v>142324.8803083966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9.0749</v>
      </c>
      <c r="E25" t="n">
        <v>11.02</v>
      </c>
      <c r="F25" t="n">
        <v>7.32</v>
      </c>
      <c r="G25" t="n">
        <v>31.35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120.86</v>
      </c>
      <c r="Q25" t="n">
        <v>605.98</v>
      </c>
      <c r="R25" t="n">
        <v>32.11</v>
      </c>
      <c r="S25" t="n">
        <v>21.88</v>
      </c>
      <c r="T25" t="n">
        <v>4062.35</v>
      </c>
      <c r="U25" t="n">
        <v>0.68</v>
      </c>
      <c r="V25" t="n">
        <v>0.85</v>
      </c>
      <c r="W25" t="n">
        <v>1.01</v>
      </c>
      <c r="X25" t="n">
        <v>0.26</v>
      </c>
      <c r="Y25" t="n">
        <v>1</v>
      </c>
      <c r="Z25" t="n">
        <v>10</v>
      </c>
      <c r="AA25" t="n">
        <v>113.5857408370592</v>
      </c>
      <c r="AB25" t="n">
        <v>155.4130216624212</v>
      </c>
      <c r="AC25" t="n">
        <v>140.5806209985482</v>
      </c>
      <c r="AD25" t="n">
        <v>113585.7408370592</v>
      </c>
      <c r="AE25" t="n">
        <v>155413.0216624212</v>
      </c>
      <c r="AF25" t="n">
        <v>4.70813542018206e-06</v>
      </c>
      <c r="AG25" t="n">
        <v>0.4591666666666667</v>
      </c>
      <c r="AH25" t="n">
        <v>140580.6209985482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9.074400000000001</v>
      </c>
      <c r="E26" t="n">
        <v>11.02</v>
      </c>
      <c r="F26" t="n">
        <v>7.32</v>
      </c>
      <c r="G26" t="n">
        <v>31.36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120.97</v>
      </c>
      <c r="Q26" t="n">
        <v>605.85</v>
      </c>
      <c r="R26" t="n">
        <v>32.17</v>
      </c>
      <c r="S26" t="n">
        <v>21.88</v>
      </c>
      <c r="T26" t="n">
        <v>4089.24</v>
      </c>
      <c r="U26" t="n">
        <v>0.68</v>
      </c>
      <c r="V26" t="n">
        <v>0.85</v>
      </c>
      <c r="W26" t="n">
        <v>1.01</v>
      </c>
      <c r="X26" t="n">
        <v>0.26</v>
      </c>
      <c r="Y26" t="n">
        <v>1</v>
      </c>
      <c r="Z26" t="n">
        <v>10</v>
      </c>
      <c r="AA26" t="n">
        <v>113.6576632032197</v>
      </c>
      <c r="AB26" t="n">
        <v>155.5114290167928</v>
      </c>
      <c r="AC26" t="n">
        <v>140.6696364931342</v>
      </c>
      <c r="AD26" t="n">
        <v>113657.6632032197</v>
      </c>
      <c r="AE26" t="n">
        <v>155511.4290167928</v>
      </c>
      <c r="AF26" t="n">
        <v>4.70787601592305e-06</v>
      </c>
      <c r="AG26" t="n">
        <v>0.4591666666666667</v>
      </c>
      <c r="AH26" t="n">
        <v>140669.6364931342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9.1273</v>
      </c>
      <c r="E27" t="n">
        <v>10.96</v>
      </c>
      <c r="F27" t="n">
        <v>7.31</v>
      </c>
      <c r="G27" t="n">
        <v>33.72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119.99</v>
      </c>
      <c r="Q27" t="n">
        <v>605.92</v>
      </c>
      <c r="R27" t="n">
        <v>31.83</v>
      </c>
      <c r="S27" t="n">
        <v>21.88</v>
      </c>
      <c r="T27" t="n">
        <v>3928.92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112.3734950542662</v>
      </c>
      <c r="AB27" t="n">
        <v>153.7543735018953</v>
      </c>
      <c r="AC27" t="n">
        <v>139.080271890535</v>
      </c>
      <c r="AD27" t="n">
        <v>112373.4950542662</v>
      </c>
      <c r="AE27" t="n">
        <v>153754.3735018953</v>
      </c>
      <c r="AF27" t="n">
        <v>4.735320986526322e-06</v>
      </c>
      <c r="AG27" t="n">
        <v>0.4566666666666667</v>
      </c>
      <c r="AH27" t="n">
        <v>139080.271890535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9.130100000000001</v>
      </c>
      <c r="E28" t="n">
        <v>10.95</v>
      </c>
      <c r="F28" t="n">
        <v>7.3</v>
      </c>
      <c r="G28" t="n">
        <v>33.71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119.99</v>
      </c>
      <c r="Q28" t="n">
        <v>605.87</v>
      </c>
      <c r="R28" t="n">
        <v>31.84</v>
      </c>
      <c r="S28" t="n">
        <v>21.88</v>
      </c>
      <c r="T28" t="n">
        <v>3932.64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112.288258661197</v>
      </c>
      <c r="AB28" t="n">
        <v>153.6377493085337</v>
      </c>
      <c r="AC28" t="n">
        <v>138.9747781465047</v>
      </c>
      <c r="AD28" t="n">
        <v>112288.258661197</v>
      </c>
      <c r="AE28" t="n">
        <v>153637.7493085337</v>
      </c>
      <c r="AF28" t="n">
        <v>4.736773650376779e-06</v>
      </c>
      <c r="AG28" t="n">
        <v>0.45625</v>
      </c>
      <c r="AH28" t="n">
        <v>138974.7781465047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9.1935</v>
      </c>
      <c r="E29" t="n">
        <v>10.88</v>
      </c>
      <c r="F29" t="n">
        <v>7.28</v>
      </c>
      <c r="G29" t="n">
        <v>36.41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118.95</v>
      </c>
      <c r="Q29" t="n">
        <v>605.84</v>
      </c>
      <c r="R29" t="n">
        <v>31.1</v>
      </c>
      <c r="S29" t="n">
        <v>21.88</v>
      </c>
      <c r="T29" t="n">
        <v>3564.34</v>
      </c>
      <c r="U29" t="n">
        <v>0.7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110.8112502737956</v>
      </c>
      <c r="AB29" t="n">
        <v>151.6168412718809</v>
      </c>
      <c r="AC29" t="n">
        <v>137.1467427365072</v>
      </c>
      <c r="AD29" t="n">
        <v>110811.2502737956</v>
      </c>
      <c r="AE29" t="n">
        <v>151616.8412718809</v>
      </c>
      <c r="AF29" t="n">
        <v>4.769666110419263e-06</v>
      </c>
      <c r="AG29" t="n">
        <v>0.4533333333333334</v>
      </c>
      <c r="AH29" t="n">
        <v>137146.7427365072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9.197800000000001</v>
      </c>
      <c r="E30" t="n">
        <v>10.87</v>
      </c>
      <c r="F30" t="n">
        <v>7.28</v>
      </c>
      <c r="G30" t="n">
        <v>36.38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118.44</v>
      </c>
      <c r="Q30" t="n">
        <v>605.84</v>
      </c>
      <c r="R30" t="n">
        <v>31.14</v>
      </c>
      <c r="S30" t="n">
        <v>21.88</v>
      </c>
      <c r="T30" t="n">
        <v>3587.56</v>
      </c>
      <c r="U30" t="n">
        <v>0.7</v>
      </c>
      <c r="V30" t="n">
        <v>0.85</v>
      </c>
      <c r="W30" t="n">
        <v>1</v>
      </c>
      <c r="X30" t="n">
        <v>0.22</v>
      </c>
      <c r="Y30" t="n">
        <v>1</v>
      </c>
      <c r="Z30" t="n">
        <v>10</v>
      </c>
      <c r="AA30" t="n">
        <v>110.4561292750159</v>
      </c>
      <c r="AB30" t="n">
        <v>151.1309490545181</v>
      </c>
      <c r="AC30" t="n">
        <v>136.7072233904153</v>
      </c>
      <c r="AD30" t="n">
        <v>110456.1292750159</v>
      </c>
      <c r="AE30" t="n">
        <v>151130.949054518</v>
      </c>
      <c r="AF30" t="n">
        <v>4.77189698704675e-06</v>
      </c>
      <c r="AG30" t="n">
        <v>0.4529166666666666</v>
      </c>
      <c r="AH30" t="n">
        <v>136707.2233904153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9.194900000000001</v>
      </c>
      <c r="E31" t="n">
        <v>10.88</v>
      </c>
      <c r="F31" t="n">
        <v>7.28</v>
      </c>
      <c r="G31" t="n">
        <v>36.4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118.39</v>
      </c>
      <c r="Q31" t="n">
        <v>605.92</v>
      </c>
      <c r="R31" t="n">
        <v>31.01</v>
      </c>
      <c r="S31" t="n">
        <v>21.88</v>
      </c>
      <c r="T31" t="n">
        <v>3523.86</v>
      </c>
      <c r="U31" t="n">
        <v>0.71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110.4637754208283</v>
      </c>
      <c r="AB31" t="n">
        <v>151.1414108485427</v>
      </c>
      <c r="AC31" t="n">
        <v>136.7166867255014</v>
      </c>
      <c r="AD31" t="n">
        <v>110463.7754208283</v>
      </c>
      <c r="AE31" t="n">
        <v>151141.4108485427</v>
      </c>
      <c r="AF31" t="n">
        <v>4.770392442344491e-06</v>
      </c>
      <c r="AG31" t="n">
        <v>0.4533333333333334</v>
      </c>
      <c r="AH31" t="n">
        <v>136716.6867255014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9.2719</v>
      </c>
      <c r="E32" t="n">
        <v>10.79</v>
      </c>
      <c r="F32" t="n">
        <v>7.24</v>
      </c>
      <c r="G32" t="n">
        <v>39.51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117.32</v>
      </c>
      <c r="Q32" t="n">
        <v>605.84</v>
      </c>
      <c r="R32" t="n">
        <v>29.92</v>
      </c>
      <c r="S32" t="n">
        <v>21.88</v>
      </c>
      <c r="T32" t="n">
        <v>2980.16</v>
      </c>
      <c r="U32" t="n">
        <v>0.73</v>
      </c>
      <c r="V32" t="n">
        <v>0.85</v>
      </c>
      <c r="W32" t="n">
        <v>1.01</v>
      </c>
      <c r="X32" t="n">
        <v>0.19</v>
      </c>
      <c r="Y32" t="n">
        <v>1</v>
      </c>
      <c r="Z32" t="n">
        <v>10</v>
      </c>
      <c r="AA32" t="n">
        <v>108.7362200051022</v>
      </c>
      <c r="AB32" t="n">
        <v>148.7776933143814</v>
      </c>
      <c r="AC32" t="n">
        <v>134.5785590753013</v>
      </c>
      <c r="AD32" t="n">
        <v>108736.2200051022</v>
      </c>
      <c r="AE32" t="n">
        <v>148777.6933143814</v>
      </c>
      <c r="AF32" t="n">
        <v>4.810340698232052e-06</v>
      </c>
      <c r="AG32" t="n">
        <v>0.4495833333333333</v>
      </c>
      <c r="AH32" t="n">
        <v>134578.5590753013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9.264699999999999</v>
      </c>
      <c r="E33" t="n">
        <v>10.79</v>
      </c>
      <c r="F33" t="n">
        <v>7.25</v>
      </c>
      <c r="G33" t="n">
        <v>39.55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117.09</v>
      </c>
      <c r="Q33" t="n">
        <v>605.92</v>
      </c>
      <c r="R33" t="n">
        <v>30.21</v>
      </c>
      <c r="S33" t="n">
        <v>21.88</v>
      </c>
      <c r="T33" t="n">
        <v>3127.18</v>
      </c>
      <c r="U33" t="n">
        <v>0.72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108.7290489645556</v>
      </c>
      <c r="AB33" t="n">
        <v>148.7678815803417</v>
      </c>
      <c r="AC33" t="n">
        <v>134.5696837593875</v>
      </c>
      <c r="AD33" t="n">
        <v>108729.0489645556</v>
      </c>
      <c r="AE33" t="n">
        <v>148767.8815803417</v>
      </c>
      <c r="AF33" t="n">
        <v>4.806605276902305e-06</v>
      </c>
      <c r="AG33" t="n">
        <v>0.4495833333333333</v>
      </c>
      <c r="AH33" t="n">
        <v>134569.6837593875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9.2628</v>
      </c>
      <c r="E34" t="n">
        <v>10.8</v>
      </c>
      <c r="F34" t="n">
        <v>7.25</v>
      </c>
      <c r="G34" t="n">
        <v>39.57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116.52</v>
      </c>
      <c r="Q34" t="n">
        <v>605.84</v>
      </c>
      <c r="R34" t="n">
        <v>30.29</v>
      </c>
      <c r="S34" t="n">
        <v>21.88</v>
      </c>
      <c r="T34" t="n">
        <v>3168.96</v>
      </c>
      <c r="U34" t="n">
        <v>0.72</v>
      </c>
      <c r="V34" t="n">
        <v>0.85</v>
      </c>
      <c r="W34" t="n">
        <v>1.01</v>
      </c>
      <c r="X34" t="n">
        <v>0.2</v>
      </c>
      <c r="Y34" t="n">
        <v>1</v>
      </c>
      <c r="Z34" t="n">
        <v>10</v>
      </c>
      <c r="AA34" t="n">
        <v>108.4194818889433</v>
      </c>
      <c r="AB34" t="n">
        <v>148.3443182503536</v>
      </c>
      <c r="AC34" t="n">
        <v>134.1865447191385</v>
      </c>
      <c r="AD34" t="n">
        <v>108419.4818889433</v>
      </c>
      <c r="AE34" t="n">
        <v>148344.3182503536</v>
      </c>
      <c r="AF34" t="n">
        <v>4.805619540718067e-06</v>
      </c>
      <c r="AG34" t="n">
        <v>0.45</v>
      </c>
      <c r="AH34" t="n">
        <v>134186.5447191384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9.320399999999999</v>
      </c>
      <c r="E35" t="n">
        <v>10.73</v>
      </c>
      <c r="F35" t="n">
        <v>7.24</v>
      </c>
      <c r="G35" t="n">
        <v>43.45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115.95</v>
      </c>
      <c r="Q35" t="n">
        <v>605.88</v>
      </c>
      <c r="R35" t="n">
        <v>29.77</v>
      </c>
      <c r="S35" t="n">
        <v>21.88</v>
      </c>
      <c r="T35" t="n">
        <v>2913.73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107.3739528505423</v>
      </c>
      <c r="AB35" t="n">
        <v>146.9137792945283</v>
      </c>
      <c r="AC35" t="n">
        <v>132.8925343934826</v>
      </c>
      <c r="AD35" t="n">
        <v>107373.9528505423</v>
      </c>
      <c r="AE35" t="n">
        <v>146913.7792945283</v>
      </c>
      <c r="AF35" t="n">
        <v>4.835502911356033e-06</v>
      </c>
      <c r="AG35" t="n">
        <v>0.4470833333333333</v>
      </c>
      <c r="AH35" t="n">
        <v>132892.5343934826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9.3315</v>
      </c>
      <c r="E36" t="n">
        <v>10.72</v>
      </c>
      <c r="F36" t="n">
        <v>7.23</v>
      </c>
      <c r="G36" t="n">
        <v>43.37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115.53</v>
      </c>
      <c r="Q36" t="n">
        <v>605.84</v>
      </c>
      <c r="R36" t="n">
        <v>29.58</v>
      </c>
      <c r="S36" t="n">
        <v>21.88</v>
      </c>
      <c r="T36" t="n">
        <v>2817.39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106.9562941728836</v>
      </c>
      <c r="AB36" t="n">
        <v>146.3423202659555</v>
      </c>
      <c r="AC36" t="n">
        <v>132.3756146125488</v>
      </c>
      <c r="AD36" t="n">
        <v>106956.2941728836</v>
      </c>
      <c r="AE36" t="n">
        <v>146342.3202659555</v>
      </c>
      <c r="AF36" t="n">
        <v>4.841261685906059e-06</v>
      </c>
      <c r="AG36" t="n">
        <v>0.4466666666666667</v>
      </c>
      <c r="AH36" t="n">
        <v>132375.6146125488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9.328799999999999</v>
      </c>
      <c r="E37" t="n">
        <v>10.72</v>
      </c>
      <c r="F37" t="n">
        <v>7.23</v>
      </c>
      <c r="G37" t="n">
        <v>43.39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114.89</v>
      </c>
      <c r="Q37" t="n">
        <v>605.84</v>
      </c>
      <c r="R37" t="n">
        <v>29.67</v>
      </c>
      <c r="S37" t="n">
        <v>21.88</v>
      </c>
      <c r="T37" t="n">
        <v>2863.01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106.6123463871156</v>
      </c>
      <c r="AB37" t="n">
        <v>145.8717157315626</v>
      </c>
      <c r="AC37" t="n">
        <v>131.9499239144207</v>
      </c>
      <c r="AD37" t="n">
        <v>106612.3463871156</v>
      </c>
      <c r="AE37" t="n">
        <v>145871.7157315626</v>
      </c>
      <c r="AF37" t="n">
        <v>4.839860902907403e-06</v>
      </c>
      <c r="AG37" t="n">
        <v>0.4466666666666667</v>
      </c>
      <c r="AH37" t="n">
        <v>131949.9239144207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9.3322</v>
      </c>
      <c r="E38" t="n">
        <v>10.72</v>
      </c>
      <c r="F38" t="n">
        <v>7.23</v>
      </c>
      <c r="G38" t="n">
        <v>43.37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114.37</v>
      </c>
      <c r="Q38" t="n">
        <v>605.84</v>
      </c>
      <c r="R38" t="n">
        <v>29.47</v>
      </c>
      <c r="S38" t="n">
        <v>21.88</v>
      </c>
      <c r="T38" t="n">
        <v>2762.94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106.2722358071852</v>
      </c>
      <c r="AB38" t="n">
        <v>145.4063614314822</v>
      </c>
      <c r="AC38" t="n">
        <v>131.5289823756109</v>
      </c>
      <c r="AD38" t="n">
        <v>106272.2358071852</v>
      </c>
      <c r="AE38" t="n">
        <v>145406.3614314822</v>
      </c>
      <c r="AF38" t="n">
        <v>4.841624851868673e-06</v>
      </c>
      <c r="AG38" t="n">
        <v>0.4466666666666667</v>
      </c>
      <c r="AH38" t="n">
        <v>131528.9823756109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9.3855</v>
      </c>
      <c r="E39" t="n">
        <v>10.65</v>
      </c>
      <c r="F39" t="n">
        <v>7.22</v>
      </c>
      <c r="G39" t="n">
        <v>48.14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113.71</v>
      </c>
      <c r="Q39" t="n">
        <v>605.84</v>
      </c>
      <c r="R39" t="n">
        <v>29.29</v>
      </c>
      <c r="S39" t="n">
        <v>21.88</v>
      </c>
      <c r="T39" t="n">
        <v>2674.38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105.2407703070114</v>
      </c>
      <c r="AB39" t="n">
        <v>143.9950648290988</v>
      </c>
      <c r="AC39" t="n">
        <v>130.2523779401913</v>
      </c>
      <c r="AD39" t="n">
        <v>105240.7703070114</v>
      </c>
      <c r="AE39" t="n">
        <v>143995.0648290988</v>
      </c>
      <c r="AF39" t="n">
        <v>4.869277345879153e-06</v>
      </c>
      <c r="AG39" t="n">
        <v>0.44375</v>
      </c>
      <c r="AH39" t="n">
        <v>130252.3779401913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9.3887</v>
      </c>
      <c r="E40" t="n">
        <v>10.65</v>
      </c>
      <c r="F40" t="n">
        <v>7.22</v>
      </c>
      <c r="G40" t="n">
        <v>48.11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113.54</v>
      </c>
      <c r="Q40" t="n">
        <v>605.84</v>
      </c>
      <c r="R40" t="n">
        <v>29.18</v>
      </c>
      <c r="S40" t="n">
        <v>21.88</v>
      </c>
      <c r="T40" t="n">
        <v>2620.41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105.1081904062849</v>
      </c>
      <c r="AB40" t="n">
        <v>143.8136631599125</v>
      </c>
      <c r="AC40" t="n">
        <v>130.0882889917133</v>
      </c>
      <c r="AD40" t="n">
        <v>105108.1904062849</v>
      </c>
      <c r="AE40" t="n">
        <v>143813.6631599125</v>
      </c>
      <c r="AF40" t="n">
        <v>4.870937533136818e-06</v>
      </c>
      <c r="AG40" t="n">
        <v>0.44375</v>
      </c>
      <c r="AH40" t="n">
        <v>130088.2889917133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9.3926</v>
      </c>
      <c r="E41" t="n">
        <v>10.65</v>
      </c>
      <c r="F41" t="n">
        <v>7.21</v>
      </c>
      <c r="G41" t="n">
        <v>48.08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113.3</v>
      </c>
      <c r="Q41" t="n">
        <v>605.84</v>
      </c>
      <c r="R41" t="n">
        <v>28.99</v>
      </c>
      <c r="S41" t="n">
        <v>21.88</v>
      </c>
      <c r="T41" t="n">
        <v>2529</v>
      </c>
      <c r="U41" t="n">
        <v>0.75</v>
      </c>
      <c r="V41" t="n">
        <v>0.86</v>
      </c>
      <c r="W41" t="n">
        <v>1</v>
      </c>
      <c r="X41" t="n">
        <v>0.15</v>
      </c>
      <c r="Y41" t="n">
        <v>1</v>
      </c>
      <c r="Z41" t="n">
        <v>10</v>
      </c>
      <c r="AA41" t="n">
        <v>104.880734117512</v>
      </c>
      <c r="AB41" t="n">
        <v>143.5024474309503</v>
      </c>
      <c r="AC41" t="n">
        <v>129.8067752551291</v>
      </c>
      <c r="AD41" t="n">
        <v>104880.734117512</v>
      </c>
      <c r="AE41" t="n">
        <v>143502.4474309503</v>
      </c>
      <c r="AF41" t="n">
        <v>4.872960886357096e-06</v>
      </c>
      <c r="AG41" t="n">
        <v>0.44375</v>
      </c>
      <c r="AH41" t="n">
        <v>129806.7752551291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9.388</v>
      </c>
      <c r="E42" t="n">
        <v>10.65</v>
      </c>
      <c r="F42" t="n">
        <v>7.22</v>
      </c>
      <c r="G42" t="n">
        <v>48.12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112.76</v>
      </c>
      <c r="Q42" t="n">
        <v>605.84</v>
      </c>
      <c r="R42" t="n">
        <v>29.18</v>
      </c>
      <c r="S42" t="n">
        <v>21.88</v>
      </c>
      <c r="T42" t="n">
        <v>2620.68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104.663484012757</v>
      </c>
      <c r="AB42" t="n">
        <v>143.2051962532265</v>
      </c>
      <c r="AC42" t="n">
        <v>129.5378933126125</v>
      </c>
      <c r="AD42" t="n">
        <v>104663.484012757</v>
      </c>
      <c r="AE42" t="n">
        <v>143205.1962532265</v>
      </c>
      <c r="AF42" t="n">
        <v>4.870574367174204e-06</v>
      </c>
      <c r="AG42" t="n">
        <v>0.44375</v>
      </c>
      <c r="AH42" t="n">
        <v>129537.8933126125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9.3782</v>
      </c>
      <c r="E43" t="n">
        <v>10.66</v>
      </c>
      <c r="F43" t="n">
        <v>7.23</v>
      </c>
      <c r="G43" t="n">
        <v>48.19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112.22</v>
      </c>
      <c r="Q43" t="n">
        <v>605.84</v>
      </c>
      <c r="R43" t="n">
        <v>29.35</v>
      </c>
      <c r="S43" t="n">
        <v>21.88</v>
      </c>
      <c r="T43" t="n">
        <v>2707.66</v>
      </c>
      <c r="U43" t="n">
        <v>0.75</v>
      </c>
      <c r="V43" t="n">
        <v>0.86</v>
      </c>
      <c r="W43" t="n">
        <v>1.01</v>
      </c>
      <c r="X43" t="n">
        <v>0.17</v>
      </c>
      <c r="Y43" t="n">
        <v>1</v>
      </c>
      <c r="Z43" t="n">
        <v>10</v>
      </c>
      <c r="AA43" t="n">
        <v>104.5050824745429</v>
      </c>
      <c r="AB43" t="n">
        <v>142.9884642804594</v>
      </c>
      <c r="AC43" t="n">
        <v>129.3418459351411</v>
      </c>
      <c r="AD43" t="n">
        <v>104505.0824745429</v>
      </c>
      <c r="AE43" t="n">
        <v>142988.4642804594</v>
      </c>
      <c r="AF43" t="n">
        <v>4.865490043697605e-06</v>
      </c>
      <c r="AG43" t="n">
        <v>0.4441666666666667</v>
      </c>
      <c r="AH43" t="n">
        <v>129341.8459351411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9.4575</v>
      </c>
      <c r="E44" t="n">
        <v>10.57</v>
      </c>
      <c r="F44" t="n">
        <v>7.19</v>
      </c>
      <c r="G44" t="n">
        <v>53.95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6</v>
      </c>
      <c r="N44" t="n">
        <v>89.28</v>
      </c>
      <c r="O44" t="n">
        <v>38094.91</v>
      </c>
      <c r="P44" t="n">
        <v>111.24</v>
      </c>
      <c r="Q44" t="n">
        <v>605.84</v>
      </c>
      <c r="R44" t="n">
        <v>28.37</v>
      </c>
      <c r="S44" t="n">
        <v>21.88</v>
      </c>
      <c r="T44" t="n">
        <v>2222.57</v>
      </c>
      <c r="U44" t="n">
        <v>0.77</v>
      </c>
      <c r="V44" t="n">
        <v>0.86</v>
      </c>
      <c r="W44" t="n">
        <v>1</v>
      </c>
      <c r="X44" t="n">
        <v>0.14</v>
      </c>
      <c r="Y44" t="n">
        <v>1</v>
      </c>
      <c r="Z44" t="n">
        <v>10</v>
      </c>
      <c r="AA44" t="n">
        <v>102.8861542980255</v>
      </c>
      <c r="AB44" t="n">
        <v>140.773375327279</v>
      </c>
      <c r="AC44" t="n">
        <v>127.3381619627546</v>
      </c>
      <c r="AD44" t="n">
        <v>102886.1542980255</v>
      </c>
      <c r="AE44" t="n">
        <v>140773.375327279</v>
      </c>
      <c r="AF44" t="n">
        <v>4.906631559176611e-06</v>
      </c>
      <c r="AG44" t="n">
        <v>0.4404166666666667</v>
      </c>
      <c r="AH44" t="n">
        <v>127338.1619627546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9.455</v>
      </c>
      <c r="E45" t="n">
        <v>10.58</v>
      </c>
      <c r="F45" t="n">
        <v>7.2</v>
      </c>
      <c r="G45" t="n">
        <v>53.97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6</v>
      </c>
      <c r="N45" t="n">
        <v>89.56999999999999</v>
      </c>
      <c r="O45" t="n">
        <v>38161.42</v>
      </c>
      <c r="P45" t="n">
        <v>110.89</v>
      </c>
      <c r="Q45" t="n">
        <v>605.84</v>
      </c>
      <c r="R45" t="n">
        <v>28.47</v>
      </c>
      <c r="S45" t="n">
        <v>21.88</v>
      </c>
      <c r="T45" t="n">
        <v>2273.24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102.761298402688</v>
      </c>
      <c r="AB45" t="n">
        <v>140.602541983025</v>
      </c>
      <c r="AC45" t="n">
        <v>127.18363271311</v>
      </c>
      <c r="AD45" t="n">
        <v>102761.298402688</v>
      </c>
      <c r="AE45" t="n">
        <v>140602.541983025</v>
      </c>
      <c r="AF45" t="n">
        <v>4.905334537881561e-06</v>
      </c>
      <c r="AG45" t="n">
        <v>0.4408333333333334</v>
      </c>
      <c r="AH45" t="n">
        <v>127183.63271311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9.4657</v>
      </c>
      <c r="E46" t="n">
        <v>10.56</v>
      </c>
      <c r="F46" t="n">
        <v>7.18</v>
      </c>
      <c r="G46" t="n">
        <v>53.88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6</v>
      </c>
      <c r="N46" t="n">
        <v>89.86</v>
      </c>
      <c r="O46" t="n">
        <v>38228.06</v>
      </c>
      <c r="P46" t="n">
        <v>110.52</v>
      </c>
      <c r="Q46" t="n">
        <v>605.84</v>
      </c>
      <c r="R46" t="n">
        <v>28.04</v>
      </c>
      <c r="S46" t="n">
        <v>21.88</v>
      </c>
      <c r="T46" t="n">
        <v>2055.12</v>
      </c>
      <c r="U46" t="n">
        <v>0.78</v>
      </c>
      <c r="V46" t="n">
        <v>0.86</v>
      </c>
      <c r="W46" t="n">
        <v>1</v>
      </c>
      <c r="X46" t="n">
        <v>0.13</v>
      </c>
      <c r="Y46" t="n">
        <v>1</v>
      </c>
      <c r="Z46" t="n">
        <v>10</v>
      </c>
      <c r="AA46" t="n">
        <v>102.3369591101135</v>
      </c>
      <c r="AB46" t="n">
        <v>140.0219422423964</v>
      </c>
      <c r="AC46" t="n">
        <v>126.65844459685</v>
      </c>
      <c r="AD46" t="n">
        <v>102336.9591101135</v>
      </c>
      <c r="AE46" t="n">
        <v>140021.9422423964</v>
      </c>
      <c r="AF46" t="n">
        <v>4.910885789024377e-06</v>
      </c>
      <c r="AG46" t="n">
        <v>0.44</v>
      </c>
      <c r="AH46" t="n">
        <v>126658.44459685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9.461</v>
      </c>
      <c r="E47" t="n">
        <v>10.57</v>
      </c>
      <c r="F47" t="n">
        <v>7.19</v>
      </c>
      <c r="G47" t="n">
        <v>53.92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109.92</v>
      </c>
      <c r="Q47" t="n">
        <v>605.89</v>
      </c>
      <c r="R47" t="n">
        <v>28.26</v>
      </c>
      <c r="S47" t="n">
        <v>21.88</v>
      </c>
      <c r="T47" t="n">
        <v>2168.08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102.0908003343005</v>
      </c>
      <c r="AB47" t="n">
        <v>139.6851369455705</v>
      </c>
      <c r="AC47" t="n">
        <v>126.3537835248439</v>
      </c>
      <c r="AD47" t="n">
        <v>102090.8003343005</v>
      </c>
      <c r="AE47" t="n">
        <v>139685.1369455705</v>
      </c>
      <c r="AF47" t="n">
        <v>4.908447388989682e-06</v>
      </c>
      <c r="AG47" t="n">
        <v>0.4404166666666667</v>
      </c>
      <c r="AH47" t="n">
        <v>126353.7835248439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9.459199999999999</v>
      </c>
      <c r="E48" t="n">
        <v>10.57</v>
      </c>
      <c r="F48" t="n">
        <v>7.19</v>
      </c>
      <c r="G48" t="n">
        <v>53.94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109.38</v>
      </c>
      <c r="Q48" t="n">
        <v>605.88</v>
      </c>
      <c r="R48" t="n">
        <v>28.28</v>
      </c>
      <c r="S48" t="n">
        <v>21.88</v>
      </c>
      <c r="T48" t="n">
        <v>2178.26</v>
      </c>
      <c r="U48" t="n">
        <v>0.77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101.7985470768468</v>
      </c>
      <c r="AB48" t="n">
        <v>139.2852631454188</v>
      </c>
      <c r="AC48" t="n">
        <v>125.9920731189521</v>
      </c>
      <c r="AD48" t="n">
        <v>101798.5470768468</v>
      </c>
      <c r="AE48" t="n">
        <v>139285.2631454188</v>
      </c>
      <c r="AF48" t="n">
        <v>4.907513533657246e-06</v>
      </c>
      <c r="AG48" t="n">
        <v>0.4404166666666667</v>
      </c>
      <c r="AH48" t="n">
        <v>125992.0731189521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9.4575</v>
      </c>
      <c r="E49" t="n">
        <v>10.57</v>
      </c>
      <c r="F49" t="n">
        <v>7.19</v>
      </c>
      <c r="G49" t="n">
        <v>53.95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108.45</v>
      </c>
      <c r="Q49" t="n">
        <v>605.84</v>
      </c>
      <c r="R49" t="n">
        <v>28.4</v>
      </c>
      <c r="S49" t="n">
        <v>21.88</v>
      </c>
      <c r="T49" t="n">
        <v>2235.11</v>
      </c>
      <c r="U49" t="n">
        <v>0.77</v>
      </c>
      <c r="V49" t="n">
        <v>0.86</v>
      </c>
      <c r="W49" t="n">
        <v>1</v>
      </c>
      <c r="X49" t="n">
        <v>0.14</v>
      </c>
      <c r="Y49" t="n">
        <v>1</v>
      </c>
      <c r="Z49" t="n">
        <v>10</v>
      </c>
      <c r="AA49" t="n">
        <v>101.2807549428244</v>
      </c>
      <c r="AB49" t="n">
        <v>138.576797104273</v>
      </c>
      <c r="AC49" t="n">
        <v>125.3512220824347</v>
      </c>
      <c r="AD49" t="n">
        <v>101280.7549428244</v>
      </c>
      <c r="AE49" t="n">
        <v>138576.797104273</v>
      </c>
      <c r="AF49" t="n">
        <v>4.906631559176611e-06</v>
      </c>
      <c r="AG49" t="n">
        <v>0.4404166666666667</v>
      </c>
      <c r="AH49" t="n">
        <v>125351.2220824347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9.5261</v>
      </c>
      <c r="E50" t="n">
        <v>10.5</v>
      </c>
      <c r="F50" t="n">
        <v>7.17</v>
      </c>
      <c r="G50" t="n">
        <v>61.47</v>
      </c>
      <c r="H50" t="n">
        <v>0.75</v>
      </c>
      <c r="I50" t="n">
        <v>7</v>
      </c>
      <c r="J50" t="n">
        <v>310.23</v>
      </c>
      <c r="K50" t="n">
        <v>61.2</v>
      </c>
      <c r="L50" t="n">
        <v>13</v>
      </c>
      <c r="M50" t="n">
        <v>5</v>
      </c>
      <c r="N50" t="n">
        <v>91.03</v>
      </c>
      <c r="O50" t="n">
        <v>38495.87</v>
      </c>
      <c r="P50" t="n">
        <v>107.81</v>
      </c>
      <c r="Q50" t="n">
        <v>605.9400000000001</v>
      </c>
      <c r="R50" t="n">
        <v>27.78</v>
      </c>
      <c r="S50" t="n">
        <v>21.88</v>
      </c>
      <c r="T50" t="n">
        <v>1929.45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100.1026548850027</v>
      </c>
      <c r="AB50" t="n">
        <v>136.9648686310557</v>
      </c>
      <c r="AC50" t="n">
        <v>123.8931338003449</v>
      </c>
      <c r="AD50" t="n">
        <v>100102.6548850026</v>
      </c>
      <c r="AE50" t="n">
        <v>136964.8686310557</v>
      </c>
      <c r="AF50" t="n">
        <v>4.942221823512801e-06</v>
      </c>
      <c r="AG50" t="n">
        <v>0.4375</v>
      </c>
      <c r="AH50" t="n">
        <v>123893.1338003449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9.525600000000001</v>
      </c>
      <c r="E51" t="n">
        <v>10.5</v>
      </c>
      <c r="F51" t="n">
        <v>7.17</v>
      </c>
      <c r="G51" t="n">
        <v>61.47</v>
      </c>
      <c r="H51" t="n">
        <v>0.76</v>
      </c>
      <c r="I51" t="n">
        <v>7</v>
      </c>
      <c r="J51" t="n">
        <v>310.77</v>
      </c>
      <c r="K51" t="n">
        <v>61.2</v>
      </c>
      <c r="L51" t="n">
        <v>13.25</v>
      </c>
      <c r="M51" t="n">
        <v>5</v>
      </c>
      <c r="N51" t="n">
        <v>91.33</v>
      </c>
      <c r="O51" t="n">
        <v>38563.14</v>
      </c>
      <c r="P51" t="n">
        <v>107.69</v>
      </c>
      <c r="Q51" t="n">
        <v>605.87</v>
      </c>
      <c r="R51" t="n">
        <v>27.74</v>
      </c>
      <c r="S51" t="n">
        <v>21.88</v>
      </c>
      <c r="T51" t="n">
        <v>1909.4</v>
      </c>
      <c r="U51" t="n">
        <v>0.79</v>
      </c>
      <c r="V51" t="n">
        <v>0.86</v>
      </c>
      <c r="W51" t="n">
        <v>1</v>
      </c>
      <c r="X51" t="n">
        <v>0.11</v>
      </c>
      <c r="Y51" t="n">
        <v>1</v>
      </c>
      <c r="Z51" t="n">
        <v>10</v>
      </c>
      <c r="AA51" t="n">
        <v>100.0390754186451</v>
      </c>
      <c r="AB51" t="n">
        <v>136.8778764002573</v>
      </c>
      <c r="AC51" t="n">
        <v>123.8144439859595</v>
      </c>
      <c r="AD51" t="n">
        <v>100039.0754186451</v>
      </c>
      <c r="AE51" t="n">
        <v>136877.8764002573</v>
      </c>
      <c r="AF51" t="n">
        <v>4.941962419253792e-06</v>
      </c>
      <c r="AG51" t="n">
        <v>0.4375</v>
      </c>
      <c r="AH51" t="n">
        <v>123814.4439859595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9.515499999999999</v>
      </c>
      <c r="E52" t="n">
        <v>10.51</v>
      </c>
      <c r="F52" t="n">
        <v>7.18</v>
      </c>
      <c r="G52" t="n">
        <v>61.57</v>
      </c>
      <c r="H52" t="n">
        <v>0.77</v>
      </c>
      <c r="I52" t="n">
        <v>7</v>
      </c>
      <c r="J52" t="n">
        <v>311.32</v>
      </c>
      <c r="K52" t="n">
        <v>61.2</v>
      </c>
      <c r="L52" t="n">
        <v>13.5</v>
      </c>
      <c r="M52" t="n">
        <v>5</v>
      </c>
      <c r="N52" t="n">
        <v>91.62</v>
      </c>
      <c r="O52" t="n">
        <v>38630.55</v>
      </c>
      <c r="P52" t="n">
        <v>108.32</v>
      </c>
      <c r="Q52" t="n">
        <v>605.86</v>
      </c>
      <c r="R52" t="n">
        <v>28.11</v>
      </c>
      <c r="S52" t="n">
        <v>21.88</v>
      </c>
      <c r="T52" t="n">
        <v>2095.56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100.550435287667</v>
      </c>
      <c r="AB52" t="n">
        <v>137.5775415326579</v>
      </c>
      <c r="AC52" t="n">
        <v>124.4473340601102</v>
      </c>
      <c r="AD52" t="n">
        <v>100550.435287667</v>
      </c>
      <c r="AE52" t="n">
        <v>137577.5415326579</v>
      </c>
      <c r="AF52" t="n">
        <v>4.936722453221786e-06</v>
      </c>
      <c r="AG52" t="n">
        <v>0.4379166666666667</v>
      </c>
      <c r="AH52" t="n">
        <v>124447.3340601102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9.514699999999999</v>
      </c>
      <c r="E53" t="n">
        <v>10.51</v>
      </c>
      <c r="F53" t="n">
        <v>7.18</v>
      </c>
      <c r="G53" t="n">
        <v>61.57</v>
      </c>
      <c r="H53" t="n">
        <v>0.79</v>
      </c>
      <c r="I53" t="n">
        <v>7</v>
      </c>
      <c r="J53" t="n">
        <v>311.87</v>
      </c>
      <c r="K53" t="n">
        <v>61.2</v>
      </c>
      <c r="L53" t="n">
        <v>13.75</v>
      </c>
      <c r="M53" t="n">
        <v>5</v>
      </c>
      <c r="N53" t="n">
        <v>91.92</v>
      </c>
      <c r="O53" t="n">
        <v>38698.21</v>
      </c>
      <c r="P53" t="n">
        <v>108.43</v>
      </c>
      <c r="Q53" t="n">
        <v>605.84</v>
      </c>
      <c r="R53" t="n">
        <v>28.21</v>
      </c>
      <c r="S53" t="n">
        <v>21.88</v>
      </c>
      <c r="T53" t="n">
        <v>2148.93</v>
      </c>
      <c r="U53" t="n">
        <v>0.78</v>
      </c>
      <c r="V53" t="n">
        <v>0.86</v>
      </c>
      <c r="W53" t="n">
        <v>1</v>
      </c>
      <c r="X53" t="n">
        <v>0.13</v>
      </c>
      <c r="Y53" t="n">
        <v>1</v>
      </c>
      <c r="Z53" t="n">
        <v>10</v>
      </c>
      <c r="AA53" t="n">
        <v>100.6213586285696</v>
      </c>
      <c r="AB53" t="n">
        <v>137.6745819765977</v>
      </c>
      <c r="AC53" t="n">
        <v>124.5351131002775</v>
      </c>
      <c r="AD53" t="n">
        <v>100621.3586285695</v>
      </c>
      <c r="AE53" t="n">
        <v>137674.5819765977</v>
      </c>
      <c r="AF53" t="n">
        <v>4.93630740640737e-06</v>
      </c>
      <c r="AG53" t="n">
        <v>0.4379166666666667</v>
      </c>
      <c r="AH53" t="n">
        <v>124535.1131002775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9.5258</v>
      </c>
      <c r="E54" t="n">
        <v>10.5</v>
      </c>
      <c r="F54" t="n">
        <v>7.17</v>
      </c>
      <c r="G54" t="n">
        <v>61.47</v>
      </c>
      <c r="H54" t="n">
        <v>0.8</v>
      </c>
      <c r="I54" t="n">
        <v>7</v>
      </c>
      <c r="J54" t="n">
        <v>312.42</v>
      </c>
      <c r="K54" t="n">
        <v>61.2</v>
      </c>
      <c r="L54" t="n">
        <v>14</v>
      </c>
      <c r="M54" t="n">
        <v>5</v>
      </c>
      <c r="N54" t="n">
        <v>92.22</v>
      </c>
      <c r="O54" t="n">
        <v>38765.89</v>
      </c>
      <c r="P54" t="n">
        <v>107.65</v>
      </c>
      <c r="Q54" t="n">
        <v>605.84</v>
      </c>
      <c r="R54" t="n">
        <v>27.75</v>
      </c>
      <c r="S54" t="n">
        <v>21.88</v>
      </c>
      <c r="T54" t="n">
        <v>1914.68</v>
      </c>
      <c r="U54" t="n">
        <v>0.79</v>
      </c>
      <c r="V54" t="n">
        <v>0.86</v>
      </c>
      <c r="W54" t="n">
        <v>1</v>
      </c>
      <c r="X54" t="n">
        <v>0.11</v>
      </c>
      <c r="Y54" t="n">
        <v>1</v>
      </c>
      <c r="Z54" t="n">
        <v>10</v>
      </c>
      <c r="AA54" t="n">
        <v>100.01423481606</v>
      </c>
      <c r="AB54" t="n">
        <v>136.8438883919103</v>
      </c>
      <c r="AC54" t="n">
        <v>123.7836997454267</v>
      </c>
      <c r="AD54" t="n">
        <v>100014.23481606</v>
      </c>
      <c r="AE54" t="n">
        <v>136843.8883919103</v>
      </c>
      <c r="AF54" t="n">
        <v>4.942066180957396e-06</v>
      </c>
      <c r="AG54" t="n">
        <v>0.4375</v>
      </c>
      <c r="AH54" t="n">
        <v>123783.6997454267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9.5205</v>
      </c>
      <c r="E55" t="n">
        <v>10.5</v>
      </c>
      <c r="F55" t="n">
        <v>7.18</v>
      </c>
      <c r="G55" t="n">
        <v>61.52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107.13</v>
      </c>
      <c r="Q55" t="n">
        <v>605.84</v>
      </c>
      <c r="R55" t="n">
        <v>27.87</v>
      </c>
      <c r="S55" t="n">
        <v>21.88</v>
      </c>
      <c r="T55" t="n">
        <v>1977.28</v>
      </c>
      <c r="U55" t="n">
        <v>0.79</v>
      </c>
      <c r="V55" t="n">
        <v>0.86</v>
      </c>
      <c r="W55" t="n">
        <v>1</v>
      </c>
      <c r="X55" t="n">
        <v>0.12</v>
      </c>
      <c r="Y55" t="n">
        <v>1</v>
      </c>
      <c r="Z55" t="n">
        <v>10</v>
      </c>
      <c r="AA55" t="n">
        <v>99.8160829490339</v>
      </c>
      <c r="AB55" t="n">
        <v>136.5727682656019</v>
      </c>
      <c r="AC55" t="n">
        <v>123.5384549434536</v>
      </c>
      <c r="AD55" t="n">
        <v>99816.08294903389</v>
      </c>
      <c r="AE55" t="n">
        <v>136572.7682656019</v>
      </c>
      <c r="AF55" t="n">
        <v>4.939316495811888e-06</v>
      </c>
      <c r="AG55" t="n">
        <v>0.4375</v>
      </c>
      <c r="AH55" t="n">
        <v>123538.4549434536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9.512499999999999</v>
      </c>
      <c r="E56" t="n">
        <v>10.51</v>
      </c>
      <c r="F56" t="n">
        <v>7.19</v>
      </c>
      <c r="G56" t="n">
        <v>61.6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106.69</v>
      </c>
      <c r="Q56" t="n">
        <v>605.85</v>
      </c>
      <c r="R56" t="n">
        <v>28.2</v>
      </c>
      <c r="S56" t="n">
        <v>21.88</v>
      </c>
      <c r="T56" t="n">
        <v>2143.02</v>
      </c>
      <c r="U56" t="n">
        <v>0.78</v>
      </c>
      <c r="V56" t="n">
        <v>0.86</v>
      </c>
      <c r="W56" t="n">
        <v>1</v>
      </c>
      <c r="X56" t="n">
        <v>0.13</v>
      </c>
      <c r="Y56" t="n">
        <v>1</v>
      </c>
      <c r="Z56" t="n">
        <v>10</v>
      </c>
      <c r="AA56" t="n">
        <v>99.69436899762681</v>
      </c>
      <c r="AB56" t="n">
        <v>136.4062338676462</v>
      </c>
      <c r="AC56" t="n">
        <v>123.3878143547062</v>
      </c>
      <c r="AD56" t="n">
        <v>99694.36899762681</v>
      </c>
      <c r="AE56" t="n">
        <v>136406.2338676462</v>
      </c>
      <c r="AF56" t="n">
        <v>4.935166027667726e-06</v>
      </c>
      <c r="AG56" t="n">
        <v>0.4379166666666667</v>
      </c>
      <c r="AH56" t="n">
        <v>123387.8143547062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9.5246</v>
      </c>
      <c r="E57" t="n">
        <v>10.5</v>
      </c>
      <c r="F57" t="n">
        <v>7.17</v>
      </c>
      <c r="G57" t="n">
        <v>61.48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105.89</v>
      </c>
      <c r="Q57" t="n">
        <v>605.84</v>
      </c>
      <c r="R57" t="n">
        <v>27.79</v>
      </c>
      <c r="S57" t="n">
        <v>21.88</v>
      </c>
      <c r="T57" t="n">
        <v>1937.67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99.02057762625569</v>
      </c>
      <c r="AB57" t="n">
        <v>135.4843227877593</v>
      </c>
      <c r="AC57" t="n">
        <v>122.5538891743731</v>
      </c>
      <c r="AD57" t="n">
        <v>99020.57762625569</v>
      </c>
      <c r="AE57" t="n">
        <v>135484.3227877593</v>
      </c>
      <c r="AF57" t="n">
        <v>4.941443610735771e-06</v>
      </c>
      <c r="AG57" t="n">
        <v>0.4375</v>
      </c>
      <c r="AH57" t="n">
        <v>122553.8891743731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9.596399999999999</v>
      </c>
      <c r="E58" t="n">
        <v>10.42</v>
      </c>
      <c r="F58" t="n">
        <v>7.15</v>
      </c>
      <c r="G58" t="n">
        <v>71.48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104.56</v>
      </c>
      <c r="Q58" t="n">
        <v>605.84</v>
      </c>
      <c r="R58" t="n">
        <v>26.99</v>
      </c>
      <c r="S58" t="n">
        <v>21.88</v>
      </c>
      <c r="T58" t="n">
        <v>1541.98</v>
      </c>
      <c r="U58" t="n">
        <v>0.8100000000000001</v>
      </c>
      <c r="V58" t="n">
        <v>0.87</v>
      </c>
      <c r="W58" t="n">
        <v>1</v>
      </c>
      <c r="X58" t="n">
        <v>0.09</v>
      </c>
      <c r="Y58" t="n">
        <v>1</v>
      </c>
      <c r="Z58" t="n">
        <v>10</v>
      </c>
      <c r="AA58" t="n">
        <v>97.44018684522609</v>
      </c>
      <c r="AB58" t="n">
        <v>133.3219623992352</v>
      </c>
      <c r="AC58" t="n">
        <v>120.5979014264372</v>
      </c>
      <c r="AD58" t="n">
        <v>97440.1868452261</v>
      </c>
      <c r="AE58" t="n">
        <v>133321.9623992352</v>
      </c>
      <c r="AF58" t="n">
        <v>4.978694062329626e-06</v>
      </c>
      <c r="AG58" t="n">
        <v>0.4341666666666666</v>
      </c>
      <c r="AH58" t="n">
        <v>120597.9014264372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9.5921</v>
      </c>
      <c r="E59" t="n">
        <v>10.43</v>
      </c>
      <c r="F59" t="n">
        <v>7.15</v>
      </c>
      <c r="G59" t="n">
        <v>71.53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104.52</v>
      </c>
      <c r="Q59" t="n">
        <v>605.84</v>
      </c>
      <c r="R59" t="n">
        <v>27.07</v>
      </c>
      <c r="S59" t="n">
        <v>21.88</v>
      </c>
      <c r="T59" t="n">
        <v>1583.57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97.4629346062456</v>
      </c>
      <c r="AB59" t="n">
        <v>133.3530868894225</v>
      </c>
      <c r="AC59" t="n">
        <v>120.6260554389645</v>
      </c>
      <c r="AD59" t="n">
        <v>97462.9346062456</v>
      </c>
      <c r="AE59" t="n">
        <v>133353.0868894225</v>
      </c>
      <c r="AF59" t="n">
        <v>4.976463185702139e-06</v>
      </c>
      <c r="AG59" t="n">
        <v>0.4345833333333333</v>
      </c>
      <c r="AH59" t="n">
        <v>120626.0554389645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9.582100000000001</v>
      </c>
      <c r="E60" t="n">
        <v>10.44</v>
      </c>
      <c r="F60" t="n">
        <v>7.16</v>
      </c>
      <c r="G60" t="n">
        <v>71.64</v>
      </c>
      <c r="H60" t="n">
        <v>0.87</v>
      </c>
      <c r="I60" t="n">
        <v>6</v>
      </c>
      <c r="J60" t="n">
        <v>315.73</v>
      </c>
      <c r="K60" t="n">
        <v>61.2</v>
      </c>
      <c r="L60" t="n">
        <v>15.5</v>
      </c>
      <c r="M60" t="n">
        <v>4</v>
      </c>
      <c r="N60" t="n">
        <v>94.03</v>
      </c>
      <c r="O60" t="n">
        <v>39174.75</v>
      </c>
      <c r="P60" t="n">
        <v>104.21</v>
      </c>
      <c r="Q60" t="n">
        <v>605.84</v>
      </c>
      <c r="R60" t="n">
        <v>27.44</v>
      </c>
      <c r="S60" t="n">
        <v>21.88</v>
      </c>
      <c r="T60" t="n">
        <v>1764.35</v>
      </c>
      <c r="U60" t="n">
        <v>0.8</v>
      </c>
      <c r="V60" t="n">
        <v>0.86</v>
      </c>
      <c r="W60" t="n">
        <v>1</v>
      </c>
      <c r="X60" t="n">
        <v>0.11</v>
      </c>
      <c r="Y60" t="n">
        <v>1</v>
      </c>
      <c r="Z60" t="n">
        <v>10</v>
      </c>
      <c r="AA60" t="n">
        <v>97.43326794423977</v>
      </c>
      <c r="AB60" t="n">
        <v>133.3124956536654</v>
      </c>
      <c r="AC60" t="n">
        <v>120.5893381737779</v>
      </c>
      <c r="AD60" t="n">
        <v>97433.26794423978</v>
      </c>
      <c r="AE60" t="n">
        <v>133312.4956536654</v>
      </c>
      <c r="AF60" t="n">
        <v>4.971275100521936e-06</v>
      </c>
      <c r="AG60" t="n">
        <v>0.435</v>
      </c>
      <c r="AH60" t="n">
        <v>120589.3381737779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9.5867</v>
      </c>
      <c r="E61" t="n">
        <v>10.43</v>
      </c>
      <c r="F61" t="n">
        <v>7.16</v>
      </c>
      <c r="G61" t="n">
        <v>71.59</v>
      </c>
      <c r="H61" t="n">
        <v>0.89</v>
      </c>
      <c r="I61" t="n">
        <v>6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103.57</v>
      </c>
      <c r="Q61" t="n">
        <v>605.84</v>
      </c>
      <c r="R61" t="n">
        <v>27.34</v>
      </c>
      <c r="S61" t="n">
        <v>21.88</v>
      </c>
      <c r="T61" t="n">
        <v>1717.57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97.02162564122263</v>
      </c>
      <c r="AB61" t="n">
        <v>132.7492684943009</v>
      </c>
      <c r="AC61" t="n">
        <v>120.0798646240087</v>
      </c>
      <c r="AD61" t="n">
        <v>97021.62564122262</v>
      </c>
      <c r="AE61" t="n">
        <v>132749.2684943009</v>
      </c>
      <c r="AF61" t="n">
        <v>4.97366161970483e-06</v>
      </c>
      <c r="AG61" t="n">
        <v>0.4345833333333333</v>
      </c>
      <c r="AH61" t="n">
        <v>120079.8646240087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9.5946</v>
      </c>
      <c r="E62" t="n">
        <v>10.42</v>
      </c>
      <c r="F62" t="n">
        <v>7.15</v>
      </c>
      <c r="G62" t="n">
        <v>71.5</v>
      </c>
      <c r="H62" t="n">
        <v>0.9</v>
      </c>
      <c r="I62" t="n">
        <v>6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103.72</v>
      </c>
      <c r="Q62" t="n">
        <v>605.84</v>
      </c>
      <c r="R62" t="n">
        <v>26.99</v>
      </c>
      <c r="S62" t="n">
        <v>21.88</v>
      </c>
      <c r="T62" t="n">
        <v>1544.14</v>
      </c>
      <c r="U62" t="n">
        <v>0.8100000000000001</v>
      </c>
      <c r="V62" t="n">
        <v>0.87</v>
      </c>
      <c r="W62" t="n">
        <v>1</v>
      </c>
      <c r="X62" t="n">
        <v>0.09</v>
      </c>
      <c r="Y62" t="n">
        <v>1</v>
      </c>
      <c r="Z62" t="n">
        <v>10</v>
      </c>
      <c r="AA62" t="n">
        <v>96.98104009207658</v>
      </c>
      <c r="AB62" t="n">
        <v>132.6937375554512</v>
      </c>
      <c r="AC62" t="n">
        <v>120.0296334800246</v>
      </c>
      <c r="AD62" t="n">
        <v>96981.04009207658</v>
      </c>
      <c r="AE62" t="n">
        <v>132693.7375554512</v>
      </c>
      <c r="AF62" t="n">
        <v>4.977760206997189e-06</v>
      </c>
      <c r="AG62" t="n">
        <v>0.4341666666666666</v>
      </c>
      <c r="AH62" t="n">
        <v>120029.6334800246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9.5928</v>
      </c>
      <c r="E63" t="n">
        <v>10.42</v>
      </c>
      <c r="F63" t="n">
        <v>7.15</v>
      </c>
      <c r="G63" t="n">
        <v>71.52</v>
      </c>
      <c r="H63" t="n">
        <v>0.91</v>
      </c>
      <c r="I63" t="n">
        <v>6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103.49</v>
      </c>
      <c r="Q63" t="n">
        <v>605.84</v>
      </c>
      <c r="R63" t="n">
        <v>27.12</v>
      </c>
      <c r="S63" t="n">
        <v>21.88</v>
      </c>
      <c r="T63" t="n">
        <v>1608.5</v>
      </c>
      <c r="U63" t="n">
        <v>0.8100000000000001</v>
      </c>
      <c r="V63" t="n">
        <v>0.86</v>
      </c>
      <c r="W63" t="n">
        <v>1</v>
      </c>
      <c r="X63" t="n">
        <v>0.09</v>
      </c>
      <c r="Y63" t="n">
        <v>1</v>
      </c>
      <c r="Z63" t="n">
        <v>10</v>
      </c>
      <c r="AA63" t="n">
        <v>96.86777168492965</v>
      </c>
      <c r="AB63" t="n">
        <v>132.5387587237434</v>
      </c>
      <c r="AC63" t="n">
        <v>119.8894456105008</v>
      </c>
      <c r="AD63" t="n">
        <v>96867.77168492966</v>
      </c>
      <c r="AE63" t="n">
        <v>132538.7587237434</v>
      </c>
      <c r="AF63" t="n">
        <v>4.976826351664753e-06</v>
      </c>
      <c r="AG63" t="n">
        <v>0.4341666666666666</v>
      </c>
      <c r="AH63" t="n">
        <v>119889.4456105008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9.5852</v>
      </c>
      <c r="E64" t="n">
        <v>10.43</v>
      </c>
      <c r="F64" t="n">
        <v>7.16</v>
      </c>
      <c r="G64" t="n">
        <v>71.59999999999999</v>
      </c>
      <c r="H64" t="n">
        <v>0.92</v>
      </c>
      <c r="I64" t="n">
        <v>6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103.52</v>
      </c>
      <c r="Q64" t="n">
        <v>605.84</v>
      </c>
      <c r="R64" t="n">
        <v>27.2</v>
      </c>
      <c r="S64" t="n">
        <v>21.88</v>
      </c>
      <c r="T64" t="n">
        <v>1646.82</v>
      </c>
      <c r="U64" t="n">
        <v>0.8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97.00759684488889</v>
      </c>
      <c r="AB64" t="n">
        <v>132.7300736762502</v>
      </c>
      <c r="AC64" t="n">
        <v>120.0625017324527</v>
      </c>
      <c r="AD64" t="n">
        <v>97007.59684488889</v>
      </c>
      <c r="AE64" t="n">
        <v>132730.0736762502</v>
      </c>
      <c r="AF64" t="n">
        <v>4.972883406927799e-06</v>
      </c>
      <c r="AG64" t="n">
        <v>0.4345833333333333</v>
      </c>
      <c r="AH64" t="n">
        <v>120062.5017324527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9.586499999999999</v>
      </c>
      <c r="E65" t="n">
        <v>10.43</v>
      </c>
      <c r="F65" t="n">
        <v>7.16</v>
      </c>
      <c r="G65" t="n">
        <v>71.59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103.34</v>
      </c>
      <c r="Q65" t="n">
        <v>605.84</v>
      </c>
      <c r="R65" t="n">
        <v>27.21</v>
      </c>
      <c r="S65" t="n">
        <v>21.88</v>
      </c>
      <c r="T65" t="n">
        <v>1653.04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96.89297598572411</v>
      </c>
      <c r="AB65" t="n">
        <v>132.5732443600257</v>
      </c>
      <c r="AC65" t="n">
        <v>119.9206399860572</v>
      </c>
      <c r="AD65" t="n">
        <v>96892.9759857241</v>
      </c>
      <c r="AE65" t="n">
        <v>132573.2443600257</v>
      </c>
      <c r="AF65" t="n">
        <v>4.973557858001224e-06</v>
      </c>
      <c r="AG65" t="n">
        <v>0.4345833333333333</v>
      </c>
      <c r="AH65" t="n">
        <v>119920.6399860572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9.593299999999999</v>
      </c>
      <c r="E66" t="n">
        <v>10.42</v>
      </c>
      <c r="F66" t="n">
        <v>7.15</v>
      </c>
      <c r="G66" t="n">
        <v>71.51000000000001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102.91</v>
      </c>
      <c r="Q66" t="n">
        <v>605.84</v>
      </c>
      <c r="R66" t="n">
        <v>27.05</v>
      </c>
      <c r="S66" t="n">
        <v>21.88</v>
      </c>
      <c r="T66" t="n">
        <v>1571.67</v>
      </c>
      <c r="U66" t="n">
        <v>0.8100000000000001</v>
      </c>
      <c r="V66" t="n">
        <v>0.86</v>
      </c>
      <c r="W66" t="n">
        <v>1</v>
      </c>
      <c r="X66" t="n">
        <v>0.09</v>
      </c>
      <c r="Y66" t="n">
        <v>1</v>
      </c>
      <c r="Z66" t="n">
        <v>10</v>
      </c>
      <c r="AA66" t="n">
        <v>96.53398274140204</v>
      </c>
      <c r="AB66" t="n">
        <v>132.0820539654802</v>
      </c>
      <c r="AC66" t="n">
        <v>119.476328113377</v>
      </c>
      <c r="AD66" t="n">
        <v>96533.98274140204</v>
      </c>
      <c r="AE66" t="n">
        <v>132082.0539654802</v>
      </c>
      <c r="AF66" t="n">
        <v>4.977085755923763e-06</v>
      </c>
      <c r="AG66" t="n">
        <v>0.4341666666666666</v>
      </c>
      <c r="AH66" t="n">
        <v>119476.328113377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9.585699999999999</v>
      </c>
      <c r="E67" t="n">
        <v>10.43</v>
      </c>
      <c r="F67" t="n">
        <v>7.16</v>
      </c>
      <c r="G67" t="n">
        <v>71.59999999999999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1</v>
      </c>
      <c r="N67" t="n">
        <v>96.2</v>
      </c>
      <c r="O67" t="n">
        <v>39658.05</v>
      </c>
      <c r="P67" t="n">
        <v>102.6</v>
      </c>
      <c r="Q67" t="n">
        <v>605.84</v>
      </c>
      <c r="R67" t="n">
        <v>27.15</v>
      </c>
      <c r="S67" t="n">
        <v>21.88</v>
      </c>
      <c r="T67" t="n">
        <v>1622.48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96.48051262181559</v>
      </c>
      <c r="AB67" t="n">
        <v>132.0088937889269</v>
      </c>
      <c r="AC67" t="n">
        <v>119.410150241393</v>
      </c>
      <c r="AD67" t="n">
        <v>96480.51262181559</v>
      </c>
      <c r="AE67" t="n">
        <v>132008.8937889269</v>
      </c>
      <c r="AF67" t="n">
        <v>4.973142811186808e-06</v>
      </c>
      <c r="AG67" t="n">
        <v>0.4345833333333333</v>
      </c>
      <c r="AH67" t="n">
        <v>119410.150241393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9.5913</v>
      </c>
      <c r="E68" t="n">
        <v>10.43</v>
      </c>
      <c r="F68" t="n">
        <v>7.15</v>
      </c>
      <c r="G68" t="n">
        <v>71.54000000000001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1</v>
      </c>
      <c r="N68" t="n">
        <v>96.52</v>
      </c>
      <c r="O68" t="n">
        <v>39727.66</v>
      </c>
      <c r="P68" t="n">
        <v>102.13</v>
      </c>
      <c r="Q68" t="n">
        <v>605.84</v>
      </c>
      <c r="R68" t="n">
        <v>27.02</v>
      </c>
      <c r="S68" t="n">
        <v>21.88</v>
      </c>
      <c r="T68" t="n">
        <v>1554.39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96.11457455745108</v>
      </c>
      <c r="AB68" t="n">
        <v>131.5082011852157</v>
      </c>
      <c r="AC68" t="n">
        <v>118.9572430370532</v>
      </c>
      <c r="AD68" t="n">
        <v>96114.57455745108</v>
      </c>
      <c r="AE68" t="n">
        <v>131508.2011852157</v>
      </c>
      <c r="AF68" t="n">
        <v>4.976048138887723e-06</v>
      </c>
      <c r="AG68" t="n">
        <v>0.4345833333333333</v>
      </c>
      <c r="AH68" t="n">
        <v>118957.2430370533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9.5916</v>
      </c>
      <c r="E69" t="n">
        <v>10.43</v>
      </c>
      <c r="F69" t="n">
        <v>7.15</v>
      </c>
      <c r="G69" t="n">
        <v>71.53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1</v>
      </c>
      <c r="N69" t="n">
        <v>96.83</v>
      </c>
      <c r="O69" t="n">
        <v>39797.41</v>
      </c>
      <c r="P69" t="n">
        <v>102.36</v>
      </c>
      <c r="Q69" t="n">
        <v>605.84</v>
      </c>
      <c r="R69" t="n">
        <v>27.03</v>
      </c>
      <c r="S69" t="n">
        <v>21.88</v>
      </c>
      <c r="T69" t="n">
        <v>1563.4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96.24222758340916</v>
      </c>
      <c r="AB69" t="n">
        <v>131.6828616869855</v>
      </c>
      <c r="AC69" t="n">
        <v>119.1152341856717</v>
      </c>
      <c r="AD69" t="n">
        <v>96242.22758340916</v>
      </c>
      <c r="AE69" t="n">
        <v>131682.8616869855</v>
      </c>
      <c r="AF69" t="n">
        <v>4.976203781443129e-06</v>
      </c>
      <c r="AG69" t="n">
        <v>0.4345833333333333</v>
      </c>
      <c r="AH69" t="n">
        <v>119115.2341856717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9.5923</v>
      </c>
      <c r="E70" t="n">
        <v>10.42</v>
      </c>
      <c r="F70" t="n">
        <v>7.15</v>
      </c>
      <c r="G70" t="n">
        <v>71.53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102.64</v>
      </c>
      <c r="Q70" t="n">
        <v>605.86</v>
      </c>
      <c r="R70" t="n">
        <v>27.04</v>
      </c>
      <c r="S70" t="n">
        <v>21.88</v>
      </c>
      <c r="T70" t="n">
        <v>1568.96</v>
      </c>
      <c r="U70" t="n">
        <v>0.8100000000000001</v>
      </c>
      <c r="V70" t="n">
        <v>0.86</v>
      </c>
      <c r="W70" t="n">
        <v>1</v>
      </c>
      <c r="X70" t="n">
        <v>0.09</v>
      </c>
      <c r="Y70" t="n">
        <v>1</v>
      </c>
      <c r="Z70" t="n">
        <v>10</v>
      </c>
      <c r="AA70" t="n">
        <v>96.39031963705723</v>
      </c>
      <c r="AB70" t="n">
        <v>131.8854877681469</v>
      </c>
      <c r="AC70" t="n">
        <v>119.2985219180347</v>
      </c>
      <c r="AD70" t="n">
        <v>96390.31963705723</v>
      </c>
      <c r="AE70" t="n">
        <v>131885.4877681469</v>
      </c>
      <c r="AF70" t="n">
        <v>4.976566947405742e-06</v>
      </c>
      <c r="AG70" t="n">
        <v>0.4341666666666666</v>
      </c>
      <c r="AH70" t="n">
        <v>119298.5219180347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9.5877</v>
      </c>
      <c r="E71" t="n">
        <v>10.43</v>
      </c>
      <c r="F71" t="n">
        <v>7.16</v>
      </c>
      <c r="G71" t="n">
        <v>71.58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102.54</v>
      </c>
      <c r="Q71" t="n">
        <v>605.84</v>
      </c>
      <c r="R71" t="n">
        <v>27.15</v>
      </c>
      <c r="S71" t="n">
        <v>21.88</v>
      </c>
      <c r="T71" t="n">
        <v>1621.76</v>
      </c>
      <c r="U71" t="n">
        <v>0.8100000000000001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96.42742994634403</v>
      </c>
      <c r="AB71" t="n">
        <v>131.9362637305044</v>
      </c>
      <c r="AC71" t="n">
        <v>119.3444518938093</v>
      </c>
      <c r="AD71" t="n">
        <v>96427.42994634404</v>
      </c>
      <c r="AE71" t="n">
        <v>131936.2637305044</v>
      </c>
      <c r="AF71" t="n">
        <v>4.97418042822285e-06</v>
      </c>
      <c r="AG71" t="n">
        <v>0.4345833333333333</v>
      </c>
      <c r="AH71" t="n">
        <v>119344.4518938093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9.583399999999999</v>
      </c>
      <c r="E72" t="n">
        <v>10.43</v>
      </c>
      <c r="F72" t="n">
        <v>7.16</v>
      </c>
      <c r="G72" t="n">
        <v>71.62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102.57</v>
      </c>
      <c r="Q72" t="n">
        <v>605.84</v>
      </c>
      <c r="R72" t="n">
        <v>27.26</v>
      </c>
      <c r="S72" t="n">
        <v>21.88</v>
      </c>
      <c r="T72" t="n">
        <v>1678.33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96.48536768208992</v>
      </c>
      <c r="AB72" t="n">
        <v>132.0155366965844</v>
      </c>
      <c r="AC72" t="n">
        <v>119.416159159267</v>
      </c>
      <c r="AD72" t="n">
        <v>96485.36768208991</v>
      </c>
      <c r="AE72" t="n">
        <v>132015.5366965844</v>
      </c>
      <c r="AF72" t="n">
        <v>4.971949551595361e-06</v>
      </c>
      <c r="AG72" t="n">
        <v>0.4345833333333333</v>
      </c>
      <c r="AH72" t="n">
        <v>119416.159159267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9.584899999999999</v>
      </c>
      <c r="E73" t="n">
        <v>10.43</v>
      </c>
      <c r="F73" t="n">
        <v>7.16</v>
      </c>
      <c r="G73" t="n">
        <v>71.61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0</v>
      </c>
      <c r="N73" t="n">
        <v>98.11</v>
      </c>
      <c r="O73" t="n">
        <v>40077.9</v>
      </c>
      <c r="P73" t="n">
        <v>102.58</v>
      </c>
      <c r="Q73" t="n">
        <v>605.84</v>
      </c>
      <c r="R73" t="n">
        <v>27.22</v>
      </c>
      <c r="S73" t="n">
        <v>21.88</v>
      </c>
      <c r="T73" t="n">
        <v>1658.03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96.47677029065945</v>
      </c>
      <c r="AB73" t="n">
        <v>132.0037733663391</v>
      </c>
      <c r="AC73" t="n">
        <v>119.4055185047503</v>
      </c>
      <c r="AD73" t="n">
        <v>96476.77029065945</v>
      </c>
      <c r="AE73" t="n">
        <v>132003.7733663391</v>
      </c>
      <c r="AF73" t="n">
        <v>4.972727764372392e-06</v>
      </c>
      <c r="AG73" t="n">
        <v>0.4345833333333333</v>
      </c>
      <c r="AH73" t="n">
        <v>119405.5185047503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8.114100000000001</v>
      </c>
      <c r="E2" t="n">
        <v>12.32</v>
      </c>
      <c r="F2" t="n">
        <v>8.369999999999999</v>
      </c>
      <c r="G2" t="n">
        <v>7.73</v>
      </c>
      <c r="H2" t="n">
        <v>0.13</v>
      </c>
      <c r="I2" t="n">
        <v>65</v>
      </c>
      <c r="J2" t="n">
        <v>133.21</v>
      </c>
      <c r="K2" t="n">
        <v>46.47</v>
      </c>
      <c r="L2" t="n">
        <v>1</v>
      </c>
      <c r="M2" t="n">
        <v>63</v>
      </c>
      <c r="N2" t="n">
        <v>20.75</v>
      </c>
      <c r="O2" t="n">
        <v>16663.42</v>
      </c>
      <c r="P2" t="n">
        <v>88.92</v>
      </c>
      <c r="Q2" t="n">
        <v>605.98</v>
      </c>
      <c r="R2" t="n">
        <v>64.79000000000001</v>
      </c>
      <c r="S2" t="n">
        <v>21.88</v>
      </c>
      <c r="T2" t="n">
        <v>20148.38</v>
      </c>
      <c r="U2" t="n">
        <v>0.34</v>
      </c>
      <c r="V2" t="n">
        <v>0.74</v>
      </c>
      <c r="W2" t="n">
        <v>1.11</v>
      </c>
      <c r="X2" t="n">
        <v>1.32</v>
      </c>
      <c r="Y2" t="n">
        <v>1</v>
      </c>
      <c r="Z2" t="n">
        <v>10</v>
      </c>
      <c r="AA2" t="n">
        <v>98.5157473939103</v>
      </c>
      <c r="AB2" t="n">
        <v>134.7935917923267</v>
      </c>
      <c r="AC2" t="n">
        <v>121.9290805756974</v>
      </c>
      <c r="AD2" t="n">
        <v>98515.74739391031</v>
      </c>
      <c r="AE2" t="n">
        <v>134793.5917923267</v>
      </c>
      <c r="AF2" t="n">
        <v>5.818391107191431e-06</v>
      </c>
      <c r="AG2" t="n">
        <v>0.5133333333333333</v>
      </c>
      <c r="AH2" t="n">
        <v>121929.0805756974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8.6159</v>
      </c>
      <c r="E3" t="n">
        <v>11.61</v>
      </c>
      <c r="F3" t="n">
        <v>8.06</v>
      </c>
      <c r="G3" t="n">
        <v>9.68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48</v>
      </c>
      <c r="N3" t="n">
        <v>20.83</v>
      </c>
      <c r="O3" t="n">
        <v>16704.7</v>
      </c>
      <c r="P3" t="n">
        <v>84.59999999999999</v>
      </c>
      <c r="Q3" t="n">
        <v>606.02</v>
      </c>
      <c r="R3" t="n">
        <v>55.56</v>
      </c>
      <c r="S3" t="n">
        <v>21.88</v>
      </c>
      <c r="T3" t="n">
        <v>15606.48</v>
      </c>
      <c r="U3" t="n">
        <v>0.39</v>
      </c>
      <c r="V3" t="n">
        <v>0.77</v>
      </c>
      <c r="W3" t="n">
        <v>1.07</v>
      </c>
      <c r="X3" t="n">
        <v>1.01</v>
      </c>
      <c r="Y3" t="n">
        <v>1</v>
      </c>
      <c r="Z3" t="n">
        <v>10</v>
      </c>
      <c r="AA3" t="n">
        <v>88.86463193792834</v>
      </c>
      <c r="AB3" t="n">
        <v>121.5885098482948</v>
      </c>
      <c r="AC3" t="n">
        <v>109.9842731189507</v>
      </c>
      <c r="AD3" t="n">
        <v>88864.63193792834</v>
      </c>
      <c r="AE3" t="n">
        <v>121588.5098482948</v>
      </c>
      <c r="AF3" t="n">
        <v>6.178217663135855e-06</v>
      </c>
      <c r="AG3" t="n">
        <v>0.48375</v>
      </c>
      <c r="AH3" t="n">
        <v>109984.2731189507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8.9825</v>
      </c>
      <c r="E4" t="n">
        <v>11.13</v>
      </c>
      <c r="F4" t="n">
        <v>7.86</v>
      </c>
      <c r="G4" t="n">
        <v>11.8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605.9400000000001</v>
      </c>
      <c r="R4" t="n">
        <v>49.02</v>
      </c>
      <c r="S4" t="n">
        <v>21.88</v>
      </c>
      <c r="T4" t="n">
        <v>12388.17</v>
      </c>
      <c r="U4" t="n">
        <v>0.45</v>
      </c>
      <c r="V4" t="n">
        <v>0.79</v>
      </c>
      <c r="W4" t="n">
        <v>1.06</v>
      </c>
      <c r="X4" t="n">
        <v>0.8100000000000001</v>
      </c>
      <c r="Y4" t="n">
        <v>1</v>
      </c>
      <c r="Z4" t="n">
        <v>10</v>
      </c>
      <c r="AA4" t="n">
        <v>82.61935723137279</v>
      </c>
      <c r="AB4" t="n">
        <v>113.0434494727151</v>
      </c>
      <c r="AC4" t="n">
        <v>102.254741312546</v>
      </c>
      <c r="AD4" t="n">
        <v>82619.35723137279</v>
      </c>
      <c r="AE4" t="n">
        <v>113043.4494727151</v>
      </c>
      <c r="AF4" t="n">
        <v>6.441096131468311e-06</v>
      </c>
      <c r="AG4" t="n">
        <v>0.4637500000000001</v>
      </c>
      <c r="AH4" t="n">
        <v>102254.741312546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9.2303</v>
      </c>
      <c r="E5" t="n">
        <v>10.83</v>
      </c>
      <c r="F5" t="n">
        <v>7.73</v>
      </c>
      <c r="G5" t="n">
        <v>13.64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79.02</v>
      </c>
      <c r="Q5" t="n">
        <v>606.0599999999999</v>
      </c>
      <c r="R5" t="n">
        <v>45.18</v>
      </c>
      <c r="S5" t="n">
        <v>21.88</v>
      </c>
      <c r="T5" t="n">
        <v>10495.7</v>
      </c>
      <c r="U5" t="n">
        <v>0.48</v>
      </c>
      <c r="V5" t="n">
        <v>0.8</v>
      </c>
      <c r="W5" t="n">
        <v>1.04</v>
      </c>
      <c r="X5" t="n">
        <v>0.67</v>
      </c>
      <c r="Y5" t="n">
        <v>1</v>
      </c>
      <c r="Z5" t="n">
        <v>10</v>
      </c>
      <c r="AA5" t="n">
        <v>78.57993816425774</v>
      </c>
      <c r="AB5" t="n">
        <v>107.5165380984989</v>
      </c>
      <c r="AC5" t="n">
        <v>97.25531060281452</v>
      </c>
      <c r="AD5" t="n">
        <v>78579.93816425774</v>
      </c>
      <c r="AE5" t="n">
        <v>107516.5380984989</v>
      </c>
      <c r="AF5" t="n">
        <v>6.618786487313326e-06</v>
      </c>
      <c r="AG5" t="n">
        <v>0.45125</v>
      </c>
      <c r="AH5" t="n">
        <v>97255.31060281451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9.4481</v>
      </c>
      <c r="E6" t="n">
        <v>10.58</v>
      </c>
      <c r="F6" t="n">
        <v>7.61</v>
      </c>
      <c r="G6" t="n">
        <v>15.75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76.86</v>
      </c>
      <c r="Q6" t="n">
        <v>605.84</v>
      </c>
      <c r="R6" t="n">
        <v>41.79</v>
      </c>
      <c r="S6" t="n">
        <v>21.88</v>
      </c>
      <c r="T6" t="n">
        <v>8824.719999999999</v>
      </c>
      <c r="U6" t="n">
        <v>0.52</v>
      </c>
      <c r="V6" t="n">
        <v>0.8100000000000001</v>
      </c>
      <c r="W6" t="n">
        <v>1.03</v>
      </c>
      <c r="X6" t="n">
        <v>0.5600000000000001</v>
      </c>
      <c r="Y6" t="n">
        <v>1</v>
      </c>
      <c r="Z6" t="n">
        <v>10</v>
      </c>
      <c r="AA6" t="n">
        <v>75.14108552293209</v>
      </c>
      <c r="AB6" t="n">
        <v>102.8113482031683</v>
      </c>
      <c r="AC6" t="n">
        <v>92.99917742731722</v>
      </c>
      <c r="AD6" t="n">
        <v>75141.08552293209</v>
      </c>
      <c r="AE6" t="n">
        <v>102811.3482031683</v>
      </c>
      <c r="AF6" t="n">
        <v>6.774964693540301e-06</v>
      </c>
      <c r="AG6" t="n">
        <v>0.4408333333333334</v>
      </c>
      <c r="AH6" t="n">
        <v>92999.17742731722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9.6036</v>
      </c>
      <c r="E7" t="n">
        <v>10.41</v>
      </c>
      <c r="F7" t="n">
        <v>7.55</v>
      </c>
      <c r="G7" t="n">
        <v>18.12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75.23999999999999</v>
      </c>
      <c r="Q7" t="n">
        <v>605.9299999999999</v>
      </c>
      <c r="R7" t="n">
        <v>39.47</v>
      </c>
      <c r="S7" t="n">
        <v>21.88</v>
      </c>
      <c r="T7" t="n">
        <v>7686.98</v>
      </c>
      <c r="U7" t="n">
        <v>0.55</v>
      </c>
      <c r="V7" t="n">
        <v>0.82</v>
      </c>
      <c r="W7" t="n">
        <v>1.03</v>
      </c>
      <c r="X7" t="n">
        <v>0.49</v>
      </c>
      <c r="Y7" t="n">
        <v>1</v>
      </c>
      <c r="Z7" t="n">
        <v>10</v>
      </c>
      <c r="AA7" t="n">
        <v>72.82318663436644</v>
      </c>
      <c r="AB7" t="n">
        <v>99.6398966853524</v>
      </c>
      <c r="AC7" t="n">
        <v>90.13040479120052</v>
      </c>
      <c r="AD7" t="n">
        <v>72823.18663436643</v>
      </c>
      <c r="AE7" t="n">
        <v>99639.8966853524</v>
      </c>
      <c r="AF7" t="n">
        <v>6.886469335727145e-06</v>
      </c>
      <c r="AG7" t="n">
        <v>0.43375</v>
      </c>
      <c r="AH7" t="n">
        <v>90130.40479120052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9.755000000000001</v>
      </c>
      <c r="E8" t="n">
        <v>10.25</v>
      </c>
      <c r="F8" t="n">
        <v>7.47</v>
      </c>
      <c r="G8" t="n">
        <v>20.38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73.33</v>
      </c>
      <c r="Q8" t="n">
        <v>605.87</v>
      </c>
      <c r="R8" t="n">
        <v>37.14</v>
      </c>
      <c r="S8" t="n">
        <v>21.88</v>
      </c>
      <c r="T8" t="n">
        <v>6536.38</v>
      </c>
      <c r="U8" t="n">
        <v>0.59</v>
      </c>
      <c r="V8" t="n">
        <v>0.83</v>
      </c>
      <c r="W8" t="n">
        <v>1.02</v>
      </c>
      <c r="X8" t="n">
        <v>0.41</v>
      </c>
      <c r="Y8" t="n">
        <v>1</v>
      </c>
      <c r="Z8" t="n">
        <v>10</v>
      </c>
      <c r="AA8" t="n">
        <v>70.38127544526969</v>
      </c>
      <c r="AB8" t="n">
        <v>96.29876606691349</v>
      </c>
      <c r="AC8" t="n">
        <v>87.10814698967808</v>
      </c>
      <c r="AD8" t="n">
        <v>70381.2754452697</v>
      </c>
      <c r="AE8" t="n">
        <v>96298.76606691349</v>
      </c>
      <c r="AF8" t="n">
        <v>6.995033984132857e-06</v>
      </c>
      <c r="AG8" t="n">
        <v>0.4270833333333333</v>
      </c>
      <c r="AH8" t="n">
        <v>87108.14698967808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9.8447</v>
      </c>
      <c r="E9" t="n">
        <v>10.16</v>
      </c>
      <c r="F9" t="n">
        <v>7.43</v>
      </c>
      <c r="G9" t="n">
        <v>22.3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71.95999999999999</v>
      </c>
      <c r="Q9" t="n">
        <v>605.86</v>
      </c>
      <c r="R9" t="n">
        <v>35.87</v>
      </c>
      <c r="S9" t="n">
        <v>21.88</v>
      </c>
      <c r="T9" t="n">
        <v>5911.61</v>
      </c>
      <c r="U9" t="n">
        <v>0.61</v>
      </c>
      <c r="V9" t="n">
        <v>0.83</v>
      </c>
      <c r="W9" t="n">
        <v>1.02</v>
      </c>
      <c r="X9" t="n">
        <v>0.38</v>
      </c>
      <c r="Y9" t="n">
        <v>1</v>
      </c>
      <c r="Z9" t="n">
        <v>10</v>
      </c>
      <c r="AA9" t="n">
        <v>68.86314515901837</v>
      </c>
      <c r="AB9" t="n">
        <v>94.22159323408408</v>
      </c>
      <c r="AC9" t="n">
        <v>85.22921661668283</v>
      </c>
      <c r="AD9" t="n">
        <v>68863.14515901837</v>
      </c>
      <c r="AE9" t="n">
        <v>94221.59323408408</v>
      </c>
      <c r="AF9" t="n">
        <v>7.059355311490796e-06</v>
      </c>
      <c r="AG9" t="n">
        <v>0.4233333333333333</v>
      </c>
      <c r="AH9" t="n">
        <v>85229.21661668284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9.9184</v>
      </c>
      <c r="E10" t="n">
        <v>10.08</v>
      </c>
      <c r="F10" t="n">
        <v>7.41</v>
      </c>
      <c r="G10" t="n">
        <v>24.71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70.36</v>
      </c>
      <c r="Q10" t="n">
        <v>605.84</v>
      </c>
      <c r="R10" t="n">
        <v>35.22</v>
      </c>
      <c r="S10" t="n">
        <v>21.88</v>
      </c>
      <c r="T10" t="n">
        <v>5596.11</v>
      </c>
      <c r="U10" t="n">
        <v>0.62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67.41462409631272</v>
      </c>
      <c r="AB10" t="n">
        <v>92.23966281185204</v>
      </c>
      <c r="AC10" t="n">
        <v>83.4364388522912</v>
      </c>
      <c r="AD10" t="n">
        <v>67414.62409631272</v>
      </c>
      <c r="AE10" t="n">
        <v>92239.66281185205</v>
      </c>
      <c r="AF10" t="n">
        <v>7.112203492385784e-06</v>
      </c>
      <c r="AG10" t="n">
        <v>0.42</v>
      </c>
      <c r="AH10" t="n">
        <v>83436.4388522912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9.9925</v>
      </c>
      <c r="E11" t="n">
        <v>10.01</v>
      </c>
      <c r="F11" t="n">
        <v>7.36</v>
      </c>
      <c r="G11" t="n">
        <v>25.99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15</v>
      </c>
      <c r="N11" t="n">
        <v>21.52</v>
      </c>
      <c r="O11" t="n">
        <v>17036.16</v>
      </c>
      <c r="P11" t="n">
        <v>69.13</v>
      </c>
      <c r="Q11" t="n">
        <v>605.84</v>
      </c>
      <c r="R11" t="n">
        <v>33.84</v>
      </c>
      <c r="S11" t="n">
        <v>21.88</v>
      </c>
      <c r="T11" t="n">
        <v>4909.87</v>
      </c>
      <c r="U11" t="n">
        <v>0.65</v>
      </c>
      <c r="V11" t="n">
        <v>0.84</v>
      </c>
      <c r="W11" t="n">
        <v>1.01</v>
      </c>
      <c r="X11" t="n">
        <v>0.31</v>
      </c>
      <c r="Y11" t="n">
        <v>1</v>
      </c>
      <c r="Z11" t="n">
        <v>10</v>
      </c>
      <c r="AA11" t="n">
        <v>66.09415549841763</v>
      </c>
      <c r="AB11" t="n">
        <v>90.4329394212498</v>
      </c>
      <c r="AC11" t="n">
        <v>81.80214660633524</v>
      </c>
      <c r="AD11" t="n">
        <v>66094.15549841763</v>
      </c>
      <c r="AE11" t="n">
        <v>90432.9394212498</v>
      </c>
      <c r="AF11" t="n">
        <v>7.165338501942343e-06</v>
      </c>
      <c r="AG11" t="n">
        <v>0.4170833333333333</v>
      </c>
      <c r="AH11" t="n">
        <v>81802.14660633524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10.0806</v>
      </c>
      <c r="E12" t="n">
        <v>9.92</v>
      </c>
      <c r="F12" t="n">
        <v>7.33</v>
      </c>
      <c r="G12" t="n">
        <v>29.33</v>
      </c>
      <c r="H12" t="n">
        <v>0.45</v>
      </c>
      <c r="I12" t="n">
        <v>15</v>
      </c>
      <c r="J12" t="n">
        <v>136.57</v>
      </c>
      <c r="K12" t="n">
        <v>46.47</v>
      </c>
      <c r="L12" t="n">
        <v>3.5</v>
      </c>
      <c r="M12" t="n">
        <v>13</v>
      </c>
      <c r="N12" t="n">
        <v>21.6</v>
      </c>
      <c r="O12" t="n">
        <v>17077.72</v>
      </c>
      <c r="P12" t="n">
        <v>67.44</v>
      </c>
      <c r="Q12" t="n">
        <v>605.86</v>
      </c>
      <c r="R12" t="n">
        <v>32.62</v>
      </c>
      <c r="S12" t="n">
        <v>21.88</v>
      </c>
      <c r="T12" t="n">
        <v>4312.57</v>
      </c>
      <c r="U12" t="n">
        <v>0.67</v>
      </c>
      <c r="V12" t="n">
        <v>0.84</v>
      </c>
      <c r="W12" t="n">
        <v>1.01</v>
      </c>
      <c r="X12" t="n">
        <v>0.27</v>
      </c>
      <c r="Y12" t="n">
        <v>1</v>
      </c>
      <c r="Z12" t="n">
        <v>10</v>
      </c>
      <c r="AA12" t="n">
        <v>64.51665545905057</v>
      </c>
      <c r="AB12" t="n">
        <v>88.27453427299885</v>
      </c>
      <c r="AC12" t="n">
        <v>79.84973661609204</v>
      </c>
      <c r="AD12" t="n">
        <v>64516.65545905057</v>
      </c>
      <c r="AE12" t="n">
        <v>88274.53427299885</v>
      </c>
      <c r="AF12" t="n">
        <v>7.22851251465399e-06</v>
      </c>
      <c r="AG12" t="n">
        <v>0.4133333333333333</v>
      </c>
      <c r="AH12" t="n">
        <v>79849.73661609205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10.1317</v>
      </c>
      <c r="E13" t="n">
        <v>9.869999999999999</v>
      </c>
      <c r="F13" t="n">
        <v>7.31</v>
      </c>
      <c r="G13" t="n">
        <v>31.32</v>
      </c>
      <c r="H13" t="n">
        <v>0.48</v>
      </c>
      <c r="I13" t="n">
        <v>14</v>
      </c>
      <c r="J13" t="n">
        <v>136.91</v>
      </c>
      <c r="K13" t="n">
        <v>46.47</v>
      </c>
      <c r="L13" t="n">
        <v>3.75</v>
      </c>
      <c r="M13" t="n">
        <v>12</v>
      </c>
      <c r="N13" t="n">
        <v>21.69</v>
      </c>
      <c r="O13" t="n">
        <v>17119.3</v>
      </c>
      <c r="P13" t="n">
        <v>66.06999999999999</v>
      </c>
      <c r="Q13" t="n">
        <v>605.85</v>
      </c>
      <c r="R13" t="n">
        <v>31.95</v>
      </c>
      <c r="S13" t="n">
        <v>21.88</v>
      </c>
      <c r="T13" t="n">
        <v>3981.62</v>
      </c>
      <c r="U13" t="n">
        <v>0.68</v>
      </c>
      <c r="V13" t="n">
        <v>0.85</v>
      </c>
      <c r="W13" t="n">
        <v>1.01</v>
      </c>
      <c r="X13" t="n">
        <v>0.25</v>
      </c>
      <c r="Y13" t="n">
        <v>1</v>
      </c>
      <c r="Z13" t="n">
        <v>10</v>
      </c>
      <c r="AA13" t="n">
        <v>63.39728635814881</v>
      </c>
      <c r="AB13" t="n">
        <v>86.74296408606638</v>
      </c>
      <c r="AC13" t="n">
        <v>78.46433733822764</v>
      </c>
      <c r="AD13" t="n">
        <v>63397.28635814881</v>
      </c>
      <c r="AE13" t="n">
        <v>86742.96408606638</v>
      </c>
      <c r="AF13" t="n">
        <v>7.265154876170052e-06</v>
      </c>
      <c r="AG13" t="n">
        <v>0.4112499999999999</v>
      </c>
      <c r="AH13" t="n">
        <v>78464.33733822763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10.1603</v>
      </c>
      <c r="E14" t="n">
        <v>9.84</v>
      </c>
      <c r="F14" t="n">
        <v>7.31</v>
      </c>
      <c r="G14" t="n">
        <v>33.73</v>
      </c>
      <c r="H14" t="n">
        <v>0.52</v>
      </c>
      <c r="I14" t="n">
        <v>13</v>
      </c>
      <c r="J14" t="n">
        <v>137.25</v>
      </c>
      <c r="K14" t="n">
        <v>46.47</v>
      </c>
      <c r="L14" t="n">
        <v>4</v>
      </c>
      <c r="M14" t="n">
        <v>11</v>
      </c>
      <c r="N14" t="n">
        <v>21.78</v>
      </c>
      <c r="O14" t="n">
        <v>17160.92</v>
      </c>
      <c r="P14" t="n">
        <v>64.89</v>
      </c>
      <c r="Q14" t="n">
        <v>605.84</v>
      </c>
      <c r="R14" t="n">
        <v>32.09</v>
      </c>
      <c r="S14" t="n">
        <v>21.88</v>
      </c>
      <c r="T14" t="n">
        <v>4058.49</v>
      </c>
      <c r="U14" t="n">
        <v>0.68</v>
      </c>
      <c r="V14" t="n">
        <v>0.85</v>
      </c>
      <c r="W14" t="n">
        <v>1.01</v>
      </c>
      <c r="X14" t="n">
        <v>0.25</v>
      </c>
      <c r="Y14" t="n">
        <v>1</v>
      </c>
      <c r="Z14" t="n">
        <v>10</v>
      </c>
      <c r="AA14" t="n">
        <v>62.58866885763249</v>
      </c>
      <c r="AB14" t="n">
        <v>85.63657794817411</v>
      </c>
      <c r="AC14" t="n">
        <v>77.46354314051278</v>
      </c>
      <c r="AD14" t="n">
        <v>62588.66885763249</v>
      </c>
      <c r="AE14" t="n">
        <v>85636.5779481741</v>
      </c>
      <c r="AF14" t="n">
        <v>7.285663125472584e-06</v>
      </c>
      <c r="AG14" t="n">
        <v>0.41</v>
      </c>
      <c r="AH14" t="n">
        <v>77463.54314051279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10.22</v>
      </c>
      <c r="E15" t="n">
        <v>9.779999999999999</v>
      </c>
      <c r="F15" t="n">
        <v>7.28</v>
      </c>
      <c r="G15" t="n">
        <v>36.39</v>
      </c>
      <c r="H15" t="n">
        <v>0.55</v>
      </c>
      <c r="I15" t="n">
        <v>12</v>
      </c>
      <c r="J15" t="n">
        <v>137.58</v>
      </c>
      <c r="K15" t="n">
        <v>46.47</v>
      </c>
      <c r="L15" t="n">
        <v>4.25</v>
      </c>
      <c r="M15" t="n">
        <v>9</v>
      </c>
      <c r="N15" t="n">
        <v>21.87</v>
      </c>
      <c r="O15" t="n">
        <v>17202.57</v>
      </c>
      <c r="P15" t="n">
        <v>63.19</v>
      </c>
      <c r="Q15" t="n">
        <v>605.84</v>
      </c>
      <c r="R15" t="n">
        <v>31.16</v>
      </c>
      <c r="S15" t="n">
        <v>21.88</v>
      </c>
      <c r="T15" t="n">
        <v>3594.57</v>
      </c>
      <c r="U15" t="n">
        <v>0.7</v>
      </c>
      <c r="V15" t="n">
        <v>0.85</v>
      </c>
      <c r="W15" t="n">
        <v>1.01</v>
      </c>
      <c r="X15" t="n">
        <v>0.22</v>
      </c>
      <c r="Y15" t="n">
        <v>1</v>
      </c>
      <c r="Z15" t="n">
        <v>10</v>
      </c>
      <c r="AA15" t="n">
        <v>61.22879103992592</v>
      </c>
      <c r="AB15" t="n">
        <v>83.77593312441371</v>
      </c>
      <c r="AC15" t="n">
        <v>75.78047564730008</v>
      </c>
      <c r="AD15" t="n">
        <v>61228.79103992592</v>
      </c>
      <c r="AE15" t="n">
        <v>83775.93312441371</v>
      </c>
      <c r="AF15" t="n">
        <v>7.328472303212485e-06</v>
      </c>
      <c r="AG15" t="n">
        <v>0.4075</v>
      </c>
      <c r="AH15" t="n">
        <v>75780.47564730007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10.2139</v>
      </c>
      <c r="E16" t="n">
        <v>9.789999999999999</v>
      </c>
      <c r="F16" t="n">
        <v>7.28</v>
      </c>
      <c r="G16" t="n">
        <v>36.42</v>
      </c>
      <c r="H16" t="n">
        <v>0.58</v>
      </c>
      <c r="I16" t="n">
        <v>12</v>
      </c>
      <c r="J16" t="n">
        <v>137.92</v>
      </c>
      <c r="K16" t="n">
        <v>46.47</v>
      </c>
      <c r="L16" t="n">
        <v>4.5</v>
      </c>
      <c r="M16" t="n">
        <v>5</v>
      </c>
      <c r="N16" t="n">
        <v>21.95</v>
      </c>
      <c r="O16" t="n">
        <v>17244.24</v>
      </c>
      <c r="P16" t="n">
        <v>62.93</v>
      </c>
      <c r="Q16" t="n">
        <v>606.0599999999999</v>
      </c>
      <c r="R16" t="n">
        <v>31.12</v>
      </c>
      <c r="S16" t="n">
        <v>21.88</v>
      </c>
      <c r="T16" t="n">
        <v>3575.52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61.12789438271051</v>
      </c>
      <c r="AB16" t="n">
        <v>83.6378818667653</v>
      </c>
      <c r="AC16" t="n">
        <v>75.65559980792544</v>
      </c>
      <c r="AD16" t="n">
        <v>61127.89438271051</v>
      </c>
      <c r="AE16" t="n">
        <v>83637.8818667653</v>
      </c>
      <c r="AF16" t="n">
        <v>7.324098166123483e-06</v>
      </c>
      <c r="AG16" t="n">
        <v>0.4079166666666666</v>
      </c>
      <c r="AH16" t="n">
        <v>75655.59980792544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10.2643</v>
      </c>
      <c r="E17" t="n">
        <v>9.74</v>
      </c>
      <c r="F17" t="n">
        <v>7.26</v>
      </c>
      <c r="G17" t="n">
        <v>39.62</v>
      </c>
      <c r="H17" t="n">
        <v>0.61</v>
      </c>
      <c r="I17" t="n">
        <v>11</v>
      </c>
      <c r="J17" t="n">
        <v>138.26</v>
      </c>
      <c r="K17" t="n">
        <v>46.47</v>
      </c>
      <c r="L17" t="n">
        <v>4.75</v>
      </c>
      <c r="M17" t="n">
        <v>3</v>
      </c>
      <c r="N17" t="n">
        <v>22.04</v>
      </c>
      <c r="O17" t="n">
        <v>17285.95</v>
      </c>
      <c r="P17" t="n">
        <v>62.29</v>
      </c>
      <c r="Q17" t="n">
        <v>605.84</v>
      </c>
      <c r="R17" t="n">
        <v>30.35</v>
      </c>
      <c r="S17" t="n">
        <v>21.88</v>
      </c>
      <c r="T17" t="n">
        <v>3198.74</v>
      </c>
      <c r="U17" t="n">
        <v>0.72</v>
      </c>
      <c r="V17" t="n">
        <v>0.85</v>
      </c>
      <c r="W17" t="n">
        <v>1.01</v>
      </c>
      <c r="X17" t="n">
        <v>0.21</v>
      </c>
      <c r="Y17" t="n">
        <v>1</v>
      </c>
      <c r="Z17" t="n">
        <v>10</v>
      </c>
      <c r="AA17" t="n">
        <v>60.43021780884065</v>
      </c>
      <c r="AB17" t="n">
        <v>82.68328999907889</v>
      </c>
      <c r="AC17" t="n">
        <v>74.7921128483126</v>
      </c>
      <c r="AD17" t="n">
        <v>60430.21780884065</v>
      </c>
      <c r="AE17" t="n">
        <v>82683.2899990789</v>
      </c>
      <c r="AF17" t="n">
        <v>7.360238577481792e-06</v>
      </c>
      <c r="AG17" t="n">
        <v>0.4058333333333333</v>
      </c>
      <c r="AH17" t="n">
        <v>74792.11284831259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10.2552</v>
      </c>
      <c r="E18" t="n">
        <v>9.75</v>
      </c>
      <c r="F18" t="n">
        <v>7.27</v>
      </c>
      <c r="G18" t="n">
        <v>39.66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1</v>
      </c>
      <c r="N18" t="n">
        <v>22.13</v>
      </c>
      <c r="O18" t="n">
        <v>17327.69</v>
      </c>
      <c r="P18" t="n">
        <v>61.57</v>
      </c>
      <c r="Q18" t="n">
        <v>605.87</v>
      </c>
      <c r="R18" t="n">
        <v>30.5</v>
      </c>
      <c r="S18" t="n">
        <v>21.88</v>
      </c>
      <c r="T18" t="n">
        <v>3274.15</v>
      </c>
      <c r="U18" t="n">
        <v>0.72</v>
      </c>
      <c r="V18" t="n">
        <v>0.85</v>
      </c>
      <c r="W18" t="n">
        <v>1.02</v>
      </c>
      <c r="X18" t="n">
        <v>0.21</v>
      </c>
      <c r="Y18" t="n">
        <v>1</v>
      </c>
      <c r="Z18" t="n">
        <v>10</v>
      </c>
      <c r="AA18" t="n">
        <v>60.13257984364309</v>
      </c>
      <c r="AB18" t="n">
        <v>82.2760486042355</v>
      </c>
      <c r="AC18" t="n">
        <v>74.42373800062605</v>
      </c>
      <c r="AD18" t="n">
        <v>60132.57984364309</v>
      </c>
      <c r="AE18" t="n">
        <v>82276.0486042355</v>
      </c>
      <c r="AF18" t="n">
        <v>7.353713225430986e-06</v>
      </c>
      <c r="AG18" t="n">
        <v>0.40625</v>
      </c>
      <c r="AH18" t="n">
        <v>74423.73800062605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10.2544</v>
      </c>
      <c r="E19" t="n">
        <v>9.75</v>
      </c>
      <c r="F19" t="n">
        <v>7.27</v>
      </c>
      <c r="G19" t="n">
        <v>39.67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0</v>
      </c>
      <c r="N19" t="n">
        <v>22.22</v>
      </c>
      <c r="O19" t="n">
        <v>17369.47</v>
      </c>
      <c r="P19" t="n">
        <v>61.59</v>
      </c>
      <c r="Q19" t="n">
        <v>605.87</v>
      </c>
      <c r="R19" t="n">
        <v>30.58</v>
      </c>
      <c r="S19" t="n">
        <v>21.88</v>
      </c>
      <c r="T19" t="n">
        <v>3309.62</v>
      </c>
      <c r="U19" t="n">
        <v>0.72</v>
      </c>
      <c r="V19" t="n">
        <v>0.85</v>
      </c>
      <c r="W19" t="n">
        <v>1.02</v>
      </c>
      <c r="X19" t="n">
        <v>0.21</v>
      </c>
      <c r="Y19" t="n">
        <v>1</v>
      </c>
      <c r="Z19" t="n">
        <v>10</v>
      </c>
      <c r="AA19" t="n">
        <v>60.14750857817564</v>
      </c>
      <c r="AB19" t="n">
        <v>82.29647475743221</v>
      </c>
      <c r="AC19" t="n">
        <v>74.44221471042997</v>
      </c>
      <c r="AD19" t="n">
        <v>60147.50857817564</v>
      </c>
      <c r="AE19" t="n">
        <v>82296.47475743221</v>
      </c>
      <c r="AF19" t="n">
        <v>7.353139568107839e-06</v>
      </c>
      <c r="AG19" t="n">
        <v>0.40625</v>
      </c>
      <c r="AH19" t="n">
        <v>74442.21471042997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5.6853</v>
      </c>
      <c r="E2" t="n">
        <v>17.59</v>
      </c>
      <c r="F2" t="n">
        <v>9.359999999999999</v>
      </c>
      <c r="G2" t="n">
        <v>5.06</v>
      </c>
      <c r="H2" t="n">
        <v>0.07000000000000001</v>
      </c>
      <c r="I2" t="n">
        <v>111</v>
      </c>
      <c r="J2" t="n">
        <v>252.85</v>
      </c>
      <c r="K2" t="n">
        <v>59.19</v>
      </c>
      <c r="L2" t="n">
        <v>1</v>
      </c>
      <c r="M2" t="n">
        <v>109</v>
      </c>
      <c r="N2" t="n">
        <v>62.65</v>
      </c>
      <c r="O2" t="n">
        <v>31418.63</v>
      </c>
      <c r="P2" t="n">
        <v>153.04</v>
      </c>
      <c r="Q2" t="n">
        <v>605.97</v>
      </c>
      <c r="R2" t="n">
        <v>95.52</v>
      </c>
      <c r="S2" t="n">
        <v>21.88</v>
      </c>
      <c r="T2" t="n">
        <v>35280.04</v>
      </c>
      <c r="U2" t="n">
        <v>0.23</v>
      </c>
      <c r="V2" t="n">
        <v>0.66</v>
      </c>
      <c r="W2" t="n">
        <v>1.18</v>
      </c>
      <c r="X2" t="n">
        <v>2.3</v>
      </c>
      <c r="Y2" t="n">
        <v>1</v>
      </c>
      <c r="Z2" t="n">
        <v>10</v>
      </c>
      <c r="AA2" t="n">
        <v>224.2893917180187</v>
      </c>
      <c r="AB2" t="n">
        <v>306.8826406980627</v>
      </c>
      <c r="AC2" t="n">
        <v>277.5941921824216</v>
      </c>
      <c r="AD2" t="n">
        <v>224289.3917180187</v>
      </c>
      <c r="AE2" t="n">
        <v>306882.6406980627</v>
      </c>
      <c r="AF2" t="n">
        <v>3.082407629256803e-06</v>
      </c>
      <c r="AG2" t="n">
        <v>0.7329166666666667</v>
      </c>
      <c r="AH2" t="n">
        <v>277594.1921824216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6.4065</v>
      </c>
      <c r="E3" t="n">
        <v>15.61</v>
      </c>
      <c r="F3" t="n">
        <v>8.75</v>
      </c>
      <c r="G3" t="n">
        <v>6.32</v>
      </c>
      <c r="H3" t="n">
        <v>0.09</v>
      </c>
      <c r="I3" t="n">
        <v>83</v>
      </c>
      <c r="J3" t="n">
        <v>253.3</v>
      </c>
      <c r="K3" t="n">
        <v>59.19</v>
      </c>
      <c r="L3" t="n">
        <v>1.25</v>
      </c>
      <c r="M3" t="n">
        <v>81</v>
      </c>
      <c r="N3" t="n">
        <v>62.86</v>
      </c>
      <c r="O3" t="n">
        <v>31474.5</v>
      </c>
      <c r="P3" t="n">
        <v>142.54</v>
      </c>
      <c r="Q3" t="n">
        <v>605.99</v>
      </c>
      <c r="R3" t="n">
        <v>76.83</v>
      </c>
      <c r="S3" t="n">
        <v>21.88</v>
      </c>
      <c r="T3" t="n">
        <v>26078.67</v>
      </c>
      <c r="U3" t="n">
        <v>0.28</v>
      </c>
      <c r="V3" t="n">
        <v>0.71</v>
      </c>
      <c r="W3" t="n">
        <v>1.12</v>
      </c>
      <c r="X3" t="n">
        <v>1.69</v>
      </c>
      <c r="Y3" t="n">
        <v>1</v>
      </c>
      <c r="Z3" t="n">
        <v>10</v>
      </c>
      <c r="AA3" t="n">
        <v>186.2211544093367</v>
      </c>
      <c r="AB3" t="n">
        <v>254.7959989602496</v>
      </c>
      <c r="AC3" t="n">
        <v>230.4786264279882</v>
      </c>
      <c r="AD3" t="n">
        <v>186221.1544093367</v>
      </c>
      <c r="AE3" t="n">
        <v>254795.9989602496</v>
      </c>
      <c r="AF3" t="n">
        <v>3.473421715095722e-06</v>
      </c>
      <c r="AG3" t="n">
        <v>0.6504166666666666</v>
      </c>
      <c r="AH3" t="n">
        <v>230478.6264279882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6.9348</v>
      </c>
      <c r="E4" t="n">
        <v>14.42</v>
      </c>
      <c r="F4" t="n">
        <v>8.390000000000001</v>
      </c>
      <c r="G4" t="n">
        <v>7.63</v>
      </c>
      <c r="H4" t="n">
        <v>0.11</v>
      </c>
      <c r="I4" t="n">
        <v>66</v>
      </c>
      <c r="J4" t="n">
        <v>253.75</v>
      </c>
      <c r="K4" t="n">
        <v>59.19</v>
      </c>
      <c r="L4" t="n">
        <v>1.5</v>
      </c>
      <c r="M4" t="n">
        <v>64</v>
      </c>
      <c r="N4" t="n">
        <v>63.06</v>
      </c>
      <c r="O4" t="n">
        <v>31530.44</v>
      </c>
      <c r="P4" t="n">
        <v>136.24</v>
      </c>
      <c r="Q4" t="n">
        <v>606.17</v>
      </c>
      <c r="R4" t="n">
        <v>65.45</v>
      </c>
      <c r="S4" t="n">
        <v>21.88</v>
      </c>
      <c r="T4" t="n">
        <v>20472.08</v>
      </c>
      <c r="U4" t="n">
        <v>0.33</v>
      </c>
      <c r="V4" t="n">
        <v>0.74</v>
      </c>
      <c r="W4" t="n">
        <v>1.1</v>
      </c>
      <c r="X4" t="n">
        <v>1.33</v>
      </c>
      <c r="Y4" t="n">
        <v>1</v>
      </c>
      <c r="Z4" t="n">
        <v>10</v>
      </c>
      <c r="AA4" t="n">
        <v>164.97998327633</v>
      </c>
      <c r="AB4" t="n">
        <v>225.732891521751</v>
      </c>
      <c r="AC4" t="n">
        <v>204.1892611730831</v>
      </c>
      <c r="AD4" t="n">
        <v>164979.98327633</v>
      </c>
      <c r="AE4" t="n">
        <v>225732.891521751</v>
      </c>
      <c r="AF4" t="n">
        <v>3.759850918574231e-06</v>
      </c>
      <c r="AG4" t="n">
        <v>0.6008333333333333</v>
      </c>
      <c r="AH4" t="n">
        <v>204189.2611730831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7.3233</v>
      </c>
      <c r="E5" t="n">
        <v>13.66</v>
      </c>
      <c r="F5" t="n">
        <v>8.16</v>
      </c>
      <c r="G5" t="n">
        <v>8.9</v>
      </c>
      <c r="H5" t="n">
        <v>0.12</v>
      </c>
      <c r="I5" t="n">
        <v>55</v>
      </c>
      <c r="J5" t="n">
        <v>254.21</v>
      </c>
      <c r="K5" t="n">
        <v>59.19</v>
      </c>
      <c r="L5" t="n">
        <v>1.75</v>
      </c>
      <c r="M5" t="n">
        <v>53</v>
      </c>
      <c r="N5" t="n">
        <v>63.26</v>
      </c>
      <c r="O5" t="n">
        <v>31586.46</v>
      </c>
      <c r="P5" t="n">
        <v>132.03</v>
      </c>
      <c r="Q5" t="n">
        <v>605.92</v>
      </c>
      <c r="R5" t="n">
        <v>58.47</v>
      </c>
      <c r="S5" t="n">
        <v>21.88</v>
      </c>
      <c r="T5" t="n">
        <v>17038.01</v>
      </c>
      <c r="U5" t="n">
        <v>0.37</v>
      </c>
      <c r="V5" t="n">
        <v>0.76</v>
      </c>
      <c r="W5" t="n">
        <v>1.08</v>
      </c>
      <c r="X5" t="n">
        <v>1.1</v>
      </c>
      <c r="Y5" t="n">
        <v>1</v>
      </c>
      <c r="Z5" t="n">
        <v>10</v>
      </c>
      <c r="AA5" t="n">
        <v>151.8320142722694</v>
      </c>
      <c r="AB5" t="n">
        <v>207.7432602829494</v>
      </c>
      <c r="AC5" t="n">
        <v>187.916535091101</v>
      </c>
      <c r="AD5" t="n">
        <v>151832.0142722694</v>
      </c>
      <c r="AE5" t="n">
        <v>207743.2602829494</v>
      </c>
      <c r="AF5" t="n">
        <v>3.970484546345196e-06</v>
      </c>
      <c r="AG5" t="n">
        <v>0.5691666666666667</v>
      </c>
      <c r="AH5" t="n">
        <v>187916.535091101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8.02</v>
      </c>
      <c r="G6" t="n">
        <v>10.03</v>
      </c>
      <c r="H6" t="n">
        <v>0.14</v>
      </c>
      <c r="I6" t="n">
        <v>48</v>
      </c>
      <c r="J6" t="n">
        <v>254.66</v>
      </c>
      <c r="K6" t="n">
        <v>59.19</v>
      </c>
      <c r="L6" t="n">
        <v>2</v>
      </c>
      <c r="M6" t="n">
        <v>46</v>
      </c>
      <c r="N6" t="n">
        <v>63.47</v>
      </c>
      <c r="O6" t="n">
        <v>31642.55</v>
      </c>
      <c r="P6" t="n">
        <v>129.4</v>
      </c>
      <c r="Q6" t="n">
        <v>605.91</v>
      </c>
      <c r="R6" t="n">
        <v>53.9</v>
      </c>
      <c r="S6" t="n">
        <v>21.88</v>
      </c>
      <c r="T6" t="n">
        <v>14787.36</v>
      </c>
      <c r="U6" t="n">
        <v>0.41</v>
      </c>
      <c r="V6" t="n">
        <v>0.77</v>
      </c>
      <c r="W6" t="n">
        <v>1.07</v>
      </c>
      <c r="X6" t="n">
        <v>0.96</v>
      </c>
      <c r="Y6" t="n">
        <v>1</v>
      </c>
      <c r="Z6" t="n">
        <v>10</v>
      </c>
      <c r="AA6" t="n">
        <v>143.8350912125362</v>
      </c>
      <c r="AB6" t="n">
        <v>196.8015173532819</v>
      </c>
      <c r="AC6" t="n">
        <v>178.0190567498048</v>
      </c>
      <c r="AD6" t="n">
        <v>143835.0912125362</v>
      </c>
      <c r="AE6" t="n">
        <v>196801.5173532819</v>
      </c>
      <c r="AF6" t="n">
        <v>4.116003376959679e-06</v>
      </c>
      <c r="AG6" t="n">
        <v>0.54875</v>
      </c>
      <c r="AH6" t="n">
        <v>178019.0567498048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7.8501</v>
      </c>
      <c r="E7" t="n">
        <v>12.74</v>
      </c>
      <c r="F7" t="n">
        <v>7.88</v>
      </c>
      <c r="G7" t="n">
        <v>11.26</v>
      </c>
      <c r="H7" t="n">
        <v>0.16</v>
      </c>
      <c r="I7" t="n">
        <v>42</v>
      </c>
      <c r="J7" t="n">
        <v>255.12</v>
      </c>
      <c r="K7" t="n">
        <v>59.19</v>
      </c>
      <c r="L7" t="n">
        <v>2.25</v>
      </c>
      <c r="M7" t="n">
        <v>40</v>
      </c>
      <c r="N7" t="n">
        <v>63.67</v>
      </c>
      <c r="O7" t="n">
        <v>31698.72</v>
      </c>
      <c r="P7" t="n">
        <v>126.52</v>
      </c>
      <c r="Q7" t="n">
        <v>605.92</v>
      </c>
      <c r="R7" t="n">
        <v>49.73</v>
      </c>
      <c r="S7" t="n">
        <v>21.88</v>
      </c>
      <c r="T7" t="n">
        <v>12732.52</v>
      </c>
      <c r="U7" t="n">
        <v>0.44</v>
      </c>
      <c r="V7" t="n">
        <v>0.78</v>
      </c>
      <c r="W7" t="n">
        <v>1.06</v>
      </c>
      <c r="X7" t="n">
        <v>0.82</v>
      </c>
      <c r="Y7" t="n">
        <v>1</v>
      </c>
      <c r="Z7" t="n">
        <v>10</v>
      </c>
      <c r="AA7" t="n">
        <v>136.3876065123936</v>
      </c>
      <c r="AB7" t="n">
        <v>186.6115402267156</v>
      </c>
      <c r="AC7" t="n">
        <v>168.801596738472</v>
      </c>
      <c r="AD7" t="n">
        <v>136387.6065123936</v>
      </c>
      <c r="AE7" t="n">
        <v>186611.5402267156</v>
      </c>
      <c r="AF7" t="n">
        <v>4.256100492573624e-06</v>
      </c>
      <c r="AG7" t="n">
        <v>0.5308333333333334</v>
      </c>
      <c r="AH7" t="n">
        <v>168801.596738472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8.066700000000001</v>
      </c>
      <c r="E8" t="n">
        <v>12.4</v>
      </c>
      <c r="F8" t="n">
        <v>7.78</v>
      </c>
      <c r="G8" t="n">
        <v>12.62</v>
      </c>
      <c r="H8" t="n">
        <v>0.17</v>
      </c>
      <c r="I8" t="n">
        <v>37</v>
      </c>
      <c r="J8" t="n">
        <v>255.57</v>
      </c>
      <c r="K8" t="n">
        <v>59.19</v>
      </c>
      <c r="L8" t="n">
        <v>2.5</v>
      </c>
      <c r="M8" t="n">
        <v>35</v>
      </c>
      <c r="N8" t="n">
        <v>63.88</v>
      </c>
      <c r="O8" t="n">
        <v>31754.97</v>
      </c>
      <c r="P8" t="n">
        <v>124.69</v>
      </c>
      <c r="Q8" t="n">
        <v>605.9400000000001</v>
      </c>
      <c r="R8" t="n">
        <v>46.47</v>
      </c>
      <c r="S8" t="n">
        <v>21.88</v>
      </c>
      <c r="T8" t="n">
        <v>11126.75</v>
      </c>
      <c r="U8" t="n">
        <v>0.47</v>
      </c>
      <c r="V8" t="n">
        <v>0.79</v>
      </c>
      <c r="W8" t="n">
        <v>1.06</v>
      </c>
      <c r="X8" t="n">
        <v>0.72</v>
      </c>
      <c r="Y8" t="n">
        <v>1</v>
      </c>
      <c r="Z8" t="n">
        <v>10</v>
      </c>
      <c r="AA8" t="n">
        <v>130.997041280255</v>
      </c>
      <c r="AB8" t="n">
        <v>179.2359310611533</v>
      </c>
      <c r="AC8" t="n">
        <v>162.1299053599361</v>
      </c>
      <c r="AD8" t="n">
        <v>130997.041280255</v>
      </c>
      <c r="AE8" t="n">
        <v>179235.9310611533</v>
      </c>
      <c r="AF8" t="n">
        <v>4.373534839485314e-06</v>
      </c>
      <c r="AG8" t="n">
        <v>0.5166666666666667</v>
      </c>
      <c r="AH8" t="n">
        <v>162129.9053599362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8.2478</v>
      </c>
      <c r="E9" t="n">
        <v>12.12</v>
      </c>
      <c r="F9" t="n">
        <v>7.71</v>
      </c>
      <c r="G9" t="n">
        <v>14.01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122.95</v>
      </c>
      <c r="Q9" t="n">
        <v>606.1</v>
      </c>
      <c r="R9" t="n">
        <v>44.32</v>
      </c>
      <c r="S9" t="n">
        <v>21.88</v>
      </c>
      <c r="T9" t="n">
        <v>10070.01</v>
      </c>
      <c r="U9" t="n">
        <v>0.49</v>
      </c>
      <c r="V9" t="n">
        <v>0.8</v>
      </c>
      <c r="W9" t="n">
        <v>1.04</v>
      </c>
      <c r="X9" t="n">
        <v>0.65</v>
      </c>
      <c r="Y9" t="n">
        <v>1</v>
      </c>
      <c r="Z9" t="n">
        <v>10</v>
      </c>
      <c r="AA9" t="n">
        <v>126.6346086200714</v>
      </c>
      <c r="AB9" t="n">
        <v>173.267058238547</v>
      </c>
      <c r="AC9" t="n">
        <v>156.7306933821519</v>
      </c>
      <c r="AD9" t="n">
        <v>126634.6086200714</v>
      </c>
      <c r="AE9" t="n">
        <v>173267.058238547</v>
      </c>
      <c r="AF9" t="n">
        <v>4.471722098145085e-06</v>
      </c>
      <c r="AG9" t="n">
        <v>0.505</v>
      </c>
      <c r="AH9" t="n">
        <v>156730.6933821519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8.395300000000001</v>
      </c>
      <c r="E10" t="n">
        <v>11.91</v>
      </c>
      <c r="F10" t="n">
        <v>7.64</v>
      </c>
      <c r="G10" t="n">
        <v>15.28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121.39</v>
      </c>
      <c r="Q10" t="n">
        <v>605.85</v>
      </c>
      <c r="R10" t="n">
        <v>42.27</v>
      </c>
      <c r="S10" t="n">
        <v>21.88</v>
      </c>
      <c r="T10" t="n">
        <v>9064.01</v>
      </c>
      <c r="U10" t="n">
        <v>0.52</v>
      </c>
      <c r="V10" t="n">
        <v>0.8100000000000001</v>
      </c>
      <c r="W10" t="n">
        <v>1.04</v>
      </c>
      <c r="X10" t="n">
        <v>0.58</v>
      </c>
      <c r="Y10" t="n">
        <v>1</v>
      </c>
      <c r="Z10" t="n">
        <v>10</v>
      </c>
      <c r="AA10" t="n">
        <v>122.9649599710289</v>
      </c>
      <c r="AB10" t="n">
        <v>168.2460830634571</v>
      </c>
      <c r="AC10" t="n">
        <v>152.1889130307881</v>
      </c>
      <c r="AD10" t="n">
        <v>122964.9599710289</v>
      </c>
      <c r="AE10" t="n">
        <v>168246.0830634571</v>
      </c>
      <c r="AF10" t="n">
        <v>4.551692394403046e-06</v>
      </c>
      <c r="AG10" t="n">
        <v>0.49625</v>
      </c>
      <c r="AH10" t="n">
        <v>152188.9130307881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8.49</v>
      </c>
      <c r="E11" t="n">
        <v>11.78</v>
      </c>
      <c r="F11" t="n">
        <v>7.6</v>
      </c>
      <c r="G11" t="n">
        <v>16.3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120.31</v>
      </c>
      <c r="Q11" t="n">
        <v>605.86</v>
      </c>
      <c r="R11" t="n">
        <v>41.15</v>
      </c>
      <c r="S11" t="n">
        <v>21.88</v>
      </c>
      <c r="T11" t="n">
        <v>8511.440000000001</v>
      </c>
      <c r="U11" t="n">
        <v>0.53</v>
      </c>
      <c r="V11" t="n">
        <v>0.8100000000000001</v>
      </c>
      <c r="W11" t="n">
        <v>1.04</v>
      </c>
      <c r="X11" t="n">
        <v>0.55</v>
      </c>
      <c r="Y11" t="n">
        <v>1</v>
      </c>
      <c r="Z11" t="n">
        <v>10</v>
      </c>
      <c r="AA11" t="n">
        <v>120.7141463817649</v>
      </c>
      <c r="AB11" t="n">
        <v>165.1664206117403</v>
      </c>
      <c r="AC11" t="n">
        <v>149.4031692411287</v>
      </c>
      <c r="AD11" t="n">
        <v>120714.1463817649</v>
      </c>
      <c r="AE11" t="n">
        <v>165166.4206117403</v>
      </c>
      <c r="AF11" t="n">
        <v>4.603036035458156e-06</v>
      </c>
      <c r="AG11" t="n">
        <v>0.4908333333333333</v>
      </c>
      <c r="AH11" t="n">
        <v>149403.1692411287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8.588800000000001</v>
      </c>
      <c r="E12" t="n">
        <v>11.64</v>
      </c>
      <c r="F12" t="n">
        <v>7.57</v>
      </c>
      <c r="G12" t="n">
        <v>17.46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119.48</v>
      </c>
      <c r="Q12" t="n">
        <v>605.9</v>
      </c>
      <c r="R12" t="n">
        <v>40.2</v>
      </c>
      <c r="S12" t="n">
        <v>21.88</v>
      </c>
      <c r="T12" t="n">
        <v>8048.26</v>
      </c>
      <c r="U12" t="n">
        <v>0.54</v>
      </c>
      <c r="V12" t="n">
        <v>0.82</v>
      </c>
      <c r="W12" t="n">
        <v>1.03</v>
      </c>
      <c r="X12" t="n">
        <v>0.51</v>
      </c>
      <c r="Y12" t="n">
        <v>1</v>
      </c>
      <c r="Z12" t="n">
        <v>10</v>
      </c>
      <c r="AA12" t="n">
        <v>118.6614613788535</v>
      </c>
      <c r="AB12" t="n">
        <v>162.3578464326873</v>
      </c>
      <c r="AC12" t="n">
        <v>146.8626414398651</v>
      </c>
      <c r="AD12" t="n">
        <v>118661.4613788535</v>
      </c>
      <c r="AE12" t="n">
        <v>162357.8464326873</v>
      </c>
      <c r="AF12" t="n">
        <v>4.656602579663487e-06</v>
      </c>
      <c r="AG12" t="n">
        <v>0.485</v>
      </c>
      <c r="AH12" t="n">
        <v>146862.6414398651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8.694000000000001</v>
      </c>
      <c r="E13" t="n">
        <v>11.5</v>
      </c>
      <c r="F13" t="n">
        <v>7.52</v>
      </c>
      <c r="G13" t="n">
        <v>18.81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118.21</v>
      </c>
      <c r="Q13" t="n">
        <v>605.92</v>
      </c>
      <c r="R13" t="n">
        <v>38.65</v>
      </c>
      <c r="S13" t="n">
        <v>21.88</v>
      </c>
      <c r="T13" t="n">
        <v>7281.23</v>
      </c>
      <c r="U13" t="n">
        <v>0.57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116.199905670057</v>
      </c>
      <c r="AB13" t="n">
        <v>158.9898373157399</v>
      </c>
      <c r="AC13" t="n">
        <v>143.8160703860076</v>
      </c>
      <c r="AD13" t="n">
        <v>116199.905670057</v>
      </c>
      <c r="AE13" t="n">
        <v>158989.8373157399</v>
      </c>
      <c r="AF13" t="n">
        <v>4.713639021469165e-06</v>
      </c>
      <c r="AG13" t="n">
        <v>0.4791666666666667</v>
      </c>
      <c r="AH13" t="n">
        <v>143816.0703860076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8.8035</v>
      </c>
      <c r="E14" t="n">
        <v>11.36</v>
      </c>
      <c r="F14" t="n">
        <v>7.48</v>
      </c>
      <c r="G14" t="n">
        <v>20.4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117.14</v>
      </c>
      <c r="Q14" t="n">
        <v>605.85</v>
      </c>
      <c r="R14" t="n">
        <v>37.25</v>
      </c>
      <c r="S14" t="n">
        <v>21.88</v>
      </c>
      <c r="T14" t="n">
        <v>6594.11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113.9146029935472</v>
      </c>
      <c r="AB14" t="n">
        <v>155.8629853733024</v>
      </c>
      <c r="AC14" t="n">
        <v>140.987640804391</v>
      </c>
      <c r="AD14" t="n">
        <v>113914.6029935472</v>
      </c>
      <c r="AE14" t="n">
        <v>155862.9853733024</v>
      </c>
      <c r="AF14" t="n">
        <v>4.773006800725074e-06</v>
      </c>
      <c r="AG14" t="n">
        <v>0.4733333333333333</v>
      </c>
      <c r="AH14" t="n">
        <v>140987.640804391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8.8714</v>
      </c>
      <c r="E15" t="n">
        <v>11.27</v>
      </c>
      <c r="F15" t="n">
        <v>7.44</v>
      </c>
      <c r="G15" t="n">
        <v>21.26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116.11</v>
      </c>
      <c r="Q15" t="n">
        <v>605.84</v>
      </c>
      <c r="R15" t="n">
        <v>35.95</v>
      </c>
      <c r="S15" t="n">
        <v>21.88</v>
      </c>
      <c r="T15" t="n">
        <v>5944.27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112.2266678209397</v>
      </c>
      <c r="AB15" t="n">
        <v>153.5534780036976</v>
      </c>
      <c r="AC15" t="n">
        <v>138.8985495767266</v>
      </c>
      <c r="AD15" t="n">
        <v>112226.6678209396</v>
      </c>
      <c r="AE15" t="n">
        <v>153553.4780036976</v>
      </c>
      <c r="AF15" t="n">
        <v>4.809820245578738e-06</v>
      </c>
      <c r="AG15" t="n">
        <v>0.4695833333333333</v>
      </c>
      <c r="AH15" t="n">
        <v>138898.5495767266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8.9047</v>
      </c>
      <c r="E16" t="n">
        <v>11.23</v>
      </c>
      <c r="F16" t="n">
        <v>7.45</v>
      </c>
      <c r="G16" t="n">
        <v>22.34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115.93</v>
      </c>
      <c r="Q16" t="n">
        <v>605.9</v>
      </c>
      <c r="R16" t="n">
        <v>36.08</v>
      </c>
      <c r="S16" t="n">
        <v>21.88</v>
      </c>
      <c r="T16" t="n">
        <v>6015.91</v>
      </c>
      <c r="U16" t="n">
        <v>0.61</v>
      </c>
      <c r="V16" t="n">
        <v>0.83</v>
      </c>
      <c r="W16" t="n">
        <v>1.03</v>
      </c>
      <c r="X16" t="n">
        <v>0.39</v>
      </c>
      <c r="Y16" t="n">
        <v>1</v>
      </c>
      <c r="Z16" t="n">
        <v>10</v>
      </c>
      <c r="AA16" t="n">
        <v>111.7489162893667</v>
      </c>
      <c r="AB16" t="n">
        <v>152.8997972812897</v>
      </c>
      <c r="AC16" t="n">
        <v>138.3072552250185</v>
      </c>
      <c r="AD16" t="n">
        <v>111748.9162893667</v>
      </c>
      <c r="AE16" t="n">
        <v>152899.7972812897</v>
      </c>
      <c r="AF16" t="n">
        <v>4.827874556530534e-06</v>
      </c>
      <c r="AG16" t="n">
        <v>0.4679166666666667</v>
      </c>
      <c r="AH16" t="n">
        <v>138307.2552250185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8.9702</v>
      </c>
      <c r="E17" t="n">
        <v>11.15</v>
      </c>
      <c r="F17" t="n">
        <v>7.41</v>
      </c>
      <c r="G17" t="n">
        <v>23.41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114.72</v>
      </c>
      <c r="Q17" t="n">
        <v>605.92</v>
      </c>
      <c r="R17" t="n">
        <v>35.37</v>
      </c>
      <c r="S17" t="n">
        <v>21.88</v>
      </c>
      <c r="T17" t="n">
        <v>5668.82</v>
      </c>
      <c r="U17" t="n">
        <v>0.62</v>
      </c>
      <c r="V17" t="n">
        <v>0.83</v>
      </c>
      <c r="W17" t="n">
        <v>1.02</v>
      </c>
      <c r="X17" t="n">
        <v>0.36</v>
      </c>
      <c r="Y17" t="n">
        <v>1</v>
      </c>
      <c r="Z17" t="n">
        <v>10</v>
      </c>
      <c r="AA17" t="n">
        <v>110.0184590168498</v>
      </c>
      <c r="AB17" t="n">
        <v>150.5321092986464</v>
      </c>
      <c r="AC17" t="n">
        <v>136.1655360603669</v>
      </c>
      <c r="AD17" t="n">
        <v>110018.4590168498</v>
      </c>
      <c r="AE17" t="n">
        <v>150532.1092986464</v>
      </c>
      <c r="AF17" t="n">
        <v>4.86338678978407e-06</v>
      </c>
      <c r="AG17" t="n">
        <v>0.4645833333333333</v>
      </c>
      <c r="AH17" t="n">
        <v>136165.536060367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9.0259</v>
      </c>
      <c r="E18" t="n">
        <v>11.08</v>
      </c>
      <c r="F18" t="n">
        <v>7.39</v>
      </c>
      <c r="G18" t="n">
        <v>24.65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113.79</v>
      </c>
      <c r="Q18" t="n">
        <v>605.86</v>
      </c>
      <c r="R18" t="n">
        <v>34.4</v>
      </c>
      <c r="S18" t="n">
        <v>21.88</v>
      </c>
      <c r="T18" t="n">
        <v>5185.71</v>
      </c>
      <c r="U18" t="n">
        <v>0.64</v>
      </c>
      <c r="V18" t="n">
        <v>0.84</v>
      </c>
      <c r="W18" t="n">
        <v>1.02</v>
      </c>
      <c r="X18" t="n">
        <v>0.34</v>
      </c>
      <c r="Y18" t="n">
        <v>1</v>
      </c>
      <c r="Z18" t="n">
        <v>10</v>
      </c>
      <c r="AA18" t="n">
        <v>108.6907301716519</v>
      </c>
      <c r="AB18" t="n">
        <v>148.715452117385</v>
      </c>
      <c r="AC18" t="n">
        <v>134.5222580907902</v>
      </c>
      <c r="AD18" t="n">
        <v>108690.7301716519</v>
      </c>
      <c r="AE18" t="n">
        <v>148715.452117385</v>
      </c>
      <c r="AF18" t="n">
        <v>4.893585742337075e-06</v>
      </c>
      <c r="AG18" t="n">
        <v>0.4616666666666667</v>
      </c>
      <c r="AH18" t="n">
        <v>134522.2580907902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9.0678</v>
      </c>
      <c r="E19" t="n">
        <v>11.03</v>
      </c>
      <c r="F19" t="n">
        <v>7.39</v>
      </c>
      <c r="G19" t="n">
        <v>26.09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113.67</v>
      </c>
      <c r="Q19" t="n">
        <v>605.95</v>
      </c>
      <c r="R19" t="n">
        <v>34.49</v>
      </c>
      <c r="S19" t="n">
        <v>21.88</v>
      </c>
      <c r="T19" t="n">
        <v>5234.25</v>
      </c>
      <c r="U19" t="n">
        <v>0.63</v>
      </c>
      <c r="V19" t="n">
        <v>0.84</v>
      </c>
      <c r="W19" t="n">
        <v>1.02</v>
      </c>
      <c r="X19" t="n">
        <v>0.33</v>
      </c>
      <c r="Y19" t="n">
        <v>1</v>
      </c>
      <c r="Z19" t="n">
        <v>10</v>
      </c>
      <c r="AA19" t="n">
        <v>108.1214598316163</v>
      </c>
      <c r="AB19" t="n">
        <v>147.9365513237138</v>
      </c>
      <c r="AC19" t="n">
        <v>133.8176944956726</v>
      </c>
      <c r="AD19" t="n">
        <v>108121.4598316163</v>
      </c>
      <c r="AE19" t="n">
        <v>147936.5513237138</v>
      </c>
      <c r="AF19" t="n">
        <v>4.916302728189337e-06</v>
      </c>
      <c r="AG19" t="n">
        <v>0.4595833333333333</v>
      </c>
      <c r="AH19" t="n">
        <v>133817.6944956726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9.138400000000001</v>
      </c>
      <c r="E20" t="n">
        <v>10.94</v>
      </c>
      <c r="F20" t="n">
        <v>7.36</v>
      </c>
      <c r="G20" t="n">
        <v>27.58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112.63</v>
      </c>
      <c r="Q20" t="n">
        <v>605.88</v>
      </c>
      <c r="R20" t="n">
        <v>33.4</v>
      </c>
      <c r="S20" t="n">
        <v>21.88</v>
      </c>
      <c r="T20" t="n">
        <v>4695.69</v>
      </c>
      <c r="U20" t="n">
        <v>0.66</v>
      </c>
      <c r="V20" t="n">
        <v>0.84</v>
      </c>
      <c r="W20" t="n">
        <v>1.02</v>
      </c>
      <c r="X20" t="n">
        <v>0.3</v>
      </c>
      <c r="Y20" t="n">
        <v>1</v>
      </c>
      <c r="Z20" t="n">
        <v>10</v>
      </c>
      <c r="AA20" t="n">
        <v>106.5337378385336</v>
      </c>
      <c r="AB20" t="n">
        <v>145.7641600474283</v>
      </c>
      <c r="AC20" t="n">
        <v>131.8526331938248</v>
      </c>
      <c r="AD20" t="n">
        <v>106533.7378385336</v>
      </c>
      <c r="AE20" t="n">
        <v>145764.1600474283</v>
      </c>
      <c r="AF20" t="n">
        <v>4.954580036093146e-06</v>
      </c>
      <c r="AG20" t="n">
        <v>0.4558333333333333</v>
      </c>
      <c r="AH20" t="n">
        <v>131852.6331938248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9.192600000000001</v>
      </c>
      <c r="E21" t="n">
        <v>10.88</v>
      </c>
      <c r="F21" t="n">
        <v>7.34</v>
      </c>
      <c r="G21" t="n">
        <v>29.36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111.64</v>
      </c>
      <c r="Q21" t="n">
        <v>605.95</v>
      </c>
      <c r="R21" t="n">
        <v>33.01</v>
      </c>
      <c r="S21" t="n">
        <v>21.88</v>
      </c>
      <c r="T21" t="n">
        <v>4507.53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105.2352290852094</v>
      </c>
      <c r="AB21" t="n">
        <v>143.9874830849679</v>
      </c>
      <c r="AC21" t="n">
        <v>130.2455197870792</v>
      </c>
      <c r="AD21" t="n">
        <v>105235.2290852094</v>
      </c>
      <c r="AE21" t="n">
        <v>143987.4830849679</v>
      </c>
      <c r="AF21" t="n">
        <v>4.983965731396071e-06</v>
      </c>
      <c r="AG21" t="n">
        <v>0.4533333333333334</v>
      </c>
      <c r="AH21" t="n">
        <v>130245.5197870792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9.197800000000001</v>
      </c>
      <c r="E22" t="n">
        <v>10.87</v>
      </c>
      <c r="F22" t="n">
        <v>7.33</v>
      </c>
      <c r="G22" t="n">
        <v>29.34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110.93</v>
      </c>
      <c r="Q22" t="n">
        <v>605.89</v>
      </c>
      <c r="R22" t="n">
        <v>32.68</v>
      </c>
      <c r="S22" t="n">
        <v>21.88</v>
      </c>
      <c r="T22" t="n">
        <v>4341.68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104.7087166471127</v>
      </c>
      <c r="AB22" t="n">
        <v>143.2670855390749</v>
      </c>
      <c r="AC22" t="n">
        <v>129.5938759718817</v>
      </c>
      <c r="AD22" t="n">
        <v>104708.7166471127</v>
      </c>
      <c r="AE22" t="n">
        <v>143267.0855390749</v>
      </c>
      <c r="AF22" t="n">
        <v>4.986785023196351e-06</v>
      </c>
      <c r="AG22" t="n">
        <v>0.4529166666666666</v>
      </c>
      <c r="AH22" t="n">
        <v>129593.8759718817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9.2631</v>
      </c>
      <c r="E23" t="n">
        <v>10.8</v>
      </c>
      <c r="F23" t="n">
        <v>7.31</v>
      </c>
      <c r="G23" t="n">
        <v>31.31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110.27</v>
      </c>
      <c r="Q23" t="n">
        <v>605.9400000000001</v>
      </c>
      <c r="R23" t="n">
        <v>31.89</v>
      </c>
      <c r="S23" t="n">
        <v>21.88</v>
      </c>
      <c r="T23" t="n">
        <v>3951.12</v>
      </c>
      <c r="U23" t="n">
        <v>0.6899999999999999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103.5012154252271</v>
      </c>
      <c r="AB23" t="n">
        <v>141.6149290960976</v>
      </c>
      <c r="AC23" t="n">
        <v>128.0993990210056</v>
      </c>
      <c r="AD23" t="n">
        <v>103501.2154252271</v>
      </c>
      <c r="AE23" t="n">
        <v>141614.9290960976</v>
      </c>
      <c r="AF23" t="n">
        <v>5.022188822149875e-06</v>
      </c>
      <c r="AG23" t="n">
        <v>0.45</v>
      </c>
      <c r="AH23" t="n">
        <v>128099.3990210055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9.2486</v>
      </c>
      <c r="E24" t="n">
        <v>10.81</v>
      </c>
      <c r="F24" t="n">
        <v>7.32</v>
      </c>
      <c r="G24" t="n">
        <v>31.38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109.86</v>
      </c>
      <c r="Q24" t="n">
        <v>605.85</v>
      </c>
      <c r="R24" t="n">
        <v>32.52</v>
      </c>
      <c r="S24" t="n">
        <v>21.88</v>
      </c>
      <c r="T24" t="n">
        <v>4269.01</v>
      </c>
      <c r="U24" t="n">
        <v>0.67</v>
      </c>
      <c r="V24" t="n">
        <v>0.84</v>
      </c>
      <c r="W24" t="n">
        <v>1.01</v>
      </c>
      <c r="X24" t="n">
        <v>0.27</v>
      </c>
      <c r="Y24" t="n">
        <v>1</v>
      </c>
      <c r="Z24" t="n">
        <v>10</v>
      </c>
      <c r="AA24" t="n">
        <v>103.4635372445585</v>
      </c>
      <c r="AB24" t="n">
        <v>141.563376147063</v>
      </c>
      <c r="AC24" t="n">
        <v>128.0527662130717</v>
      </c>
      <c r="AD24" t="n">
        <v>103463.5372445585</v>
      </c>
      <c r="AE24" t="n">
        <v>141563.376147063</v>
      </c>
      <c r="AF24" t="n">
        <v>5.014327335399092e-06</v>
      </c>
      <c r="AG24" t="n">
        <v>0.4504166666666667</v>
      </c>
      <c r="AH24" t="n">
        <v>128052.7662130717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9.310700000000001</v>
      </c>
      <c r="E25" t="n">
        <v>10.74</v>
      </c>
      <c r="F25" t="n">
        <v>7.3</v>
      </c>
      <c r="G25" t="n">
        <v>33.69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109.27</v>
      </c>
      <c r="Q25" t="n">
        <v>605.84</v>
      </c>
      <c r="R25" t="n">
        <v>31.75</v>
      </c>
      <c r="S25" t="n">
        <v>21.88</v>
      </c>
      <c r="T25" t="n">
        <v>3888.92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102.3452418225097</v>
      </c>
      <c r="AB25" t="n">
        <v>140.0332750149045</v>
      </c>
      <c r="AC25" t="n">
        <v>126.6686957854555</v>
      </c>
      <c r="AD25" t="n">
        <v>102345.2418225097</v>
      </c>
      <c r="AE25" t="n">
        <v>140033.2750149045</v>
      </c>
      <c r="AF25" t="n">
        <v>5.047996185552445e-06</v>
      </c>
      <c r="AG25" t="n">
        <v>0.4475</v>
      </c>
      <c r="AH25" t="n">
        <v>126668.6957854555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9.3011</v>
      </c>
      <c r="E26" t="n">
        <v>10.75</v>
      </c>
      <c r="F26" t="n">
        <v>7.31</v>
      </c>
      <c r="G26" t="n">
        <v>33.74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109.47</v>
      </c>
      <c r="Q26" t="n">
        <v>605.84</v>
      </c>
      <c r="R26" t="n">
        <v>31.96</v>
      </c>
      <c r="S26" t="n">
        <v>21.88</v>
      </c>
      <c r="T26" t="n">
        <v>3991.76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102.6118498447156</v>
      </c>
      <c r="AB26" t="n">
        <v>140.3980598728023</v>
      </c>
      <c r="AC26" t="n">
        <v>126.9986660884944</v>
      </c>
      <c r="AD26" t="n">
        <v>102611.8498447156</v>
      </c>
      <c r="AE26" t="n">
        <v>140398.0598728023</v>
      </c>
      <c r="AF26" t="n">
        <v>5.042791339151926e-06</v>
      </c>
      <c r="AG26" t="n">
        <v>0.4479166666666667</v>
      </c>
      <c r="AH26" t="n">
        <v>126998.6660884944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9.3721</v>
      </c>
      <c r="E27" t="n">
        <v>10.67</v>
      </c>
      <c r="F27" t="n">
        <v>7.28</v>
      </c>
      <c r="G27" t="n">
        <v>36.39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108.09</v>
      </c>
      <c r="Q27" t="n">
        <v>605.89</v>
      </c>
      <c r="R27" t="n">
        <v>31.13</v>
      </c>
      <c r="S27" t="n">
        <v>21.88</v>
      </c>
      <c r="T27" t="n">
        <v>3580.89</v>
      </c>
      <c r="U27" t="n">
        <v>0.7</v>
      </c>
      <c r="V27" t="n">
        <v>0.85</v>
      </c>
      <c r="W27" t="n">
        <v>1.01</v>
      </c>
      <c r="X27" t="n">
        <v>0.22</v>
      </c>
      <c r="Y27" t="n">
        <v>1</v>
      </c>
      <c r="Z27" t="n">
        <v>10</v>
      </c>
      <c r="AA27" t="n">
        <v>100.9059615850333</v>
      </c>
      <c r="AB27" t="n">
        <v>138.0639882974275</v>
      </c>
      <c r="AC27" t="n">
        <v>124.8873550283827</v>
      </c>
      <c r="AD27" t="n">
        <v>100905.9615850333</v>
      </c>
      <c r="AE27" t="n">
        <v>138063.9882974275</v>
      </c>
      <c r="AF27" t="n">
        <v>5.081285515655758e-06</v>
      </c>
      <c r="AG27" t="n">
        <v>0.4445833333333333</v>
      </c>
      <c r="AH27" t="n">
        <v>124887.3550283827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9.370100000000001</v>
      </c>
      <c r="E28" t="n">
        <v>10.67</v>
      </c>
      <c r="F28" t="n">
        <v>7.28</v>
      </c>
      <c r="G28" t="n">
        <v>36.4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107.93</v>
      </c>
      <c r="Q28" t="n">
        <v>605.84</v>
      </c>
      <c r="R28" t="n">
        <v>31.03</v>
      </c>
      <c r="S28" t="n">
        <v>21.88</v>
      </c>
      <c r="T28" t="n">
        <v>3531.91</v>
      </c>
      <c r="U28" t="n">
        <v>0.71</v>
      </c>
      <c r="V28" t="n">
        <v>0.85</v>
      </c>
      <c r="W28" t="n">
        <v>1.01</v>
      </c>
      <c r="X28" t="n">
        <v>0.22</v>
      </c>
      <c r="Y28" t="n">
        <v>1</v>
      </c>
      <c r="Z28" t="n">
        <v>10</v>
      </c>
      <c r="AA28" t="n">
        <v>100.8334350204051</v>
      </c>
      <c r="AB28" t="n">
        <v>137.964754252057</v>
      </c>
      <c r="AC28" t="n">
        <v>124.7975917410265</v>
      </c>
      <c r="AD28" t="n">
        <v>100833.4350204051</v>
      </c>
      <c r="AE28" t="n">
        <v>137964.754252057</v>
      </c>
      <c r="AF28" t="n">
        <v>5.08020117265565e-06</v>
      </c>
      <c r="AG28" t="n">
        <v>0.4445833333333333</v>
      </c>
      <c r="AH28" t="n">
        <v>124797.5917410265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9.4404</v>
      </c>
      <c r="E29" t="n">
        <v>10.59</v>
      </c>
      <c r="F29" t="n">
        <v>7.25</v>
      </c>
      <c r="G29" t="n">
        <v>39.55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106.96</v>
      </c>
      <c r="Q29" t="n">
        <v>605.84</v>
      </c>
      <c r="R29" t="n">
        <v>29.91</v>
      </c>
      <c r="S29" t="n">
        <v>21.88</v>
      </c>
      <c r="T29" t="n">
        <v>2979.18</v>
      </c>
      <c r="U29" t="n">
        <v>0.73</v>
      </c>
      <c r="V29" t="n">
        <v>0.85</v>
      </c>
      <c r="W29" t="n">
        <v>1.01</v>
      </c>
      <c r="X29" t="n">
        <v>0.19</v>
      </c>
      <c r="Y29" t="n">
        <v>1</v>
      </c>
      <c r="Z29" t="n">
        <v>10</v>
      </c>
      <c r="AA29" t="n">
        <v>99.39620757735746</v>
      </c>
      <c r="AB29" t="n">
        <v>135.9982762584804</v>
      </c>
      <c r="AC29" t="n">
        <v>123.018791647187</v>
      </c>
      <c r="AD29" t="n">
        <v>99396.20757735746</v>
      </c>
      <c r="AE29" t="n">
        <v>135998.2762584804</v>
      </c>
      <c r="AF29" t="n">
        <v>5.118315829109443e-06</v>
      </c>
      <c r="AG29" t="n">
        <v>0.44125</v>
      </c>
      <c r="AH29" t="n">
        <v>123018.791647187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9.4315</v>
      </c>
      <c r="E30" t="n">
        <v>10.6</v>
      </c>
      <c r="F30" t="n">
        <v>7.26</v>
      </c>
      <c r="G30" t="n">
        <v>39.6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106.57</v>
      </c>
      <c r="Q30" t="n">
        <v>605.86</v>
      </c>
      <c r="R30" t="n">
        <v>30.57</v>
      </c>
      <c r="S30" t="n">
        <v>21.88</v>
      </c>
      <c r="T30" t="n">
        <v>3306.6</v>
      </c>
      <c r="U30" t="n">
        <v>0.72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99.30883469554243</v>
      </c>
      <c r="AB30" t="n">
        <v>135.8787288269617</v>
      </c>
      <c r="AC30" t="n">
        <v>122.9106536547465</v>
      </c>
      <c r="AD30" t="n">
        <v>99308.83469554243</v>
      </c>
      <c r="AE30" t="n">
        <v>135878.7288269617</v>
      </c>
      <c r="AF30" t="n">
        <v>5.113490502758963e-06</v>
      </c>
      <c r="AG30" t="n">
        <v>0.4416666666666667</v>
      </c>
      <c r="AH30" t="n">
        <v>122910.6536547464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9.433</v>
      </c>
      <c r="E31" t="n">
        <v>10.6</v>
      </c>
      <c r="F31" t="n">
        <v>7.26</v>
      </c>
      <c r="G31" t="n">
        <v>39.59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105.97</v>
      </c>
      <c r="Q31" t="n">
        <v>605.84</v>
      </c>
      <c r="R31" t="n">
        <v>30.48</v>
      </c>
      <c r="S31" t="n">
        <v>21.88</v>
      </c>
      <c r="T31" t="n">
        <v>3263.33</v>
      </c>
      <c r="U31" t="n">
        <v>0.72</v>
      </c>
      <c r="V31" t="n">
        <v>0.85</v>
      </c>
      <c r="W31" t="n">
        <v>1</v>
      </c>
      <c r="X31" t="n">
        <v>0.2</v>
      </c>
      <c r="Y31" t="n">
        <v>1</v>
      </c>
      <c r="Z31" t="n">
        <v>10</v>
      </c>
      <c r="AA31" t="n">
        <v>98.94774367524786</v>
      </c>
      <c r="AB31" t="n">
        <v>135.3846681627834</v>
      </c>
      <c r="AC31" t="n">
        <v>122.4637454469387</v>
      </c>
      <c r="AD31" t="n">
        <v>98947.74367524787</v>
      </c>
      <c r="AE31" t="n">
        <v>135384.6681627834</v>
      </c>
      <c r="AF31" t="n">
        <v>5.114303760009043e-06</v>
      </c>
      <c r="AG31" t="n">
        <v>0.4416666666666667</v>
      </c>
      <c r="AH31" t="n">
        <v>122463.7454469387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9.497400000000001</v>
      </c>
      <c r="E32" t="n">
        <v>10.53</v>
      </c>
      <c r="F32" t="n">
        <v>7.24</v>
      </c>
      <c r="G32" t="n">
        <v>43.41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104.94</v>
      </c>
      <c r="Q32" t="n">
        <v>605.9299999999999</v>
      </c>
      <c r="R32" t="n">
        <v>29.67</v>
      </c>
      <c r="S32" t="n">
        <v>21.88</v>
      </c>
      <c r="T32" t="n">
        <v>2860.08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97.60503955041499</v>
      </c>
      <c r="AB32" t="n">
        <v>133.5475211432626</v>
      </c>
      <c r="AC32" t="n">
        <v>120.8019331605084</v>
      </c>
      <c r="AD32" t="n">
        <v>97605.03955041499</v>
      </c>
      <c r="AE32" t="n">
        <v>133547.5211432626</v>
      </c>
      <c r="AF32" t="n">
        <v>5.149219604612519e-06</v>
      </c>
      <c r="AG32" t="n">
        <v>0.43875</v>
      </c>
      <c r="AH32" t="n">
        <v>120801.9331605084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9.5007</v>
      </c>
      <c r="E33" t="n">
        <v>10.53</v>
      </c>
      <c r="F33" t="n">
        <v>7.23</v>
      </c>
      <c r="G33" t="n">
        <v>43.39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104.56</v>
      </c>
      <c r="Q33" t="n">
        <v>605.84</v>
      </c>
      <c r="R33" t="n">
        <v>29.61</v>
      </c>
      <c r="S33" t="n">
        <v>21.88</v>
      </c>
      <c r="T33" t="n">
        <v>2831.24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97.31086042107296</v>
      </c>
      <c r="AB33" t="n">
        <v>133.1450122802298</v>
      </c>
      <c r="AC33" t="n">
        <v>120.4378391784386</v>
      </c>
      <c r="AD33" t="n">
        <v>97310.86042107295</v>
      </c>
      <c r="AE33" t="n">
        <v>133145.0122802298</v>
      </c>
      <c r="AF33" t="n">
        <v>5.151008770562697e-06</v>
      </c>
      <c r="AG33" t="n">
        <v>0.43875</v>
      </c>
      <c r="AH33" t="n">
        <v>120437.8391784386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9.4969</v>
      </c>
      <c r="E34" t="n">
        <v>10.53</v>
      </c>
      <c r="F34" t="n">
        <v>7.24</v>
      </c>
      <c r="G34" t="n">
        <v>43.41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103.88</v>
      </c>
      <c r="Q34" t="n">
        <v>605.97</v>
      </c>
      <c r="R34" t="n">
        <v>29.69</v>
      </c>
      <c r="S34" t="n">
        <v>21.88</v>
      </c>
      <c r="T34" t="n">
        <v>2869.5</v>
      </c>
      <c r="U34" t="n">
        <v>0.74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97.00249400073031</v>
      </c>
      <c r="AB34" t="n">
        <v>132.7230917397509</v>
      </c>
      <c r="AC34" t="n">
        <v>120.0561861421736</v>
      </c>
      <c r="AD34" t="n">
        <v>97002.49400073031</v>
      </c>
      <c r="AE34" t="n">
        <v>132723.0917397509</v>
      </c>
      <c r="AF34" t="n">
        <v>5.148948518862492e-06</v>
      </c>
      <c r="AG34" t="n">
        <v>0.43875</v>
      </c>
      <c r="AH34" t="n">
        <v>120056.1861421736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9.5511</v>
      </c>
      <c r="E35" t="n">
        <v>10.47</v>
      </c>
      <c r="F35" t="n">
        <v>7.22</v>
      </c>
      <c r="G35" t="n">
        <v>48.17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102.86</v>
      </c>
      <c r="Q35" t="n">
        <v>605.9</v>
      </c>
      <c r="R35" t="n">
        <v>29.3</v>
      </c>
      <c r="S35" t="n">
        <v>21.88</v>
      </c>
      <c r="T35" t="n">
        <v>2682.74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95.78784421040004</v>
      </c>
      <c r="AB35" t="n">
        <v>131.0611543100551</v>
      </c>
      <c r="AC35" t="n">
        <v>118.5528616882236</v>
      </c>
      <c r="AD35" t="n">
        <v>95787.84421040004</v>
      </c>
      <c r="AE35" t="n">
        <v>131061.154310055</v>
      </c>
      <c r="AF35" t="n">
        <v>5.178334214165417e-06</v>
      </c>
      <c r="AG35" t="n">
        <v>0.43625</v>
      </c>
      <c r="AH35" t="n">
        <v>118552.8616882236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9.5519</v>
      </c>
      <c r="E36" t="n">
        <v>10.47</v>
      </c>
      <c r="F36" t="n">
        <v>7.22</v>
      </c>
      <c r="G36" t="n">
        <v>48.16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7</v>
      </c>
      <c r="N36" t="n">
        <v>69.91</v>
      </c>
      <c r="O36" t="n">
        <v>33362.23</v>
      </c>
      <c r="P36" t="n">
        <v>102.82</v>
      </c>
      <c r="Q36" t="n">
        <v>605.84</v>
      </c>
      <c r="R36" t="n">
        <v>29.21</v>
      </c>
      <c r="S36" t="n">
        <v>21.88</v>
      </c>
      <c r="T36" t="n">
        <v>2635.29</v>
      </c>
      <c r="U36" t="n">
        <v>0.75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95.75747305504954</v>
      </c>
      <c r="AB36" t="n">
        <v>131.0195991554237</v>
      </c>
      <c r="AC36" t="n">
        <v>118.5152724992272</v>
      </c>
      <c r="AD36" t="n">
        <v>95757.47305504954</v>
      </c>
      <c r="AE36" t="n">
        <v>131019.5991554237</v>
      </c>
      <c r="AF36" t="n">
        <v>5.178767951365461e-06</v>
      </c>
      <c r="AG36" t="n">
        <v>0.43625</v>
      </c>
      <c r="AH36" t="n">
        <v>118515.2724992272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9.562799999999999</v>
      </c>
      <c r="E37" t="n">
        <v>10.46</v>
      </c>
      <c r="F37" t="n">
        <v>7.21</v>
      </c>
      <c r="G37" t="n">
        <v>48.08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7</v>
      </c>
      <c r="N37" t="n">
        <v>70.14</v>
      </c>
      <c r="O37" t="n">
        <v>33420.83</v>
      </c>
      <c r="P37" t="n">
        <v>102.54</v>
      </c>
      <c r="Q37" t="n">
        <v>605.84</v>
      </c>
      <c r="R37" t="n">
        <v>28.98</v>
      </c>
      <c r="S37" t="n">
        <v>21.88</v>
      </c>
      <c r="T37" t="n">
        <v>2522.6</v>
      </c>
      <c r="U37" t="n">
        <v>0.76</v>
      </c>
      <c r="V37" t="n">
        <v>0.86</v>
      </c>
      <c r="W37" t="n">
        <v>1</v>
      </c>
      <c r="X37" t="n">
        <v>0.15</v>
      </c>
      <c r="Y37" t="n">
        <v>1</v>
      </c>
      <c r="Z37" t="n">
        <v>10</v>
      </c>
      <c r="AA37" t="n">
        <v>95.44672264804981</v>
      </c>
      <c r="AB37" t="n">
        <v>130.5944167392265</v>
      </c>
      <c r="AC37" t="n">
        <v>118.1306688960845</v>
      </c>
      <c r="AD37" t="n">
        <v>95446.72264804982</v>
      </c>
      <c r="AE37" t="n">
        <v>130594.4167392265</v>
      </c>
      <c r="AF37" t="n">
        <v>5.184677620716048e-06</v>
      </c>
      <c r="AG37" t="n">
        <v>0.4358333333333334</v>
      </c>
      <c r="AH37" t="n">
        <v>118130.6688960845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9.555199999999999</v>
      </c>
      <c r="E38" t="n">
        <v>10.47</v>
      </c>
      <c r="F38" t="n">
        <v>7.22</v>
      </c>
      <c r="G38" t="n">
        <v>48.14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101.75</v>
      </c>
      <c r="Q38" t="n">
        <v>605.84</v>
      </c>
      <c r="R38" t="n">
        <v>29.36</v>
      </c>
      <c r="S38" t="n">
        <v>21.88</v>
      </c>
      <c r="T38" t="n">
        <v>2713.11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95.11682251782334</v>
      </c>
      <c r="AB38" t="n">
        <v>130.1430328268843</v>
      </c>
      <c r="AC38" t="n">
        <v>117.7223644308148</v>
      </c>
      <c r="AD38" t="n">
        <v>95116.82251782334</v>
      </c>
      <c r="AE38" t="n">
        <v>130143.0328268843</v>
      </c>
      <c r="AF38" t="n">
        <v>5.180557117315638e-06</v>
      </c>
      <c r="AG38" t="n">
        <v>0.43625</v>
      </c>
      <c r="AH38" t="n">
        <v>117722.3644308148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9.5496</v>
      </c>
      <c r="E39" t="n">
        <v>10.47</v>
      </c>
      <c r="F39" t="n">
        <v>7.23</v>
      </c>
      <c r="G39" t="n">
        <v>48.18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100.76</v>
      </c>
      <c r="Q39" t="n">
        <v>605.97</v>
      </c>
      <c r="R39" t="n">
        <v>29.31</v>
      </c>
      <c r="S39" t="n">
        <v>21.88</v>
      </c>
      <c r="T39" t="n">
        <v>2686.57</v>
      </c>
      <c r="U39" t="n">
        <v>0.75</v>
      </c>
      <c r="V39" t="n">
        <v>0.86</v>
      </c>
      <c r="W39" t="n">
        <v>1.01</v>
      </c>
      <c r="X39" t="n">
        <v>0.17</v>
      </c>
      <c r="Y39" t="n">
        <v>1</v>
      </c>
      <c r="Z39" t="n">
        <v>10</v>
      </c>
      <c r="AA39" t="n">
        <v>94.64957464540662</v>
      </c>
      <c r="AB39" t="n">
        <v>129.5037236743227</v>
      </c>
      <c r="AC39" t="n">
        <v>117.1440700464974</v>
      </c>
      <c r="AD39" t="n">
        <v>94649.57464540661</v>
      </c>
      <c r="AE39" t="n">
        <v>129503.7236743227</v>
      </c>
      <c r="AF39" t="n">
        <v>5.177520956915336e-06</v>
      </c>
      <c r="AG39" t="n">
        <v>0.43625</v>
      </c>
      <c r="AH39" t="n">
        <v>117144.0700464975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9.6228</v>
      </c>
      <c r="E40" t="n">
        <v>10.39</v>
      </c>
      <c r="F40" t="n">
        <v>7.2</v>
      </c>
      <c r="G40" t="n">
        <v>53.97</v>
      </c>
      <c r="H40" t="n">
        <v>0.6899999999999999</v>
      </c>
      <c r="I40" t="n">
        <v>8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100.31</v>
      </c>
      <c r="Q40" t="n">
        <v>605.84</v>
      </c>
      <c r="R40" t="n">
        <v>28.46</v>
      </c>
      <c r="S40" t="n">
        <v>21.88</v>
      </c>
      <c r="T40" t="n">
        <v>2267.51</v>
      </c>
      <c r="U40" t="n">
        <v>0.77</v>
      </c>
      <c r="V40" t="n">
        <v>0.86</v>
      </c>
      <c r="W40" t="n">
        <v>1</v>
      </c>
      <c r="X40" t="n">
        <v>0.14</v>
      </c>
      <c r="Y40" t="n">
        <v>1</v>
      </c>
      <c r="Z40" t="n">
        <v>10</v>
      </c>
      <c r="AA40" t="n">
        <v>93.55068197123303</v>
      </c>
      <c r="AB40" t="n">
        <v>128.0001702377959</v>
      </c>
      <c r="AC40" t="n">
        <v>115.7840136397018</v>
      </c>
      <c r="AD40" t="n">
        <v>93550.68197123303</v>
      </c>
      <c r="AE40" t="n">
        <v>128000.1702377959</v>
      </c>
      <c r="AF40" t="n">
        <v>5.217207910719286e-06</v>
      </c>
      <c r="AG40" t="n">
        <v>0.4329166666666667</v>
      </c>
      <c r="AH40" t="n">
        <v>115784.0136397018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9.633900000000001</v>
      </c>
      <c r="E41" t="n">
        <v>10.38</v>
      </c>
      <c r="F41" t="n">
        <v>7.18</v>
      </c>
      <c r="G41" t="n">
        <v>53.88</v>
      </c>
      <c r="H41" t="n">
        <v>0.71</v>
      </c>
      <c r="I41" t="n">
        <v>8</v>
      </c>
      <c r="J41" t="n">
        <v>270.99</v>
      </c>
      <c r="K41" t="n">
        <v>59.19</v>
      </c>
      <c r="L41" t="n">
        <v>10.75</v>
      </c>
      <c r="M41" t="n">
        <v>6</v>
      </c>
      <c r="N41" t="n">
        <v>71.04000000000001</v>
      </c>
      <c r="O41" t="n">
        <v>33656.08</v>
      </c>
      <c r="P41" t="n">
        <v>99.52</v>
      </c>
      <c r="Q41" t="n">
        <v>605.84</v>
      </c>
      <c r="R41" t="n">
        <v>28.06</v>
      </c>
      <c r="S41" t="n">
        <v>21.88</v>
      </c>
      <c r="T41" t="n">
        <v>2068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92.9108994129473</v>
      </c>
      <c r="AB41" t="n">
        <v>127.1247915163354</v>
      </c>
      <c r="AC41" t="n">
        <v>114.9921798348154</v>
      </c>
      <c r="AD41" t="n">
        <v>92910.8994129473</v>
      </c>
      <c r="AE41" t="n">
        <v>127124.7915163354</v>
      </c>
      <c r="AF41" t="n">
        <v>5.223226014369886e-06</v>
      </c>
      <c r="AG41" t="n">
        <v>0.4325000000000001</v>
      </c>
      <c r="AH41" t="n">
        <v>114992.1798348154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9.626200000000001</v>
      </c>
      <c r="E42" t="n">
        <v>10.39</v>
      </c>
      <c r="F42" t="n">
        <v>7.19</v>
      </c>
      <c r="G42" t="n">
        <v>53.94</v>
      </c>
      <c r="H42" t="n">
        <v>0.72</v>
      </c>
      <c r="I42" t="n">
        <v>8</v>
      </c>
      <c r="J42" t="n">
        <v>271.47</v>
      </c>
      <c r="K42" t="n">
        <v>59.19</v>
      </c>
      <c r="L42" t="n">
        <v>11</v>
      </c>
      <c r="M42" t="n">
        <v>6</v>
      </c>
      <c r="N42" t="n">
        <v>71.27</v>
      </c>
      <c r="O42" t="n">
        <v>33715.11</v>
      </c>
      <c r="P42" t="n">
        <v>98.84</v>
      </c>
      <c r="Q42" t="n">
        <v>605.84</v>
      </c>
      <c r="R42" t="n">
        <v>28.3</v>
      </c>
      <c r="S42" t="n">
        <v>21.88</v>
      </c>
      <c r="T42" t="n">
        <v>2186.68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92.64458353054319</v>
      </c>
      <c r="AB42" t="n">
        <v>126.7604063770027</v>
      </c>
      <c r="AC42" t="n">
        <v>114.6625711017628</v>
      </c>
      <c r="AD42" t="n">
        <v>92644.58353054318</v>
      </c>
      <c r="AE42" t="n">
        <v>126760.4063770027</v>
      </c>
      <c r="AF42" t="n">
        <v>5.21905129381947e-06</v>
      </c>
      <c r="AG42" t="n">
        <v>0.4329166666666667</v>
      </c>
      <c r="AH42" t="n">
        <v>114662.5711017628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9.630000000000001</v>
      </c>
      <c r="E43" t="n">
        <v>10.38</v>
      </c>
      <c r="F43" t="n">
        <v>7.19</v>
      </c>
      <c r="G43" t="n">
        <v>53.91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98.2</v>
      </c>
      <c r="Q43" t="n">
        <v>605.84</v>
      </c>
      <c r="R43" t="n">
        <v>28.35</v>
      </c>
      <c r="S43" t="n">
        <v>21.88</v>
      </c>
      <c r="T43" t="n">
        <v>2211.87</v>
      </c>
      <c r="U43" t="n">
        <v>0.77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92.24432661481839</v>
      </c>
      <c r="AB43" t="n">
        <v>126.2127572068195</v>
      </c>
      <c r="AC43" t="n">
        <v>114.1671887997512</v>
      </c>
      <c r="AD43" t="n">
        <v>92244.32661481839</v>
      </c>
      <c r="AE43" t="n">
        <v>126212.7572068195</v>
      </c>
      <c r="AF43" t="n">
        <v>5.221111545519676e-06</v>
      </c>
      <c r="AG43" t="n">
        <v>0.4325000000000001</v>
      </c>
      <c r="AH43" t="n">
        <v>114167.1887997512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9.690200000000001</v>
      </c>
      <c r="E44" t="n">
        <v>10.32</v>
      </c>
      <c r="F44" t="n">
        <v>7.17</v>
      </c>
      <c r="G44" t="n">
        <v>61.48</v>
      </c>
      <c r="H44" t="n">
        <v>0.75</v>
      </c>
      <c r="I44" t="n">
        <v>7</v>
      </c>
      <c r="J44" t="n">
        <v>272.43</v>
      </c>
      <c r="K44" t="n">
        <v>59.19</v>
      </c>
      <c r="L44" t="n">
        <v>11.5</v>
      </c>
      <c r="M44" t="n">
        <v>5</v>
      </c>
      <c r="N44" t="n">
        <v>71.73</v>
      </c>
      <c r="O44" t="n">
        <v>33833.57</v>
      </c>
      <c r="P44" t="n">
        <v>96.36</v>
      </c>
      <c r="Q44" t="n">
        <v>605.86</v>
      </c>
      <c r="R44" t="n">
        <v>27.78</v>
      </c>
      <c r="S44" t="n">
        <v>21.88</v>
      </c>
      <c r="T44" t="n">
        <v>1929.83</v>
      </c>
      <c r="U44" t="n">
        <v>0.79</v>
      </c>
      <c r="V44" t="n">
        <v>0.86</v>
      </c>
      <c r="W44" t="n">
        <v>1</v>
      </c>
      <c r="X44" t="n">
        <v>0.11</v>
      </c>
      <c r="Y44" t="n">
        <v>1</v>
      </c>
      <c r="Z44" t="n">
        <v>10</v>
      </c>
      <c r="AA44" t="n">
        <v>90.55864007051292</v>
      </c>
      <c r="AB44" t="n">
        <v>123.9063265096601</v>
      </c>
      <c r="AC44" t="n">
        <v>112.0808806112322</v>
      </c>
      <c r="AD44" t="n">
        <v>90558.64007051292</v>
      </c>
      <c r="AE44" t="n">
        <v>123906.3265096601</v>
      </c>
      <c r="AF44" t="n">
        <v>5.253750269822924e-06</v>
      </c>
      <c r="AG44" t="n">
        <v>0.43</v>
      </c>
      <c r="AH44" t="n">
        <v>112080.8806112322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9.6904</v>
      </c>
      <c r="E45" t="n">
        <v>10.32</v>
      </c>
      <c r="F45" t="n">
        <v>7.17</v>
      </c>
      <c r="G45" t="n">
        <v>61.48</v>
      </c>
      <c r="H45" t="n">
        <v>0.77</v>
      </c>
      <c r="I45" t="n">
        <v>7</v>
      </c>
      <c r="J45" t="n">
        <v>272.91</v>
      </c>
      <c r="K45" t="n">
        <v>59.19</v>
      </c>
      <c r="L45" t="n">
        <v>11.75</v>
      </c>
      <c r="M45" t="n">
        <v>5</v>
      </c>
      <c r="N45" t="n">
        <v>71.95999999999999</v>
      </c>
      <c r="O45" t="n">
        <v>33892.87</v>
      </c>
      <c r="P45" t="n">
        <v>96.23999999999999</v>
      </c>
      <c r="Q45" t="n">
        <v>605.84</v>
      </c>
      <c r="R45" t="n">
        <v>27.75</v>
      </c>
      <c r="S45" t="n">
        <v>21.88</v>
      </c>
      <c r="T45" t="n">
        <v>1915.54</v>
      </c>
      <c r="U45" t="n">
        <v>0.79</v>
      </c>
      <c r="V45" t="n">
        <v>0.86</v>
      </c>
      <c r="W45" t="n">
        <v>1</v>
      </c>
      <c r="X45" t="n">
        <v>0.11</v>
      </c>
      <c r="Y45" t="n">
        <v>1</v>
      </c>
      <c r="Z45" t="n">
        <v>10</v>
      </c>
      <c r="AA45" t="n">
        <v>90.48948839010743</v>
      </c>
      <c r="AB45" t="n">
        <v>123.8117101297726</v>
      </c>
      <c r="AC45" t="n">
        <v>111.9952942858461</v>
      </c>
      <c r="AD45" t="n">
        <v>90489.48839010742</v>
      </c>
      <c r="AE45" t="n">
        <v>123811.7101297726</v>
      </c>
      <c r="AF45" t="n">
        <v>5.253858704122934e-06</v>
      </c>
      <c r="AG45" t="n">
        <v>0.43</v>
      </c>
      <c r="AH45" t="n">
        <v>111995.2942858461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9.681100000000001</v>
      </c>
      <c r="E46" t="n">
        <v>10.33</v>
      </c>
      <c r="F46" t="n">
        <v>7.18</v>
      </c>
      <c r="G46" t="n">
        <v>61.56</v>
      </c>
      <c r="H46" t="n">
        <v>0.78</v>
      </c>
      <c r="I46" t="n">
        <v>7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96.93000000000001</v>
      </c>
      <c r="Q46" t="n">
        <v>605.9</v>
      </c>
      <c r="R46" t="n">
        <v>28.04</v>
      </c>
      <c r="S46" t="n">
        <v>21.88</v>
      </c>
      <c r="T46" t="n">
        <v>2061.66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91.00700303519623</v>
      </c>
      <c r="AB46" t="n">
        <v>124.5197964983175</v>
      </c>
      <c r="AC46" t="n">
        <v>112.6358018851829</v>
      </c>
      <c r="AD46" t="n">
        <v>91007.00303519623</v>
      </c>
      <c r="AE46" t="n">
        <v>124519.7964983175</v>
      </c>
      <c r="AF46" t="n">
        <v>5.248816509172433e-06</v>
      </c>
      <c r="AG46" t="n">
        <v>0.4304166666666667</v>
      </c>
      <c r="AH46" t="n">
        <v>112635.8018851829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9.673999999999999</v>
      </c>
      <c r="E47" t="n">
        <v>10.34</v>
      </c>
      <c r="F47" t="n">
        <v>7.19</v>
      </c>
      <c r="G47" t="n">
        <v>61.63</v>
      </c>
      <c r="H47" t="n">
        <v>0.8</v>
      </c>
      <c r="I47" t="n">
        <v>7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97.17</v>
      </c>
      <c r="Q47" t="n">
        <v>605.85</v>
      </c>
      <c r="R47" t="n">
        <v>28.22</v>
      </c>
      <c r="S47" t="n">
        <v>21.88</v>
      </c>
      <c r="T47" t="n">
        <v>2150.7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91.25273401020213</v>
      </c>
      <c r="AB47" t="n">
        <v>124.8560164592059</v>
      </c>
      <c r="AC47" t="n">
        <v>112.9399334848918</v>
      </c>
      <c r="AD47" t="n">
        <v>91252.73401020213</v>
      </c>
      <c r="AE47" t="n">
        <v>124856.0164592059</v>
      </c>
      <c r="AF47" t="n">
        <v>5.244967091522048e-06</v>
      </c>
      <c r="AG47" t="n">
        <v>0.4308333333333333</v>
      </c>
      <c r="AH47" t="n">
        <v>112939.9334848918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9.693099999999999</v>
      </c>
      <c r="E48" t="n">
        <v>10.32</v>
      </c>
      <c r="F48" t="n">
        <v>7.17</v>
      </c>
      <c r="G48" t="n">
        <v>61.45</v>
      </c>
      <c r="H48" t="n">
        <v>0.8100000000000001</v>
      </c>
      <c r="I48" t="n">
        <v>7</v>
      </c>
      <c r="J48" t="n">
        <v>274.35</v>
      </c>
      <c r="K48" t="n">
        <v>59.19</v>
      </c>
      <c r="L48" t="n">
        <v>12.5</v>
      </c>
      <c r="M48" t="n">
        <v>5</v>
      </c>
      <c r="N48" t="n">
        <v>72.66</v>
      </c>
      <c r="O48" t="n">
        <v>34071.31</v>
      </c>
      <c r="P48" t="n">
        <v>96.45</v>
      </c>
      <c r="Q48" t="n">
        <v>605.84</v>
      </c>
      <c r="R48" t="n">
        <v>27.71</v>
      </c>
      <c r="S48" t="n">
        <v>21.88</v>
      </c>
      <c r="T48" t="n">
        <v>1896.27</v>
      </c>
      <c r="U48" t="n">
        <v>0.79</v>
      </c>
      <c r="V48" t="n">
        <v>0.86</v>
      </c>
      <c r="W48" t="n">
        <v>1</v>
      </c>
      <c r="X48" t="n">
        <v>0.11</v>
      </c>
      <c r="Y48" t="n">
        <v>1</v>
      </c>
      <c r="Z48" t="n">
        <v>10</v>
      </c>
      <c r="AA48" t="n">
        <v>90.58362962415561</v>
      </c>
      <c r="AB48" t="n">
        <v>123.9405183194154</v>
      </c>
      <c r="AC48" t="n">
        <v>112.1118092026529</v>
      </c>
      <c r="AD48" t="n">
        <v>90583.62962415561</v>
      </c>
      <c r="AE48" t="n">
        <v>123940.5183194154</v>
      </c>
      <c r="AF48" t="n">
        <v>5.255322567173079e-06</v>
      </c>
      <c r="AG48" t="n">
        <v>0.43</v>
      </c>
      <c r="AH48" t="n">
        <v>112111.8092026529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9.6837</v>
      </c>
      <c r="E49" t="n">
        <v>10.33</v>
      </c>
      <c r="F49" t="n">
        <v>7.18</v>
      </c>
      <c r="G49" t="n">
        <v>61.54</v>
      </c>
      <c r="H49" t="n">
        <v>0.83</v>
      </c>
      <c r="I49" t="n">
        <v>7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95.45</v>
      </c>
      <c r="Q49" t="n">
        <v>605.84</v>
      </c>
      <c r="R49" t="n">
        <v>28</v>
      </c>
      <c r="S49" t="n">
        <v>21.88</v>
      </c>
      <c r="T49" t="n">
        <v>2042.06</v>
      </c>
      <c r="U49" t="n">
        <v>0.78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90.1522476025745</v>
      </c>
      <c r="AB49" t="n">
        <v>123.3502824062567</v>
      </c>
      <c r="AC49" t="n">
        <v>111.5779045766447</v>
      </c>
      <c r="AD49" t="n">
        <v>90152.2476025745</v>
      </c>
      <c r="AE49" t="n">
        <v>123350.2824062567</v>
      </c>
      <c r="AF49" t="n">
        <v>5.250226155072573e-06</v>
      </c>
      <c r="AG49" t="n">
        <v>0.4304166666666667</v>
      </c>
      <c r="AH49" t="n">
        <v>111577.9045766447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9.6769</v>
      </c>
      <c r="E50" t="n">
        <v>10.33</v>
      </c>
      <c r="F50" t="n">
        <v>7.19</v>
      </c>
      <c r="G50" t="n">
        <v>61.6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95.13</v>
      </c>
      <c r="Q50" t="n">
        <v>605.84</v>
      </c>
      <c r="R50" t="n">
        <v>28.19</v>
      </c>
      <c r="S50" t="n">
        <v>21.88</v>
      </c>
      <c r="T50" t="n">
        <v>2135.45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90.07562629129744</v>
      </c>
      <c r="AB50" t="n">
        <v>123.2454457478738</v>
      </c>
      <c r="AC50" t="n">
        <v>111.4830733817986</v>
      </c>
      <c r="AD50" t="n">
        <v>90075.62629129743</v>
      </c>
      <c r="AE50" t="n">
        <v>123245.4457478738</v>
      </c>
      <c r="AF50" t="n">
        <v>5.246539388872206e-06</v>
      </c>
      <c r="AG50" t="n">
        <v>0.4304166666666667</v>
      </c>
      <c r="AH50" t="n">
        <v>111483.0733817986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9.6831</v>
      </c>
      <c r="E51" t="n">
        <v>10.33</v>
      </c>
      <c r="F51" t="n">
        <v>7.18</v>
      </c>
      <c r="G51" t="n">
        <v>61.54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94.42</v>
      </c>
      <c r="Q51" t="n">
        <v>605.84</v>
      </c>
      <c r="R51" t="n">
        <v>27.89</v>
      </c>
      <c r="S51" t="n">
        <v>21.88</v>
      </c>
      <c r="T51" t="n">
        <v>1985.89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89.57864551557115</v>
      </c>
      <c r="AB51" t="n">
        <v>122.5654547252811</v>
      </c>
      <c r="AC51" t="n">
        <v>110.8679797480285</v>
      </c>
      <c r="AD51" t="n">
        <v>89578.64551557116</v>
      </c>
      <c r="AE51" t="n">
        <v>122565.4547252811</v>
      </c>
      <c r="AF51" t="n">
        <v>5.24990085217254e-06</v>
      </c>
      <c r="AG51" t="n">
        <v>0.4304166666666667</v>
      </c>
      <c r="AH51" t="n">
        <v>110867.9797480285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9.757899999999999</v>
      </c>
      <c r="E52" t="n">
        <v>10.25</v>
      </c>
      <c r="F52" t="n">
        <v>7.15</v>
      </c>
      <c r="G52" t="n">
        <v>71.5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2</v>
      </c>
      <c r="N52" t="n">
        <v>73.59999999999999</v>
      </c>
      <c r="O52" t="n">
        <v>34310.51</v>
      </c>
      <c r="P52" t="n">
        <v>93.08</v>
      </c>
      <c r="Q52" t="n">
        <v>605.84</v>
      </c>
      <c r="R52" t="n">
        <v>26.95</v>
      </c>
      <c r="S52" t="n">
        <v>21.88</v>
      </c>
      <c r="T52" t="n">
        <v>1521.58</v>
      </c>
      <c r="U52" t="n">
        <v>0.8100000000000001</v>
      </c>
      <c r="V52" t="n">
        <v>0.87</v>
      </c>
      <c r="W52" t="n">
        <v>1</v>
      </c>
      <c r="X52" t="n">
        <v>0.09</v>
      </c>
      <c r="Y52" t="n">
        <v>1</v>
      </c>
      <c r="Z52" t="n">
        <v>10</v>
      </c>
      <c r="AA52" t="n">
        <v>88.02193751026279</v>
      </c>
      <c r="AB52" t="n">
        <v>120.435498155309</v>
      </c>
      <c r="AC52" t="n">
        <v>108.941303243681</v>
      </c>
      <c r="AD52" t="n">
        <v>88021.93751026278</v>
      </c>
      <c r="AE52" t="n">
        <v>120435.498155309</v>
      </c>
      <c r="AF52" t="n">
        <v>5.290455280376576e-06</v>
      </c>
      <c r="AG52" t="n">
        <v>0.4270833333333333</v>
      </c>
      <c r="AH52" t="n">
        <v>108941.303243681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9.752700000000001</v>
      </c>
      <c r="E53" t="n">
        <v>10.25</v>
      </c>
      <c r="F53" t="n">
        <v>7.16</v>
      </c>
      <c r="G53" t="n">
        <v>71.55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2</v>
      </c>
      <c r="N53" t="n">
        <v>73.84</v>
      </c>
      <c r="O53" t="n">
        <v>34370.54</v>
      </c>
      <c r="P53" t="n">
        <v>93.33</v>
      </c>
      <c r="Q53" t="n">
        <v>605.84</v>
      </c>
      <c r="R53" t="n">
        <v>27.11</v>
      </c>
      <c r="S53" t="n">
        <v>21.88</v>
      </c>
      <c r="T53" t="n">
        <v>1601.29</v>
      </c>
      <c r="U53" t="n">
        <v>0.8100000000000001</v>
      </c>
      <c r="V53" t="n">
        <v>0.86</v>
      </c>
      <c r="W53" t="n">
        <v>1</v>
      </c>
      <c r="X53" t="n">
        <v>0.1</v>
      </c>
      <c r="Y53" t="n">
        <v>1</v>
      </c>
      <c r="Z53" t="n">
        <v>10</v>
      </c>
      <c r="AA53" t="n">
        <v>88.24891360655967</v>
      </c>
      <c r="AB53" t="n">
        <v>120.7460568637409</v>
      </c>
      <c r="AC53" t="n">
        <v>109.2222226648522</v>
      </c>
      <c r="AD53" t="n">
        <v>88248.91360655967</v>
      </c>
      <c r="AE53" t="n">
        <v>120746.0568637409</v>
      </c>
      <c r="AF53" t="n">
        <v>5.287635988576297e-06</v>
      </c>
      <c r="AG53" t="n">
        <v>0.4270833333333333</v>
      </c>
      <c r="AH53" t="n">
        <v>109222.2226648522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9.7524</v>
      </c>
      <c r="E54" t="n">
        <v>10.25</v>
      </c>
      <c r="F54" t="n">
        <v>7.16</v>
      </c>
      <c r="G54" t="n">
        <v>71.56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2</v>
      </c>
      <c r="N54" t="n">
        <v>74.06999999999999</v>
      </c>
      <c r="O54" t="n">
        <v>34430.66</v>
      </c>
      <c r="P54" t="n">
        <v>93.59999999999999</v>
      </c>
      <c r="Q54" t="n">
        <v>605.84</v>
      </c>
      <c r="R54" t="n">
        <v>27.15</v>
      </c>
      <c r="S54" t="n">
        <v>21.88</v>
      </c>
      <c r="T54" t="n">
        <v>1622.98</v>
      </c>
      <c r="U54" t="n">
        <v>0.8100000000000001</v>
      </c>
      <c r="V54" t="n">
        <v>0.86</v>
      </c>
      <c r="W54" t="n">
        <v>1</v>
      </c>
      <c r="X54" t="n">
        <v>0.1</v>
      </c>
      <c r="Y54" t="n">
        <v>1</v>
      </c>
      <c r="Z54" t="n">
        <v>10</v>
      </c>
      <c r="AA54" t="n">
        <v>88.40213262101616</v>
      </c>
      <c r="AB54" t="n">
        <v>120.955697878866</v>
      </c>
      <c r="AC54" t="n">
        <v>109.4118558357268</v>
      </c>
      <c r="AD54" t="n">
        <v>88402.13262101616</v>
      </c>
      <c r="AE54" t="n">
        <v>120955.697878866</v>
      </c>
      <c r="AF54" t="n">
        <v>5.28747333712628e-06</v>
      </c>
      <c r="AG54" t="n">
        <v>0.4270833333333333</v>
      </c>
      <c r="AH54" t="n">
        <v>109411.8558357268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9.749000000000001</v>
      </c>
      <c r="E55" t="n">
        <v>10.26</v>
      </c>
      <c r="F55" t="n">
        <v>7.16</v>
      </c>
      <c r="G55" t="n">
        <v>71.59</v>
      </c>
      <c r="H55" t="n">
        <v>0.91</v>
      </c>
      <c r="I55" t="n">
        <v>6</v>
      </c>
      <c r="J55" t="n">
        <v>277.76</v>
      </c>
      <c r="K55" t="n">
        <v>59.19</v>
      </c>
      <c r="L55" t="n">
        <v>14.25</v>
      </c>
      <c r="M55" t="n">
        <v>2</v>
      </c>
      <c r="N55" t="n">
        <v>74.31</v>
      </c>
      <c r="O55" t="n">
        <v>34490.87</v>
      </c>
      <c r="P55" t="n">
        <v>92.90000000000001</v>
      </c>
      <c r="Q55" t="n">
        <v>605.84</v>
      </c>
      <c r="R55" t="n">
        <v>27.25</v>
      </c>
      <c r="S55" t="n">
        <v>21.88</v>
      </c>
      <c r="T55" t="n">
        <v>1672.87</v>
      </c>
      <c r="U55" t="n">
        <v>0.8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88.04451026305598</v>
      </c>
      <c r="AB55" t="n">
        <v>120.4663831915202</v>
      </c>
      <c r="AC55" t="n">
        <v>108.9692406553837</v>
      </c>
      <c r="AD55" t="n">
        <v>88044.51026305598</v>
      </c>
      <c r="AE55" t="n">
        <v>120466.3831915202</v>
      </c>
      <c r="AF55" t="n">
        <v>5.285629954026097e-06</v>
      </c>
      <c r="AG55" t="n">
        <v>0.4275</v>
      </c>
      <c r="AH55" t="n">
        <v>108969.2406553837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9.7461</v>
      </c>
      <c r="E56" t="n">
        <v>10.26</v>
      </c>
      <c r="F56" t="n">
        <v>7.16</v>
      </c>
      <c r="G56" t="n">
        <v>71.62</v>
      </c>
      <c r="H56" t="n">
        <v>0.93</v>
      </c>
      <c r="I56" t="n">
        <v>6</v>
      </c>
      <c r="J56" t="n">
        <v>278.25</v>
      </c>
      <c r="K56" t="n">
        <v>59.19</v>
      </c>
      <c r="L56" t="n">
        <v>14.5</v>
      </c>
      <c r="M56" t="n">
        <v>1</v>
      </c>
      <c r="N56" t="n">
        <v>74.55</v>
      </c>
      <c r="O56" t="n">
        <v>34551.18</v>
      </c>
      <c r="P56" t="n">
        <v>92.94</v>
      </c>
      <c r="Q56" t="n">
        <v>605.84</v>
      </c>
      <c r="R56" t="n">
        <v>27.34</v>
      </c>
      <c r="S56" t="n">
        <v>21.88</v>
      </c>
      <c r="T56" t="n">
        <v>1717.28</v>
      </c>
      <c r="U56" t="n">
        <v>0.8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88.09150430515804</v>
      </c>
      <c r="AB56" t="n">
        <v>120.530682513155</v>
      </c>
      <c r="AC56" t="n">
        <v>109.0274033400064</v>
      </c>
      <c r="AD56" t="n">
        <v>88091.50430515804</v>
      </c>
      <c r="AE56" t="n">
        <v>120530.682513155</v>
      </c>
      <c r="AF56" t="n">
        <v>5.28405765667594e-06</v>
      </c>
      <c r="AG56" t="n">
        <v>0.4275</v>
      </c>
      <c r="AH56" t="n">
        <v>109027.4033400064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9.7424</v>
      </c>
      <c r="E57" t="n">
        <v>10.26</v>
      </c>
      <c r="F57" t="n">
        <v>7.17</v>
      </c>
      <c r="G57" t="n">
        <v>71.66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92.86</v>
      </c>
      <c r="Q57" t="n">
        <v>605.86</v>
      </c>
      <c r="R57" t="n">
        <v>27.45</v>
      </c>
      <c r="S57" t="n">
        <v>21.88</v>
      </c>
      <c r="T57" t="n">
        <v>1774.13</v>
      </c>
      <c r="U57" t="n">
        <v>0.8</v>
      </c>
      <c r="V57" t="n">
        <v>0.86</v>
      </c>
      <c r="W57" t="n">
        <v>1</v>
      </c>
      <c r="X57" t="n">
        <v>0.11</v>
      </c>
      <c r="Y57" t="n">
        <v>1</v>
      </c>
      <c r="Z57" t="n">
        <v>10</v>
      </c>
      <c r="AA57" t="n">
        <v>88.12165546324168</v>
      </c>
      <c r="AB57" t="n">
        <v>120.5719366578203</v>
      </c>
      <c r="AC57" t="n">
        <v>109.0647202470053</v>
      </c>
      <c r="AD57" t="n">
        <v>88121.65546324168</v>
      </c>
      <c r="AE57" t="n">
        <v>120571.9366578203</v>
      </c>
      <c r="AF57" t="n">
        <v>5.28205162212574e-06</v>
      </c>
      <c r="AG57" t="n">
        <v>0.4275</v>
      </c>
      <c r="AH57" t="n">
        <v>109064.7202470053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9.741300000000001</v>
      </c>
      <c r="E58" t="n">
        <v>10.27</v>
      </c>
      <c r="F58" t="n">
        <v>7.17</v>
      </c>
      <c r="G58" t="n">
        <v>71.67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0</v>
      </c>
      <c r="N58" t="n">
        <v>75.03</v>
      </c>
      <c r="O58" t="n">
        <v>34672.08</v>
      </c>
      <c r="P58" t="n">
        <v>92.79000000000001</v>
      </c>
      <c r="Q58" t="n">
        <v>605.89</v>
      </c>
      <c r="R58" t="n">
        <v>27.48</v>
      </c>
      <c r="S58" t="n">
        <v>21.88</v>
      </c>
      <c r="T58" t="n">
        <v>1786.18</v>
      </c>
      <c r="U58" t="n">
        <v>0.8</v>
      </c>
      <c r="V58" t="n">
        <v>0.86</v>
      </c>
      <c r="W58" t="n">
        <v>1</v>
      </c>
      <c r="X58" t="n">
        <v>0.11</v>
      </c>
      <c r="Y58" t="n">
        <v>1</v>
      </c>
      <c r="Z58" t="n">
        <v>10</v>
      </c>
      <c r="AA58" t="n">
        <v>88.09601106722481</v>
      </c>
      <c r="AB58" t="n">
        <v>120.5368488638391</v>
      </c>
      <c r="AC58" t="n">
        <v>109.0329811828357</v>
      </c>
      <c r="AD58" t="n">
        <v>88096.01106722481</v>
      </c>
      <c r="AE58" t="n">
        <v>120536.8488638391</v>
      </c>
      <c r="AF58" t="n">
        <v>5.281455233475682e-06</v>
      </c>
      <c r="AG58" t="n">
        <v>0.4279166666666667</v>
      </c>
      <c r="AH58" t="n">
        <v>109032.9811828357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7.7015</v>
      </c>
      <c r="E2" t="n">
        <v>12.98</v>
      </c>
      <c r="F2" t="n">
        <v>8.51</v>
      </c>
      <c r="G2" t="n">
        <v>7.09</v>
      </c>
      <c r="H2" t="n">
        <v>0.12</v>
      </c>
      <c r="I2" t="n">
        <v>72</v>
      </c>
      <c r="J2" t="n">
        <v>150.44</v>
      </c>
      <c r="K2" t="n">
        <v>49.1</v>
      </c>
      <c r="L2" t="n">
        <v>1</v>
      </c>
      <c r="M2" t="n">
        <v>70</v>
      </c>
      <c r="N2" t="n">
        <v>25.34</v>
      </c>
      <c r="O2" t="n">
        <v>18787.76</v>
      </c>
      <c r="P2" t="n">
        <v>98.34</v>
      </c>
      <c r="Q2" t="n">
        <v>606.03</v>
      </c>
      <c r="R2" t="n">
        <v>69.45999999999999</v>
      </c>
      <c r="S2" t="n">
        <v>21.88</v>
      </c>
      <c r="T2" t="n">
        <v>22447.24</v>
      </c>
      <c r="U2" t="n">
        <v>0.32</v>
      </c>
      <c r="V2" t="n">
        <v>0.73</v>
      </c>
      <c r="W2" t="n">
        <v>1.1</v>
      </c>
      <c r="X2" t="n">
        <v>1.45</v>
      </c>
      <c r="Y2" t="n">
        <v>1</v>
      </c>
      <c r="Z2" t="n">
        <v>10</v>
      </c>
      <c r="AA2" t="n">
        <v>113.1031757493882</v>
      </c>
      <c r="AB2" t="n">
        <v>154.752754820201</v>
      </c>
      <c r="AC2" t="n">
        <v>139.9833690970589</v>
      </c>
      <c r="AD2" t="n">
        <v>113103.1757493882</v>
      </c>
      <c r="AE2" t="n">
        <v>154752.754820201</v>
      </c>
      <c r="AF2" t="n">
        <v>5.212780011210147e-06</v>
      </c>
      <c r="AG2" t="n">
        <v>0.5408333333333334</v>
      </c>
      <c r="AH2" t="n">
        <v>139983.3690970589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8.2561</v>
      </c>
      <c r="E3" t="n">
        <v>12.11</v>
      </c>
      <c r="F3" t="n">
        <v>8.16</v>
      </c>
      <c r="G3" t="n">
        <v>8.9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93.28</v>
      </c>
      <c r="Q3" t="n">
        <v>606.02</v>
      </c>
      <c r="R3" t="n">
        <v>58.56</v>
      </c>
      <c r="S3" t="n">
        <v>21.88</v>
      </c>
      <c r="T3" t="n">
        <v>17081.11</v>
      </c>
      <c r="U3" t="n">
        <v>0.37</v>
      </c>
      <c r="V3" t="n">
        <v>0.76</v>
      </c>
      <c r="W3" t="n">
        <v>1.07</v>
      </c>
      <c r="X3" t="n">
        <v>1.1</v>
      </c>
      <c r="Y3" t="n">
        <v>1</v>
      </c>
      <c r="Z3" t="n">
        <v>10</v>
      </c>
      <c r="AA3" t="n">
        <v>100.8090613631008</v>
      </c>
      <c r="AB3" t="n">
        <v>137.9314051388434</v>
      </c>
      <c r="AC3" t="n">
        <v>124.7674254203722</v>
      </c>
      <c r="AD3" t="n">
        <v>100809.0613631008</v>
      </c>
      <c r="AE3" t="n">
        <v>137931.4051388434</v>
      </c>
      <c r="AF3" t="n">
        <v>5.588162442453041e-06</v>
      </c>
      <c r="AG3" t="n">
        <v>0.5045833333333333</v>
      </c>
      <c r="AH3" t="n">
        <v>124767.4254203722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8.6478</v>
      </c>
      <c r="E4" t="n">
        <v>11.56</v>
      </c>
      <c r="F4" t="n">
        <v>7.94</v>
      </c>
      <c r="G4" t="n">
        <v>10.83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90.11</v>
      </c>
      <c r="Q4" t="n">
        <v>605.86</v>
      </c>
      <c r="R4" t="n">
        <v>51.76</v>
      </c>
      <c r="S4" t="n">
        <v>21.88</v>
      </c>
      <c r="T4" t="n">
        <v>13736.74</v>
      </c>
      <c r="U4" t="n">
        <v>0.42</v>
      </c>
      <c r="V4" t="n">
        <v>0.78</v>
      </c>
      <c r="W4" t="n">
        <v>1.06</v>
      </c>
      <c r="X4" t="n">
        <v>0.88</v>
      </c>
      <c r="Y4" t="n">
        <v>1</v>
      </c>
      <c r="Z4" t="n">
        <v>10</v>
      </c>
      <c r="AA4" t="n">
        <v>93.33405832441963</v>
      </c>
      <c r="AB4" t="n">
        <v>127.7037762074652</v>
      </c>
      <c r="AC4" t="n">
        <v>115.5159070396341</v>
      </c>
      <c r="AD4" t="n">
        <v>93334.05832441963</v>
      </c>
      <c r="AE4" t="n">
        <v>127703.7762074652</v>
      </c>
      <c r="AF4" t="n">
        <v>5.853285591241071e-06</v>
      </c>
      <c r="AG4" t="n">
        <v>0.4816666666666667</v>
      </c>
      <c r="AH4" t="n">
        <v>115515.9070396341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8.936299999999999</v>
      </c>
      <c r="E5" t="n">
        <v>11.19</v>
      </c>
      <c r="F5" t="n">
        <v>7.78</v>
      </c>
      <c r="G5" t="n">
        <v>12.62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87.52</v>
      </c>
      <c r="Q5" t="n">
        <v>605.9</v>
      </c>
      <c r="R5" t="n">
        <v>46.45</v>
      </c>
      <c r="S5" t="n">
        <v>21.88</v>
      </c>
      <c r="T5" t="n">
        <v>11118.82</v>
      </c>
      <c r="U5" t="n">
        <v>0.47</v>
      </c>
      <c r="V5" t="n">
        <v>0.79</v>
      </c>
      <c r="W5" t="n">
        <v>1.06</v>
      </c>
      <c r="X5" t="n">
        <v>0.72</v>
      </c>
      <c r="Y5" t="n">
        <v>1</v>
      </c>
      <c r="Z5" t="n">
        <v>10</v>
      </c>
      <c r="AA5" t="n">
        <v>88.17059772990122</v>
      </c>
      <c r="AB5" t="n">
        <v>120.6389016262442</v>
      </c>
      <c r="AC5" t="n">
        <v>109.1252941728288</v>
      </c>
      <c r="AD5" t="n">
        <v>88170.59772990122</v>
      </c>
      <c r="AE5" t="n">
        <v>120638.9016262442</v>
      </c>
      <c r="AF5" t="n">
        <v>6.048557555564142e-06</v>
      </c>
      <c r="AG5" t="n">
        <v>0.46625</v>
      </c>
      <c r="AH5" t="n">
        <v>109125.2941728288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9.1419</v>
      </c>
      <c r="E6" t="n">
        <v>10.94</v>
      </c>
      <c r="F6" t="n">
        <v>7.68</v>
      </c>
      <c r="G6" t="n">
        <v>14.41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85.55</v>
      </c>
      <c r="Q6" t="n">
        <v>605.89</v>
      </c>
      <c r="R6" t="n">
        <v>43.78</v>
      </c>
      <c r="S6" t="n">
        <v>21.88</v>
      </c>
      <c r="T6" t="n">
        <v>9807.07</v>
      </c>
      <c r="U6" t="n">
        <v>0.5</v>
      </c>
      <c r="V6" t="n">
        <v>0.8100000000000001</v>
      </c>
      <c r="W6" t="n">
        <v>1.04</v>
      </c>
      <c r="X6" t="n">
        <v>0.63</v>
      </c>
      <c r="Y6" t="n">
        <v>1</v>
      </c>
      <c r="Z6" t="n">
        <v>10</v>
      </c>
      <c r="AA6" t="n">
        <v>84.66744481365396</v>
      </c>
      <c r="AB6" t="n">
        <v>115.8457332580379</v>
      </c>
      <c r="AC6" t="n">
        <v>104.7895790664286</v>
      </c>
      <c r="AD6" t="n">
        <v>84667.44481365396</v>
      </c>
      <c r="AE6" t="n">
        <v>115845.7332580379</v>
      </c>
      <c r="AF6" t="n">
        <v>6.187718442443945e-06</v>
      </c>
      <c r="AG6" t="n">
        <v>0.4558333333333333</v>
      </c>
      <c r="AH6" t="n">
        <v>104789.5790664286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9.317</v>
      </c>
      <c r="E7" t="n">
        <v>10.73</v>
      </c>
      <c r="F7" t="n">
        <v>7.6</v>
      </c>
      <c r="G7" t="n">
        <v>16.29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83.47</v>
      </c>
      <c r="Q7" t="n">
        <v>605.89</v>
      </c>
      <c r="R7" t="n">
        <v>41.2</v>
      </c>
      <c r="S7" t="n">
        <v>21.88</v>
      </c>
      <c r="T7" t="n">
        <v>8536.33</v>
      </c>
      <c r="U7" t="n">
        <v>0.53</v>
      </c>
      <c r="V7" t="n">
        <v>0.8100000000000001</v>
      </c>
      <c r="W7" t="n">
        <v>1.03</v>
      </c>
      <c r="X7" t="n">
        <v>0.54</v>
      </c>
      <c r="Y7" t="n">
        <v>1</v>
      </c>
      <c r="Z7" t="n">
        <v>10</v>
      </c>
      <c r="AA7" t="n">
        <v>81.58738503431509</v>
      </c>
      <c r="AB7" t="n">
        <v>111.6314595853013</v>
      </c>
      <c r="AC7" t="n">
        <v>100.9775097582463</v>
      </c>
      <c r="AD7" t="n">
        <v>81587.38503431508</v>
      </c>
      <c r="AE7" t="n">
        <v>111631.4595853013</v>
      </c>
      <c r="AF7" t="n">
        <v>6.306235326163078e-06</v>
      </c>
      <c r="AG7" t="n">
        <v>0.4470833333333333</v>
      </c>
      <c r="AH7" t="n">
        <v>100977.5097582463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9.456300000000001</v>
      </c>
      <c r="E8" t="n">
        <v>10.58</v>
      </c>
      <c r="F8" t="n">
        <v>7.53</v>
      </c>
      <c r="G8" t="n">
        <v>18.08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81.98</v>
      </c>
      <c r="Q8" t="n">
        <v>605.85</v>
      </c>
      <c r="R8" t="n">
        <v>39.13</v>
      </c>
      <c r="S8" t="n">
        <v>21.88</v>
      </c>
      <c r="T8" t="n">
        <v>7518.87</v>
      </c>
      <c r="U8" t="n">
        <v>0.5600000000000001</v>
      </c>
      <c r="V8" t="n">
        <v>0.82</v>
      </c>
      <c r="W8" t="n">
        <v>1.03</v>
      </c>
      <c r="X8" t="n">
        <v>0.48</v>
      </c>
      <c r="Y8" t="n">
        <v>1</v>
      </c>
      <c r="Z8" t="n">
        <v>10</v>
      </c>
      <c r="AA8" t="n">
        <v>79.29516896740959</v>
      </c>
      <c r="AB8" t="n">
        <v>108.4951484371269</v>
      </c>
      <c r="AC8" t="n">
        <v>98.14052374421239</v>
      </c>
      <c r="AD8" t="n">
        <v>79295.1689674096</v>
      </c>
      <c r="AE8" t="n">
        <v>108495.1484371269</v>
      </c>
      <c r="AF8" t="n">
        <v>6.400520888139521e-06</v>
      </c>
      <c r="AG8" t="n">
        <v>0.4408333333333334</v>
      </c>
      <c r="AH8" t="n">
        <v>98140.52374421239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9.5913</v>
      </c>
      <c r="E9" t="n">
        <v>10.43</v>
      </c>
      <c r="F9" t="n">
        <v>7.48</v>
      </c>
      <c r="G9" t="n">
        <v>20.39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80.56999999999999</v>
      </c>
      <c r="Q9" t="n">
        <v>605.98</v>
      </c>
      <c r="R9" t="n">
        <v>37.25</v>
      </c>
      <c r="S9" t="n">
        <v>21.88</v>
      </c>
      <c r="T9" t="n">
        <v>6594.13</v>
      </c>
      <c r="U9" t="n">
        <v>0.59</v>
      </c>
      <c r="V9" t="n">
        <v>0.83</v>
      </c>
      <c r="W9" t="n">
        <v>1.02</v>
      </c>
      <c r="X9" t="n">
        <v>0.42</v>
      </c>
      <c r="Y9" t="n">
        <v>1</v>
      </c>
      <c r="Z9" t="n">
        <v>10</v>
      </c>
      <c r="AA9" t="n">
        <v>77.21595560751423</v>
      </c>
      <c r="AB9" t="n">
        <v>105.6502769896999</v>
      </c>
      <c r="AC9" t="n">
        <v>95.56716283492479</v>
      </c>
      <c r="AD9" t="n">
        <v>77215.95560751423</v>
      </c>
      <c r="AE9" t="n">
        <v>105650.2769897</v>
      </c>
      <c r="AF9" t="n">
        <v>6.49189598409659e-06</v>
      </c>
      <c r="AG9" t="n">
        <v>0.4345833333333333</v>
      </c>
      <c r="AH9" t="n">
        <v>95567.16283492479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9.6785</v>
      </c>
      <c r="E10" t="n">
        <v>10.33</v>
      </c>
      <c r="F10" t="n">
        <v>7.44</v>
      </c>
      <c r="G10" t="n">
        <v>22.33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79.38</v>
      </c>
      <c r="Q10" t="n">
        <v>605.85</v>
      </c>
      <c r="R10" t="n">
        <v>36.15</v>
      </c>
      <c r="S10" t="n">
        <v>21.88</v>
      </c>
      <c r="T10" t="n">
        <v>6053.43</v>
      </c>
      <c r="U10" t="n">
        <v>0.61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75.71771165725282</v>
      </c>
      <c r="AB10" t="n">
        <v>103.6003135190952</v>
      </c>
      <c r="AC10" t="n">
        <v>93.71284500081207</v>
      </c>
      <c r="AD10" t="n">
        <v>75717.71165725282</v>
      </c>
      <c r="AE10" t="n">
        <v>103600.3135190952</v>
      </c>
      <c r="AF10" t="n">
        <v>6.55091752755923e-06</v>
      </c>
      <c r="AG10" t="n">
        <v>0.4304166666666667</v>
      </c>
      <c r="AH10" t="n">
        <v>93712.84500081207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9.73</v>
      </c>
      <c r="E11" t="n">
        <v>10.28</v>
      </c>
      <c r="F11" t="n">
        <v>7.42</v>
      </c>
      <c r="G11" t="n">
        <v>23.43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77.79000000000001</v>
      </c>
      <c r="Q11" t="n">
        <v>605.85</v>
      </c>
      <c r="R11" t="n">
        <v>35.66</v>
      </c>
      <c r="S11" t="n">
        <v>21.88</v>
      </c>
      <c r="T11" t="n">
        <v>5810.44</v>
      </c>
      <c r="U11" t="n">
        <v>0.61</v>
      </c>
      <c r="V11" t="n">
        <v>0.83</v>
      </c>
      <c r="W11" t="n">
        <v>1.01</v>
      </c>
      <c r="X11" t="n">
        <v>0.36</v>
      </c>
      <c r="Y11" t="n">
        <v>1</v>
      </c>
      <c r="Z11" t="n">
        <v>10</v>
      </c>
      <c r="AA11" t="n">
        <v>74.36513306485546</v>
      </c>
      <c r="AB11" t="n">
        <v>101.7496558174219</v>
      </c>
      <c r="AC11" t="n">
        <v>92.03881147277154</v>
      </c>
      <c r="AD11" t="n">
        <v>74365.13306485546</v>
      </c>
      <c r="AE11" t="n">
        <v>101749.6558174219</v>
      </c>
      <c r="AF11" t="n">
        <v>6.585775434535446e-06</v>
      </c>
      <c r="AG11" t="n">
        <v>0.4283333333333333</v>
      </c>
      <c r="AH11" t="n">
        <v>92038.81147277154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9.817</v>
      </c>
      <c r="E12" t="n">
        <v>10.19</v>
      </c>
      <c r="F12" t="n">
        <v>7.39</v>
      </c>
      <c r="G12" t="n">
        <v>26.08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76.81</v>
      </c>
      <c r="Q12" t="n">
        <v>605.84</v>
      </c>
      <c r="R12" t="n">
        <v>34.76</v>
      </c>
      <c r="S12" t="n">
        <v>21.88</v>
      </c>
      <c r="T12" t="n">
        <v>5372.77</v>
      </c>
      <c r="U12" t="n">
        <v>0.63</v>
      </c>
      <c r="V12" t="n">
        <v>0.84</v>
      </c>
      <c r="W12" t="n">
        <v>1.01</v>
      </c>
      <c r="X12" t="n">
        <v>0.33</v>
      </c>
      <c r="Y12" t="n">
        <v>1</v>
      </c>
      <c r="Z12" t="n">
        <v>10</v>
      </c>
      <c r="AA12" t="n">
        <v>73.06851725535141</v>
      </c>
      <c r="AB12" t="n">
        <v>99.97556886420708</v>
      </c>
      <c r="AC12" t="n">
        <v>90.43404088842425</v>
      </c>
      <c r="AD12" t="n">
        <v>73068.51725535141</v>
      </c>
      <c r="AE12" t="n">
        <v>99975.56886420707</v>
      </c>
      <c r="AF12" t="n">
        <v>6.644661607485557e-06</v>
      </c>
      <c r="AG12" t="n">
        <v>0.4245833333333333</v>
      </c>
      <c r="AH12" t="n">
        <v>90434.04088842425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9.8736</v>
      </c>
      <c r="E13" t="n">
        <v>10.13</v>
      </c>
      <c r="F13" t="n">
        <v>7.36</v>
      </c>
      <c r="G13" t="n">
        <v>27.61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75.48</v>
      </c>
      <c r="Q13" t="n">
        <v>605.84</v>
      </c>
      <c r="R13" t="n">
        <v>33.89</v>
      </c>
      <c r="S13" t="n">
        <v>21.88</v>
      </c>
      <c r="T13" t="n">
        <v>4941.43</v>
      </c>
      <c r="U13" t="n">
        <v>0.65</v>
      </c>
      <c r="V13" t="n">
        <v>0.84</v>
      </c>
      <c r="W13" t="n">
        <v>1.01</v>
      </c>
      <c r="X13" t="n">
        <v>0.3</v>
      </c>
      <c r="Y13" t="n">
        <v>1</v>
      </c>
      <c r="Z13" t="n">
        <v>10</v>
      </c>
      <c r="AA13" t="n">
        <v>71.81876602396517</v>
      </c>
      <c r="AB13" t="n">
        <v>98.26560409429219</v>
      </c>
      <c r="AC13" t="n">
        <v>88.88727275619885</v>
      </c>
      <c r="AD13" t="n">
        <v>71818.76602396517</v>
      </c>
      <c r="AE13" t="n">
        <v>98265.60409429218</v>
      </c>
      <c r="AF13" t="n">
        <v>6.682971462531262e-06</v>
      </c>
      <c r="AG13" t="n">
        <v>0.4220833333333334</v>
      </c>
      <c r="AH13" t="n">
        <v>88887.27275619886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9.936</v>
      </c>
      <c r="E14" t="n">
        <v>10.06</v>
      </c>
      <c r="F14" t="n">
        <v>7.33</v>
      </c>
      <c r="G14" t="n">
        <v>29.32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13</v>
      </c>
      <c r="N14" t="n">
        <v>26.53</v>
      </c>
      <c r="O14" t="n">
        <v>19304.72</v>
      </c>
      <c r="P14" t="n">
        <v>73.90000000000001</v>
      </c>
      <c r="Q14" t="n">
        <v>605.9</v>
      </c>
      <c r="R14" t="n">
        <v>32.68</v>
      </c>
      <c r="S14" t="n">
        <v>21.88</v>
      </c>
      <c r="T14" t="n">
        <v>4340.64</v>
      </c>
      <c r="U14" t="n">
        <v>0.67</v>
      </c>
      <c r="V14" t="n">
        <v>0.84</v>
      </c>
      <c r="W14" t="n">
        <v>1.01</v>
      </c>
      <c r="X14" t="n">
        <v>0.27</v>
      </c>
      <c r="Y14" t="n">
        <v>1</v>
      </c>
      <c r="Z14" t="n">
        <v>10</v>
      </c>
      <c r="AA14" t="n">
        <v>70.40378931545696</v>
      </c>
      <c r="AB14" t="n">
        <v>96.32957053734552</v>
      </c>
      <c r="AC14" t="n">
        <v>87.13601152468642</v>
      </c>
      <c r="AD14" t="n">
        <v>70403.78931545696</v>
      </c>
      <c r="AE14" t="n">
        <v>96329.57053734551</v>
      </c>
      <c r="AF14" t="n">
        <v>6.725207062440307e-06</v>
      </c>
      <c r="AG14" t="n">
        <v>0.4191666666666667</v>
      </c>
      <c r="AH14" t="n">
        <v>87136.01152468643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9.974500000000001</v>
      </c>
      <c r="E15" t="n">
        <v>10.03</v>
      </c>
      <c r="F15" t="n">
        <v>7.32</v>
      </c>
      <c r="G15" t="n">
        <v>31.38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12</v>
      </c>
      <c r="N15" t="n">
        <v>26.63</v>
      </c>
      <c r="O15" t="n">
        <v>19348.03</v>
      </c>
      <c r="P15" t="n">
        <v>73.43000000000001</v>
      </c>
      <c r="Q15" t="n">
        <v>605.87</v>
      </c>
      <c r="R15" t="n">
        <v>32.47</v>
      </c>
      <c r="S15" t="n">
        <v>21.88</v>
      </c>
      <c r="T15" t="n">
        <v>4242.69</v>
      </c>
      <c r="U15" t="n">
        <v>0.67</v>
      </c>
      <c r="V15" t="n">
        <v>0.84</v>
      </c>
      <c r="W15" t="n">
        <v>1.01</v>
      </c>
      <c r="X15" t="n">
        <v>0.26</v>
      </c>
      <c r="Y15" t="n">
        <v>1</v>
      </c>
      <c r="Z15" t="n">
        <v>10</v>
      </c>
      <c r="AA15" t="n">
        <v>69.84896478944583</v>
      </c>
      <c r="AB15" t="n">
        <v>95.5704351437269</v>
      </c>
      <c r="AC15" t="n">
        <v>86.4493269475813</v>
      </c>
      <c r="AD15" t="n">
        <v>69848.96478944583</v>
      </c>
      <c r="AE15" t="n">
        <v>95570.43514372689</v>
      </c>
      <c r="AF15" t="n">
        <v>6.751265886102139e-06</v>
      </c>
      <c r="AG15" t="n">
        <v>0.4179166666666667</v>
      </c>
      <c r="AH15" t="n">
        <v>86449.3269475813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10.0245</v>
      </c>
      <c r="E16" t="n">
        <v>9.98</v>
      </c>
      <c r="F16" t="n">
        <v>7.3</v>
      </c>
      <c r="G16" t="n">
        <v>33.7</v>
      </c>
      <c r="H16" t="n">
        <v>0.51</v>
      </c>
      <c r="I16" t="n">
        <v>13</v>
      </c>
      <c r="J16" t="n">
        <v>155.33</v>
      </c>
      <c r="K16" t="n">
        <v>49.1</v>
      </c>
      <c r="L16" t="n">
        <v>4.5</v>
      </c>
      <c r="M16" t="n">
        <v>11</v>
      </c>
      <c r="N16" t="n">
        <v>26.74</v>
      </c>
      <c r="O16" t="n">
        <v>19391.36</v>
      </c>
      <c r="P16" t="n">
        <v>72.28</v>
      </c>
      <c r="Q16" t="n">
        <v>605.87</v>
      </c>
      <c r="R16" t="n">
        <v>31.88</v>
      </c>
      <c r="S16" t="n">
        <v>21.88</v>
      </c>
      <c r="T16" t="n">
        <v>3952.42</v>
      </c>
      <c r="U16" t="n">
        <v>0.6899999999999999</v>
      </c>
      <c r="V16" t="n">
        <v>0.85</v>
      </c>
      <c r="W16" t="n">
        <v>1.01</v>
      </c>
      <c r="X16" t="n">
        <v>0.24</v>
      </c>
      <c r="Y16" t="n">
        <v>1</v>
      </c>
      <c r="Z16" t="n">
        <v>10</v>
      </c>
      <c r="AA16" t="n">
        <v>68.81364510223503</v>
      </c>
      <c r="AB16" t="n">
        <v>94.15386507260475</v>
      </c>
      <c r="AC16" t="n">
        <v>85.16795233587801</v>
      </c>
      <c r="AD16" t="n">
        <v>68813.64510223502</v>
      </c>
      <c r="AE16" t="n">
        <v>94153.86507260475</v>
      </c>
      <c r="AF16" t="n">
        <v>6.785108514234386e-06</v>
      </c>
      <c r="AG16" t="n">
        <v>0.4158333333333333</v>
      </c>
      <c r="AH16" t="n">
        <v>85167.95233587801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10.0795</v>
      </c>
      <c r="E17" t="n">
        <v>9.92</v>
      </c>
      <c r="F17" t="n">
        <v>7.28</v>
      </c>
      <c r="G17" t="n">
        <v>36.39</v>
      </c>
      <c r="H17" t="n">
        <v>0.54</v>
      </c>
      <c r="I17" t="n">
        <v>12</v>
      </c>
      <c r="J17" t="n">
        <v>155.68</v>
      </c>
      <c r="K17" t="n">
        <v>49.1</v>
      </c>
      <c r="L17" t="n">
        <v>4.75</v>
      </c>
      <c r="M17" t="n">
        <v>10</v>
      </c>
      <c r="N17" t="n">
        <v>26.84</v>
      </c>
      <c r="O17" t="n">
        <v>19434.74</v>
      </c>
      <c r="P17" t="n">
        <v>70.58</v>
      </c>
      <c r="Q17" t="n">
        <v>605.89</v>
      </c>
      <c r="R17" t="n">
        <v>31.11</v>
      </c>
      <c r="S17" t="n">
        <v>21.88</v>
      </c>
      <c r="T17" t="n">
        <v>3570.73</v>
      </c>
      <c r="U17" t="n">
        <v>0.7</v>
      </c>
      <c r="V17" t="n">
        <v>0.85</v>
      </c>
      <c r="W17" t="n">
        <v>1.01</v>
      </c>
      <c r="X17" t="n">
        <v>0.22</v>
      </c>
      <c r="Y17" t="n">
        <v>1</v>
      </c>
      <c r="Z17" t="n">
        <v>10</v>
      </c>
      <c r="AA17" t="n">
        <v>67.45629378451646</v>
      </c>
      <c r="AB17" t="n">
        <v>92.29667711758928</v>
      </c>
      <c r="AC17" t="n">
        <v>83.48801179270897</v>
      </c>
      <c r="AD17" t="n">
        <v>67456.29378451646</v>
      </c>
      <c r="AE17" t="n">
        <v>92296.67711758928</v>
      </c>
      <c r="AF17" t="n">
        <v>6.822335405179858e-06</v>
      </c>
      <c r="AG17" t="n">
        <v>0.4133333333333333</v>
      </c>
      <c r="AH17" t="n">
        <v>83488.01179270897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10.1414</v>
      </c>
      <c r="E18" t="n">
        <v>9.859999999999999</v>
      </c>
      <c r="F18" t="n">
        <v>7.25</v>
      </c>
      <c r="G18" t="n">
        <v>39.53</v>
      </c>
      <c r="H18" t="n">
        <v>0.57</v>
      </c>
      <c r="I18" t="n">
        <v>11</v>
      </c>
      <c r="J18" t="n">
        <v>156.03</v>
      </c>
      <c r="K18" t="n">
        <v>49.1</v>
      </c>
      <c r="L18" t="n">
        <v>5</v>
      </c>
      <c r="M18" t="n">
        <v>9</v>
      </c>
      <c r="N18" t="n">
        <v>26.94</v>
      </c>
      <c r="O18" t="n">
        <v>19478.15</v>
      </c>
      <c r="P18" t="n">
        <v>69.45</v>
      </c>
      <c r="Q18" t="n">
        <v>605.84</v>
      </c>
      <c r="R18" t="n">
        <v>30.01</v>
      </c>
      <c r="S18" t="n">
        <v>21.88</v>
      </c>
      <c r="T18" t="n">
        <v>3025.39</v>
      </c>
      <c r="U18" t="n">
        <v>0.73</v>
      </c>
      <c r="V18" t="n">
        <v>0.85</v>
      </c>
      <c r="W18" t="n">
        <v>1.01</v>
      </c>
      <c r="X18" t="n">
        <v>0.19</v>
      </c>
      <c r="Y18" t="n">
        <v>1</v>
      </c>
      <c r="Z18" t="n">
        <v>10</v>
      </c>
      <c r="AA18" t="n">
        <v>66.34427518579854</v>
      </c>
      <c r="AB18" t="n">
        <v>90.775164212026</v>
      </c>
      <c r="AC18" t="n">
        <v>82.11170994339538</v>
      </c>
      <c r="AD18" t="n">
        <v>66344.27518579854</v>
      </c>
      <c r="AE18" t="n">
        <v>90775.16421202599</v>
      </c>
      <c r="AF18" t="n">
        <v>6.864232578807581e-06</v>
      </c>
      <c r="AG18" t="n">
        <v>0.4108333333333333</v>
      </c>
      <c r="AH18" t="n">
        <v>82111.70994339538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10.1291</v>
      </c>
      <c r="E19" t="n">
        <v>9.869999999999999</v>
      </c>
      <c r="F19" t="n">
        <v>7.26</v>
      </c>
      <c r="G19" t="n">
        <v>39.6</v>
      </c>
      <c r="H19" t="n">
        <v>0.59</v>
      </c>
      <c r="I19" t="n">
        <v>11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68.05</v>
      </c>
      <c r="Q19" t="n">
        <v>605.88</v>
      </c>
      <c r="R19" t="n">
        <v>30.46</v>
      </c>
      <c r="S19" t="n">
        <v>21.88</v>
      </c>
      <c r="T19" t="n">
        <v>3251.87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65.70410600665437</v>
      </c>
      <c r="AB19" t="n">
        <v>89.89925649885045</v>
      </c>
      <c r="AC19" t="n">
        <v>81.31939763302086</v>
      </c>
      <c r="AD19" t="n">
        <v>65704.10600665437</v>
      </c>
      <c r="AE19" t="n">
        <v>89899.25649885045</v>
      </c>
      <c r="AF19" t="n">
        <v>6.855907292287047e-06</v>
      </c>
      <c r="AG19" t="n">
        <v>0.4112499999999999</v>
      </c>
      <c r="AH19" t="n">
        <v>81319.39763302085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10.1827</v>
      </c>
      <c r="E20" t="n">
        <v>9.82</v>
      </c>
      <c r="F20" t="n">
        <v>7.24</v>
      </c>
      <c r="G20" t="n">
        <v>43.43</v>
      </c>
      <c r="H20" t="n">
        <v>0.62</v>
      </c>
      <c r="I20" t="n">
        <v>10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66.95999999999999</v>
      </c>
      <c r="Q20" t="n">
        <v>605.89</v>
      </c>
      <c r="R20" t="n">
        <v>29.55</v>
      </c>
      <c r="S20" t="n">
        <v>21.88</v>
      </c>
      <c r="T20" t="n">
        <v>2801.42</v>
      </c>
      <c r="U20" t="n">
        <v>0.74</v>
      </c>
      <c r="V20" t="n">
        <v>0.85</v>
      </c>
      <c r="W20" t="n">
        <v>1.01</v>
      </c>
      <c r="X20" t="n">
        <v>0.18</v>
      </c>
      <c r="Y20" t="n">
        <v>1</v>
      </c>
      <c r="Z20" t="n">
        <v>10</v>
      </c>
      <c r="AA20" t="n">
        <v>64.71517057003058</v>
      </c>
      <c r="AB20" t="n">
        <v>88.54615140571015</v>
      </c>
      <c r="AC20" t="n">
        <v>80.0954309908745</v>
      </c>
      <c r="AD20" t="n">
        <v>64715.17057003058</v>
      </c>
      <c r="AE20" t="n">
        <v>88546.15140571014</v>
      </c>
      <c r="AF20" t="n">
        <v>6.892186589644818e-06</v>
      </c>
      <c r="AG20" t="n">
        <v>0.4091666666666667</v>
      </c>
      <c r="AH20" t="n">
        <v>80095.43099087451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10.1882</v>
      </c>
      <c r="E21" t="n">
        <v>9.82</v>
      </c>
      <c r="F21" t="n">
        <v>7.23</v>
      </c>
      <c r="G21" t="n">
        <v>43.4</v>
      </c>
      <c r="H21" t="n">
        <v>0.65</v>
      </c>
      <c r="I21" t="n">
        <v>10</v>
      </c>
      <c r="J21" t="n">
        <v>157.09</v>
      </c>
      <c r="K21" t="n">
        <v>49.1</v>
      </c>
      <c r="L21" t="n">
        <v>5.75</v>
      </c>
      <c r="M21" t="n">
        <v>4</v>
      </c>
      <c r="N21" t="n">
        <v>27.25</v>
      </c>
      <c r="O21" t="n">
        <v>19608.58</v>
      </c>
      <c r="P21" t="n">
        <v>66.87</v>
      </c>
      <c r="Q21" t="n">
        <v>605.84</v>
      </c>
      <c r="R21" t="n">
        <v>29.47</v>
      </c>
      <c r="S21" t="n">
        <v>21.88</v>
      </c>
      <c r="T21" t="n">
        <v>2761.18</v>
      </c>
      <c r="U21" t="n">
        <v>0.74</v>
      </c>
      <c r="V21" t="n">
        <v>0.86</v>
      </c>
      <c r="W21" t="n">
        <v>1.01</v>
      </c>
      <c r="X21" t="n">
        <v>0.18</v>
      </c>
      <c r="Y21" t="n">
        <v>1</v>
      </c>
      <c r="Z21" t="n">
        <v>10</v>
      </c>
      <c r="AA21" t="n">
        <v>64.6015932552661</v>
      </c>
      <c r="AB21" t="n">
        <v>88.39074991297198</v>
      </c>
      <c r="AC21" t="n">
        <v>79.95486079849582</v>
      </c>
      <c r="AD21" t="n">
        <v>64601.5932552661</v>
      </c>
      <c r="AE21" t="n">
        <v>88390.74991297198</v>
      </c>
      <c r="AF21" t="n">
        <v>6.895909278739365e-06</v>
      </c>
      <c r="AG21" t="n">
        <v>0.4091666666666667</v>
      </c>
      <c r="AH21" t="n">
        <v>79954.86079849582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10.1747</v>
      </c>
      <c r="E22" t="n">
        <v>9.83</v>
      </c>
      <c r="F22" t="n">
        <v>7.25</v>
      </c>
      <c r="G22" t="n">
        <v>43.48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2</v>
      </c>
      <c r="N22" t="n">
        <v>27.35</v>
      </c>
      <c r="O22" t="n">
        <v>19652.13</v>
      </c>
      <c r="P22" t="n">
        <v>66.19</v>
      </c>
      <c r="Q22" t="n">
        <v>605.9299999999999</v>
      </c>
      <c r="R22" t="n">
        <v>29.69</v>
      </c>
      <c r="S22" t="n">
        <v>21.88</v>
      </c>
      <c r="T22" t="n">
        <v>2873.13</v>
      </c>
      <c r="U22" t="n">
        <v>0.74</v>
      </c>
      <c r="V22" t="n">
        <v>0.85</v>
      </c>
      <c r="W22" t="n">
        <v>1.02</v>
      </c>
      <c r="X22" t="n">
        <v>0.19</v>
      </c>
      <c r="Y22" t="n">
        <v>1</v>
      </c>
      <c r="Z22" t="n">
        <v>10</v>
      </c>
      <c r="AA22" t="n">
        <v>64.3876068100831</v>
      </c>
      <c r="AB22" t="n">
        <v>88.09796421825705</v>
      </c>
      <c r="AC22" t="n">
        <v>79.69001815955711</v>
      </c>
      <c r="AD22" t="n">
        <v>64387.6068100831</v>
      </c>
      <c r="AE22" t="n">
        <v>88097.96421825705</v>
      </c>
      <c r="AF22" t="n">
        <v>6.886771769143659e-06</v>
      </c>
      <c r="AG22" t="n">
        <v>0.4095833333333334</v>
      </c>
      <c r="AH22" t="n">
        <v>79690.01815955712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10.177</v>
      </c>
      <c r="E23" t="n">
        <v>9.83</v>
      </c>
      <c r="F23" t="n">
        <v>7.24</v>
      </c>
      <c r="G23" t="n">
        <v>43.47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1</v>
      </c>
      <c r="N23" t="n">
        <v>27.45</v>
      </c>
      <c r="O23" t="n">
        <v>19695.71</v>
      </c>
      <c r="P23" t="n">
        <v>65.54000000000001</v>
      </c>
      <c r="Q23" t="n">
        <v>605.84</v>
      </c>
      <c r="R23" t="n">
        <v>29.66</v>
      </c>
      <c r="S23" t="n">
        <v>21.88</v>
      </c>
      <c r="T23" t="n">
        <v>2857.24</v>
      </c>
      <c r="U23" t="n">
        <v>0.74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63.99334477385207</v>
      </c>
      <c r="AB23" t="n">
        <v>87.55851750667257</v>
      </c>
      <c r="AC23" t="n">
        <v>79.20205548500785</v>
      </c>
      <c r="AD23" t="n">
        <v>63993.34477385207</v>
      </c>
      <c r="AE23" t="n">
        <v>87558.51750667258</v>
      </c>
      <c r="AF23" t="n">
        <v>6.888328530037742e-06</v>
      </c>
      <c r="AG23" t="n">
        <v>0.4095833333333334</v>
      </c>
      <c r="AH23" t="n">
        <v>79202.05548500785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10.1784</v>
      </c>
      <c r="E24" t="n">
        <v>9.82</v>
      </c>
      <c r="F24" t="n">
        <v>7.24</v>
      </c>
      <c r="G24" t="n">
        <v>43.46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0</v>
      </c>
      <c r="N24" t="n">
        <v>27.56</v>
      </c>
      <c r="O24" t="n">
        <v>19739.33</v>
      </c>
      <c r="P24" t="n">
        <v>65.64</v>
      </c>
      <c r="Q24" t="n">
        <v>605.84</v>
      </c>
      <c r="R24" t="n">
        <v>29.64</v>
      </c>
      <c r="S24" t="n">
        <v>21.88</v>
      </c>
      <c r="T24" t="n">
        <v>2848.01</v>
      </c>
      <c r="U24" t="n">
        <v>0.74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64.0347014518355</v>
      </c>
      <c r="AB24" t="n">
        <v>87.61510353801734</v>
      </c>
      <c r="AC24" t="n">
        <v>79.2532410249401</v>
      </c>
      <c r="AD24" t="n">
        <v>64034.70145183551</v>
      </c>
      <c r="AE24" t="n">
        <v>87615.10353801734</v>
      </c>
      <c r="AF24" t="n">
        <v>6.889276123625444e-06</v>
      </c>
      <c r="AG24" t="n">
        <v>0.4091666666666667</v>
      </c>
      <c r="AH24" t="n">
        <v>79253.2410249401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6.9041</v>
      </c>
      <c r="E2" t="n">
        <v>14.48</v>
      </c>
      <c r="F2" t="n">
        <v>8.81</v>
      </c>
      <c r="G2" t="n">
        <v>6.15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84</v>
      </c>
      <c r="N2" t="n">
        <v>36.26</v>
      </c>
      <c r="O2" t="n">
        <v>23136.14</v>
      </c>
      <c r="P2" t="n">
        <v>117.71</v>
      </c>
      <c r="Q2" t="n">
        <v>605.98</v>
      </c>
      <c r="R2" t="n">
        <v>78.84</v>
      </c>
      <c r="S2" t="n">
        <v>21.88</v>
      </c>
      <c r="T2" t="n">
        <v>27064.93</v>
      </c>
      <c r="U2" t="n">
        <v>0.28</v>
      </c>
      <c r="V2" t="n">
        <v>0.7</v>
      </c>
      <c r="W2" t="n">
        <v>1.13</v>
      </c>
      <c r="X2" t="n">
        <v>1.75</v>
      </c>
      <c r="Y2" t="n">
        <v>1</v>
      </c>
      <c r="Z2" t="n">
        <v>10</v>
      </c>
      <c r="AA2" t="n">
        <v>147.1662349020425</v>
      </c>
      <c r="AB2" t="n">
        <v>201.3593351089499</v>
      </c>
      <c r="AC2" t="n">
        <v>182.1418827758107</v>
      </c>
      <c r="AD2" t="n">
        <v>147166.2349020425</v>
      </c>
      <c r="AE2" t="n">
        <v>201359.3351089499</v>
      </c>
      <c r="AF2" t="n">
        <v>4.248058082272714e-06</v>
      </c>
      <c r="AG2" t="n">
        <v>0.6033333333333334</v>
      </c>
      <c r="AH2" t="n">
        <v>182141.8827758107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7.5451</v>
      </c>
      <c r="E3" t="n">
        <v>13.25</v>
      </c>
      <c r="F3" t="n">
        <v>8.369999999999999</v>
      </c>
      <c r="G3" t="n">
        <v>7.72</v>
      </c>
      <c r="H3" t="n">
        <v>0.12</v>
      </c>
      <c r="I3" t="n">
        <v>65</v>
      </c>
      <c r="J3" t="n">
        <v>186.07</v>
      </c>
      <c r="K3" t="n">
        <v>53.44</v>
      </c>
      <c r="L3" t="n">
        <v>1.25</v>
      </c>
      <c r="M3" t="n">
        <v>63</v>
      </c>
      <c r="N3" t="n">
        <v>36.39</v>
      </c>
      <c r="O3" t="n">
        <v>23182.76</v>
      </c>
      <c r="P3" t="n">
        <v>111.07</v>
      </c>
      <c r="Q3" t="n">
        <v>606.22</v>
      </c>
      <c r="R3" t="n">
        <v>64.70999999999999</v>
      </c>
      <c r="S3" t="n">
        <v>21.88</v>
      </c>
      <c r="T3" t="n">
        <v>20108.45</v>
      </c>
      <c r="U3" t="n">
        <v>0.34</v>
      </c>
      <c r="V3" t="n">
        <v>0.74</v>
      </c>
      <c r="W3" t="n">
        <v>1.1</v>
      </c>
      <c r="X3" t="n">
        <v>1.31</v>
      </c>
      <c r="Y3" t="n">
        <v>1</v>
      </c>
      <c r="Z3" t="n">
        <v>10</v>
      </c>
      <c r="AA3" t="n">
        <v>127.7956626455102</v>
      </c>
      <c r="AB3" t="n">
        <v>174.8556635782402</v>
      </c>
      <c r="AC3" t="n">
        <v>158.1676844578468</v>
      </c>
      <c r="AD3" t="n">
        <v>127795.6626455102</v>
      </c>
      <c r="AE3" t="n">
        <v>174855.6635782402</v>
      </c>
      <c r="AF3" t="n">
        <v>4.642462165460503e-06</v>
      </c>
      <c r="AG3" t="n">
        <v>0.5520833333333334</v>
      </c>
      <c r="AH3" t="n">
        <v>158167.6844578468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7.9906</v>
      </c>
      <c r="E4" t="n">
        <v>12.51</v>
      </c>
      <c r="F4" t="n">
        <v>8.109999999999999</v>
      </c>
      <c r="G4" t="n">
        <v>9.359999999999999</v>
      </c>
      <c r="H4" t="n">
        <v>0.14</v>
      </c>
      <c r="I4" t="n">
        <v>52</v>
      </c>
      <c r="J4" t="n">
        <v>186.45</v>
      </c>
      <c r="K4" t="n">
        <v>53.44</v>
      </c>
      <c r="L4" t="n">
        <v>1.5</v>
      </c>
      <c r="M4" t="n">
        <v>50</v>
      </c>
      <c r="N4" t="n">
        <v>36.51</v>
      </c>
      <c r="O4" t="n">
        <v>23229.42</v>
      </c>
      <c r="P4" t="n">
        <v>106.93</v>
      </c>
      <c r="Q4" t="n">
        <v>605.84</v>
      </c>
      <c r="R4" t="n">
        <v>56.64</v>
      </c>
      <c r="S4" t="n">
        <v>21.88</v>
      </c>
      <c r="T4" t="n">
        <v>16138.62</v>
      </c>
      <c r="U4" t="n">
        <v>0.39</v>
      </c>
      <c r="V4" t="n">
        <v>0.76</v>
      </c>
      <c r="W4" t="n">
        <v>1.08</v>
      </c>
      <c r="X4" t="n">
        <v>1.05</v>
      </c>
      <c r="Y4" t="n">
        <v>1</v>
      </c>
      <c r="Z4" t="n">
        <v>10</v>
      </c>
      <c r="AA4" t="n">
        <v>116.6996591071254</v>
      </c>
      <c r="AB4" t="n">
        <v>159.6736220159023</v>
      </c>
      <c r="AC4" t="n">
        <v>144.4345956340845</v>
      </c>
      <c r="AD4" t="n">
        <v>116699.6591071254</v>
      </c>
      <c r="AE4" t="n">
        <v>159673.6220159023</v>
      </c>
      <c r="AF4" t="n">
        <v>4.916576079750924e-06</v>
      </c>
      <c r="AG4" t="n">
        <v>0.52125</v>
      </c>
      <c r="AH4" t="n">
        <v>144434.5956340845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8.3108</v>
      </c>
      <c r="E5" t="n">
        <v>12.03</v>
      </c>
      <c r="F5" t="n">
        <v>7.93</v>
      </c>
      <c r="G5" t="n">
        <v>10.81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103.9</v>
      </c>
      <c r="Q5" t="n">
        <v>605.86</v>
      </c>
      <c r="R5" t="n">
        <v>50.97</v>
      </c>
      <c r="S5" t="n">
        <v>21.88</v>
      </c>
      <c r="T5" t="n">
        <v>13339.68</v>
      </c>
      <c r="U5" t="n">
        <v>0.43</v>
      </c>
      <c r="V5" t="n">
        <v>0.78</v>
      </c>
      <c r="W5" t="n">
        <v>1.06</v>
      </c>
      <c r="X5" t="n">
        <v>0.87</v>
      </c>
      <c r="Y5" t="n">
        <v>1</v>
      </c>
      <c r="Z5" t="n">
        <v>10</v>
      </c>
      <c r="AA5" t="n">
        <v>109.4555664169367</v>
      </c>
      <c r="AB5" t="n">
        <v>149.7619348103769</v>
      </c>
      <c r="AC5" t="n">
        <v>135.468865944311</v>
      </c>
      <c r="AD5" t="n">
        <v>109455.5664169367</v>
      </c>
      <c r="AE5" t="n">
        <v>149761.9348103769</v>
      </c>
      <c r="AF5" t="n">
        <v>5.113593532850346e-06</v>
      </c>
      <c r="AG5" t="n">
        <v>0.50125</v>
      </c>
      <c r="AH5" t="n">
        <v>135468.865944311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8.5596</v>
      </c>
      <c r="E6" t="n">
        <v>11.68</v>
      </c>
      <c r="F6" t="n">
        <v>7.8</v>
      </c>
      <c r="G6" t="n">
        <v>12.32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36</v>
      </c>
      <c r="N6" t="n">
        <v>36.77</v>
      </c>
      <c r="O6" t="n">
        <v>23322.88</v>
      </c>
      <c r="P6" t="n">
        <v>101.48</v>
      </c>
      <c r="Q6" t="n">
        <v>605.92</v>
      </c>
      <c r="R6" t="n">
        <v>47.13</v>
      </c>
      <c r="S6" t="n">
        <v>21.88</v>
      </c>
      <c r="T6" t="n">
        <v>11454.06</v>
      </c>
      <c r="U6" t="n">
        <v>0.46</v>
      </c>
      <c r="V6" t="n">
        <v>0.79</v>
      </c>
      <c r="W6" t="n">
        <v>1.05</v>
      </c>
      <c r="X6" t="n">
        <v>0.74</v>
      </c>
      <c r="Y6" t="n">
        <v>1</v>
      </c>
      <c r="Z6" t="n">
        <v>10</v>
      </c>
      <c r="AA6" t="n">
        <v>104.0998939888934</v>
      </c>
      <c r="AB6" t="n">
        <v>142.4340675187396</v>
      </c>
      <c r="AC6" t="n">
        <v>128.8403600222589</v>
      </c>
      <c r="AD6" t="n">
        <v>104099.8939888934</v>
      </c>
      <c r="AE6" t="n">
        <v>142434.0675187396</v>
      </c>
      <c r="AF6" t="n">
        <v>5.266678924265512e-06</v>
      </c>
      <c r="AG6" t="n">
        <v>0.4866666666666666</v>
      </c>
      <c r="AH6" t="n">
        <v>128840.3600222589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8.772600000000001</v>
      </c>
      <c r="E7" t="n">
        <v>11.4</v>
      </c>
      <c r="F7" t="n">
        <v>7.7</v>
      </c>
      <c r="G7" t="n">
        <v>14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99.59</v>
      </c>
      <c r="Q7" t="n">
        <v>605.85</v>
      </c>
      <c r="R7" t="n">
        <v>44.42</v>
      </c>
      <c r="S7" t="n">
        <v>21.88</v>
      </c>
      <c r="T7" t="n">
        <v>10123.86</v>
      </c>
      <c r="U7" t="n">
        <v>0.49</v>
      </c>
      <c r="V7" t="n">
        <v>0.8</v>
      </c>
      <c r="W7" t="n">
        <v>1.04</v>
      </c>
      <c r="X7" t="n">
        <v>0.64</v>
      </c>
      <c r="Y7" t="n">
        <v>1</v>
      </c>
      <c r="Z7" t="n">
        <v>10</v>
      </c>
      <c r="AA7" t="n">
        <v>100.0007541281912</v>
      </c>
      <c r="AB7" t="n">
        <v>136.8254435200422</v>
      </c>
      <c r="AC7" t="n">
        <v>123.7670152262422</v>
      </c>
      <c r="AD7" t="n">
        <v>100000.7541281912</v>
      </c>
      <c r="AE7" t="n">
        <v>136825.4435200422</v>
      </c>
      <c r="AF7" t="n">
        <v>5.397736755340395e-06</v>
      </c>
      <c r="AG7" t="n">
        <v>0.475</v>
      </c>
      <c r="AH7" t="n">
        <v>123767.0152262421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8.8917</v>
      </c>
      <c r="E8" t="n">
        <v>11.25</v>
      </c>
      <c r="F8" t="n">
        <v>7.66</v>
      </c>
      <c r="G8" t="n">
        <v>15.32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98.36</v>
      </c>
      <c r="Q8" t="n">
        <v>605.88</v>
      </c>
      <c r="R8" t="n">
        <v>42.87</v>
      </c>
      <c r="S8" t="n">
        <v>21.88</v>
      </c>
      <c r="T8" t="n">
        <v>9364.15</v>
      </c>
      <c r="U8" t="n">
        <v>0.51</v>
      </c>
      <c r="V8" t="n">
        <v>0.8100000000000001</v>
      </c>
      <c r="W8" t="n">
        <v>1.04</v>
      </c>
      <c r="X8" t="n">
        <v>0.6</v>
      </c>
      <c r="Y8" t="n">
        <v>1</v>
      </c>
      <c r="Z8" t="n">
        <v>10</v>
      </c>
      <c r="AA8" t="n">
        <v>97.75519892515679</v>
      </c>
      <c r="AB8" t="n">
        <v>133.7529758243483</v>
      </c>
      <c r="AC8" t="n">
        <v>120.9877795351888</v>
      </c>
      <c r="AD8" t="n">
        <v>97755.19892515679</v>
      </c>
      <c r="AE8" t="n">
        <v>133752.9758243483</v>
      </c>
      <c r="AF8" t="n">
        <v>5.471018387645645e-06</v>
      </c>
      <c r="AG8" t="n">
        <v>0.46875</v>
      </c>
      <c r="AH8" t="n">
        <v>120987.7795351888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9.049799999999999</v>
      </c>
      <c r="E9" t="n">
        <v>11.05</v>
      </c>
      <c r="F9" t="n">
        <v>7.58</v>
      </c>
      <c r="G9" t="n">
        <v>16.84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96.42</v>
      </c>
      <c r="Q9" t="n">
        <v>605.9400000000001</v>
      </c>
      <c r="R9" t="n">
        <v>40.39</v>
      </c>
      <c r="S9" t="n">
        <v>21.88</v>
      </c>
      <c r="T9" t="n">
        <v>8134.6</v>
      </c>
      <c r="U9" t="n">
        <v>0.54</v>
      </c>
      <c r="V9" t="n">
        <v>0.82</v>
      </c>
      <c r="W9" t="n">
        <v>1.03</v>
      </c>
      <c r="X9" t="n">
        <v>0.52</v>
      </c>
      <c r="Y9" t="n">
        <v>1</v>
      </c>
      <c r="Z9" t="n">
        <v>10</v>
      </c>
      <c r="AA9" t="n">
        <v>94.56745638224054</v>
      </c>
      <c r="AB9" t="n">
        <v>129.3913658438568</v>
      </c>
      <c r="AC9" t="n">
        <v>117.042435489676</v>
      </c>
      <c r="AD9" t="n">
        <v>94567.45638224053</v>
      </c>
      <c r="AE9" t="n">
        <v>129391.3658438569</v>
      </c>
      <c r="AF9" t="n">
        <v>5.568296524232211e-06</v>
      </c>
      <c r="AG9" t="n">
        <v>0.4604166666666667</v>
      </c>
      <c r="AH9" t="n">
        <v>117042.435489676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9.191599999999999</v>
      </c>
      <c r="E10" t="n">
        <v>10.88</v>
      </c>
      <c r="F10" t="n">
        <v>7.52</v>
      </c>
      <c r="G10" t="n">
        <v>18.79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95.17</v>
      </c>
      <c r="Q10" t="n">
        <v>605.91</v>
      </c>
      <c r="R10" t="n">
        <v>38.59</v>
      </c>
      <c r="S10" t="n">
        <v>21.88</v>
      </c>
      <c r="T10" t="n">
        <v>7253.47</v>
      </c>
      <c r="U10" t="n">
        <v>0.57</v>
      </c>
      <c r="V10" t="n">
        <v>0.82</v>
      </c>
      <c r="W10" t="n">
        <v>1.02</v>
      </c>
      <c r="X10" t="n">
        <v>0.46</v>
      </c>
      <c r="Y10" t="n">
        <v>1</v>
      </c>
      <c r="Z10" t="n">
        <v>10</v>
      </c>
      <c r="AA10" t="n">
        <v>92.1407506943582</v>
      </c>
      <c r="AB10" t="n">
        <v>126.0710400629988</v>
      </c>
      <c r="AC10" t="n">
        <v>114.0389969412355</v>
      </c>
      <c r="AD10" t="n">
        <v>92140.7506943582</v>
      </c>
      <c r="AE10" t="n">
        <v>126071.0400629988</v>
      </c>
      <c r="AF10" t="n">
        <v>5.655545352619151e-06</v>
      </c>
      <c r="AG10" t="n">
        <v>0.4533333333333334</v>
      </c>
      <c r="AH10" t="n">
        <v>114038.9969412355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9.297800000000001</v>
      </c>
      <c r="E11" t="n">
        <v>10.76</v>
      </c>
      <c r="F11" t="n">
        <v>7.47</v>
      </c>
      <c r="G11" t="n">
        <v>20.37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93.98999999999999</v>
      </c>
      <c r="Q11" t="n">
        <v>605.84</v>
      </c>
      <c r="R11" t="n">
        <v>36.87</v>
      </c>
      <c r="S11" t="n">
        <v>21.88</v>
      </c>
      <c r="T11" t="n">
        <v>6402.02</v>
      </c>
      <c r="U11" t="n">
        <v>0.59</v>
      </c>
      <c r="V11" t="n">
        <v>0.83</v>
      </c>
      <c r="W11" t="n">
        <v>1.02</v>
      </c>
      <c r="X11" t="n">
        <v>0.41</v>
      </c>
      <c r="Y11" t="n">
        <v>1</v>
      </c>
      <c r="Z11" t="n">
        <v>10</v>
      </c>
      <c r="AA11" t="n">
        <v>90.2103723244725</v>
      </c>
      <c r="AB11" t="n">
        <v>123.4298112150393</v>
      </c>
      <c r="AC11" t="n">
        <v>111.6498432675364</v>
      </c>
      <c r="AD11" t="n">
        <v>90210.3723244725</v>
      </c>
      <c r="AE11" t="n">
        <v>123429.8112150393</v>
      </c>
      <c r="AF11" t="n">
        <v>5.720889679662121e-06</v>
      </c>
      <c r="AG11" t="n">
        <v>0.4483333333333333</v>
      </c>
      <c r="AH11" t="n">
        <v>111649.8432675364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9.383100000000001</v>
      </c>
      <c r="E12" t="n">
        <v>10.66</v>
      </c>
      <c r="F12" t="n">
        <v>7.44</v>
      </c>
      <c r="G12" t="n">
        <v>22.33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92.88</v>
      </c>
      <c r="Q12" t="n">
        <v>605.88</v>
      </c>
      <c r="R12" t="n">
        <v>36.14</v>
      </c>
      <c r="S12" t="n">
        <v>21.88</v>
      </c>
      <c r="T12" t="n">
        <v>6046.43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88.63549389779325</v>
      </c>
      <c r="AB12" t="n">
        <v>121.2749930729252</v>
      </c>
      <c r="AC12" t="n">
        <v>109.7006779445988</v>
      </c>
      <c r="AD12" t="n">
        <v>88635.49389779325</v>
      </c>
      <c r="AE12" t="n">
        <v>121274.9930729252</v>
      </c>
      <c r="AF12" t="n">
        <v>5.773374341590231e-06</v>
      </c>
      <c r="AG12" t="n">
        <v>0.4441666666666667</v>
      </c>
      <c r="AH12" t="n">
        <v>109700.6779445987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9.4444</v>
      </c>
      <c r="E13" t="n">
        <v>10.59</v>
      </c>
      <c r="F13" t="n">
        <v>7.41</v>
      </c>
      <c r="G13" t="n">
        <v>23.41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91.54000000000001</v>
      </c>
      <c r="Q13" t="n">
        <v>605.88</v>
      </c>
      <c r="R13" t="n">
        <v>35.28</v>
      </c>
      <c r="S13" t="n">
        <v>21.88</v>
      </c>
      <c r="T13" t="n">
        <v>5624.04</v>
      </c>
      <c r="U13" t="n">
        <v>0.62</v>
      </c>
      <c r="V13" t="n">
        <v>0.83</v>
      </c>
      <c r="W13" t="n">
        <v>1.02</v>
      </c>
      <c r="X13" t="n">
        <v>0.35</v>
      </c>
      <c r="Y13" t="n">
        <v>1</v>
      </c>
      <c r="Z13" t="n">
        <v>10</v>
      </c>
      <c r="AA13" t="n">
        <v>87.17585106207669</v>
      </c>
      <c r="AB13" t="n">
        <v>119.2778453502017</v>
      </c>
      <c r="AC13" t="n">
        <v>107.8941351975169</v>
      </c>
      <c r="AD13" t="n">
        <v>87175.85106207669</v>
      </c>
      <c r="AE13" t="n">
        <v>119277.8453502017</v>
      </c>
      <c r="AF13" t="n">
        <v>5.811091923960606e-06</v>
      </c>
      <c r="AG13" t="n">
        <v>0.44125</v>
      </c>
      <c r="AH13" t="n">
        <v>107894.1351975169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9.492699999999999</v>
      </c>
      <c r="E14" t="n">
        <v>10.53</v>
      </c>
      <c r="F14" t="n">
        <v>7.4</v>
      </c>
      <c r="G14" t="n">
        <v>24.65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90.56</v>
      </c>
      <c r="Q14" t="n">
        <v>605.84</v>
      </c>
      <c r="R14" t="n">
        <v>34.62</v>
      </c>
      <c r="S14" t="n">
        <v>21.88</v>
      </c>
      <c r="T14" t="n">
        <v>5294.92</v>
      </c>
      <c r="U14" t="n">
        <v>0.63</v>
      </c>
      <c r="V14" t="n">
        <v>0.84</v>
      </c>
      <c r="W14" t="n">
        <v>1.02</v>
      </c>
      <c r="X14" t="n">
        <v>0.34</v>
      </c>
      <c r="Y14" t="n">
        <v>1</v>
      </c>
      <c r="Z14" t="n">
        <v>10</v>
      </c>
      <c r="AA14" t="n">
        <v>86.13375764004051</v>
      </c>
      <c r="AB14" t="n">
        <v>117.8520071562554</v>
      </c>
      <c r="AC14" t="n">
        <v>106.6043769996239</v>
      </c>
      <c r="AD14" t="n">
        <v>86133.75764004051</v>
      </c>
      <c r="AE14" t="n">
        <v>117852.0071562554</v>
      </c>
      <c r="AF14" t="n">
        <v>5.840810671570544e-06</v>
      </c>
      <c r="AG14" t="n">
        <v>0.43875</v>
      </c>
      <c r="AH14" t="n">
        <v>106604.3769996239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9.5501</v>
      </c>
      <c r="E15" t="n">
        <v>10.47</v>
      </c>
      <c r="F15" t="n">
        <v>7.37</v>
      </c>
      <c r="G15" t="n">
        <v>26.01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89.98</v>
      </c>
      <c r="Q15" t="n">
        <v>605.87</v>
      </c>
      <c r="R15" t="n">
        <v>33.92</v>
      </c>
      <c r="S15" t="n">
        <v>21.88</v>
      </c>
      <c r="T15" t="n">
        <v>4952.85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85.17582548419601</v>
      </c>
      <c r="AB15" t="n">
        <v>116.5413221196455</v>
      </c>
      <c r="AC15" t="n">
        <v>105.4187819033496</v>
      </c>
      <c r="AD15" t="n">
        <v>85175.82548419602</v>
      </c>
      <c r="AE15" t="n">
        <v>116541.3221196455</v>
      </c>
      <c r="AF15" t="n">
        <v>5.87612860351279e-06</v>
      </c>
      <c r="AG15" t="n">
        <v>0.43625</v>
      </c>
      <c r="AH15" t="n">
        <v>105418.7819033496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9.5791</v>
      </c>
      <c r="E16" t="n">
        <v>10.44</v>
      </c>
      <c r="F16" t="n">
        <v>7.38</v>
      </c>
      <c r="G16" t="n">
        <v>27.66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88.77</v>
      </c>
      <c r="Q16" t="n">
        <v>605.84</v>
      </c>
      <c r="R16" t="n">
        <v>33.96</v>
      </c>
      <c r="S16" t="n">
        <v>21.88</v>
      </c>
      <c r="T16" t="n">
        <v>4978.1</v>
      </c>
      <c r="U16" t="n">
        <v>0.64</v>
      </c>
      <c r="V16" t="n">
        <v>0.84</v>
      </c>
      <c r="W16" t="n">
        <v>1.02</v>
      </c>
      <c r="X16" t="n">
        <v>0.32</v>
      </c>
      <c r="Y16" t="n">
        <v>1</v>
      </c>
      <c r="Z16" t="n">
        <v>10</v>
      </c>
      <c r="AA16" t="n">
        <v>84.27302210285866</v>
      </c>
      <c r="AB16" t="n">
        <v>115.3060667044262</v>
      </c>
      <c r="AC16" t="n">
        <v>104.3014175312666</v>
      </c>
      <c r="AD16" t="n">
        <v>84273.02210285867</v>
      </c>
      <c r="AE16" t="n">
        <v>115306.0667044262</v>
      </c>
      <c r="AF16" t="n">
        <v>5.893972157978384e-06</v>
      </c>
      <c r="AG16" t="n">
        <v>0.435</v>
      </c>
      <c r="AH16" t="n">
        <v>104301.4175312666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9.6533</v>
      </c>
      <c r="E17" t="n">
        <v>10.36</v>
      </c>
      <c r="F17" t="n">
        <v>7.33</v>
      </c>
      <c r="G17" t="n">
        <v>29.33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87.64</v>
      </c>
      <c r="Q17" t="n">
        <v>605.89</v>
      </c>
      <c r="R17" t="n">
        <v>32.64</v>
      </c>
      <c r="S17" t="n">
        <v>21.88</v>
      </c>
      <c r="T17" t="n">
        <v>4321.76</v>
      </c>
      <c r="U17" t="n">
        <v>0.67</v>
      </c>
      <c r="V17" t="n">
        <v>0.84</v>
      </c>
      <c r="W17" t="n">
        <v>1.01</v>
      </c>
      <c r="X17" t="n">
        <v>0.27</v>
      </c>
      <c r="Y17" t="n">
        <v>1</v>
      </c>
      <c r="Z17" t="n">
        <v>10</v>
      </c>
      <c r="AA17" t="n">
        <v>82.80305884288683</v>
      </c>
      <c r="AB17" t="n">
        <v>113.2947981219315</v>
      </c>
      <c r="AC17" t="n">
        <v>102.4821015994514</v>
      </c>
      <c r="AD17" t="n">
        <v>82803.05884288682</v>
      </c>
      <c r="AE17" t="n">
        <v>113294.7981219315</v>
      </c>
      <c r="AF17" t="n">
        <v>5.939627045611042e-06</v>
      </c>
      <c r="AG17" t="n">
        <v>0.4316666666666666</v>
      </c>
      <c r="AH17" t="n">
        <v>102482.1015994514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9.702500000000001</v>
      </c>
      <c r="E18" t="n">
        <v>10.31</v>
      </c>
      <c r="F18" t="n">
        <v>7.32</v>
      </c>
      <c r="G18" t="n">
        <v>31.36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87.38</v>
      </c>
      <c r="Q18" t="n">
        <v>605.87</v>
      </c>
      <c r="R18" t="n">
        <v>32.1</v>
      </c>
      <c r="S18" t="n">
        <v>21.88</v>
      </c>
      <c r="T18" t="n">
        <v>4055.81</v>
      </c>
      <c r="U18" t="n">
        <v>0.68</v>
      </c>
      <c r="V18" t="n">
        <v>0.85</v>
      </c>
      <c r="W18" t="n">
        <v>1.01</v>
      </c>
      <c r="X18" t="n">
        <v>0.26</v>
      </c>
      <c r="Y18" t="n">
        <v>1</v>
      </c>
      <c r="Z18" t="n">
        <v>10</v>
      </c>
      <c r="AA18" t="n">
        <v>82.20494040653628</v>
      </c>
      <c r="AB18" t="n">
        <v>112.476426090194</v>
      </c>
      <c r="AC18" t="n">
        <v>101.7418338458303</v>
      </c>
      <c r="AD18" t="n">
        <v>82204.94040653628</v>
      </c>
      <c r="AE18" t="n">
        <v>112476.426090194</v>
      </c>
      <c r="AF18" t="n">
        <v>5.969899558704396e-06</v>
      </c>
      <c r="AG18" t="n">
        <v>0.4295833333333334</v>
      </c>
      <c r="AH18" t="n">
        <v>101741.8338458303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9.7561</v>
      </c>
      <c r="E19" t="n">
        <v>10.25</v>
      </c>
      <c r="F19" t="n">
        <v>7.3</v>
      </c>
      <c r="G19" t="n">
        <v>33.68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85.78</v>
      </c>
      <c r="Q19" t="n">
        <v>605.86</v>
      </c>
      <c r="R19" t="n">
        <v>31.66</v>
      </c>
      <c r="S19" t="n">
        <v>21.88</v>
      </c>
      <c r="T19" t="n">
        <v>3841.4</v>
      </c>
      <c r="U19" t="n">
        <v>0.6899999999999999</v>
      </c>
      <c r="V19" t="n">
        <v>0.85</v>
      </c>
      <c r="W19" t="n">
        <v>1.01</v>
      </c>
      <c r="X19" t="n">
        <v>0.24</v>
      </c>
      <c r="Y19" t="n">
        <v>1</v>
      </c>
      <c r="Z19" t="n">
        <v>10</v>
      </c>
      <c r="AA19" t="n">
        <v>80.78852813557904</v>
      </c>
      <c r="AB19" t="n">
        <v>110.5384283333721</v>
      </c>
      <c r="AC19" t="n">
        <v>99.98879587492189</v>
      </c>
      <c r="AD19" t="n">
        <v>80788.52813557904</v>
      </c>
      <c r="AE19" t="n">
        <v>110538.4283333721</v>
      </c>
      <c r="AF19" t="n">
        <v>6.002879369716666e-06</v>
      </c>
      <c r="AG19" t="n">
        <v>0.4270833333333333</v>
      </c>
      <c r="AH19" t="n">
        <v>99988.7958749219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9.7492</v>
      </c>
      <c r="E20" t="n">
        <v>10.26</v>
      </c>
      <c r="F20" t="n">
        <v>7.3</v>
      </c>
      <c r="G20" t="n">
        <v>33.71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85.68000000000001</v>
      </c>
      <c r="Q20" t="n">
        <v>605.88</v>
      </c>
      <c r="R20" t="n">
        <v>31.77</v>
      </c>
      <c r="S20" t="n">
        <v>21.88</v>
      </c>
      <c r="T20" t="n">
        <v>3895.76</v>
      </c>
      <c r="U20" t="n">
        <v>0.6899999999999999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80.79030435397613</v>
      </c>
      <c r="AB20" t="n">
        <v>110.5408586337442</v>
      </c>
      <c r="AC20" t="n">
        <v>99.99099423083744</v>
      </c>
      <c r="AD20" t="n">
        <v>80790.30435397613</v>
      </c>
      <c r="AE20" t="n">
        <v>110540.8586337442</v>
      </c>
      <c r="AF20" t="n">
        <v>5.998633834343818e-06</v>
      </c>
      <c r="AG20" t="n">
        <v>0.4275</v>
      </c>
      <c r="AH20" t="n">
        <v>99990.99423083744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9.802099999999999</v>
      </c>
      <c r="E21" t="n">
        <v>10.2</v>
      </c>
      <c r="F21" t="n">
        <v>7.29</v>
      </c>
      <c r="G21" t="n">
        <v>36.43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10</v>
      </c>
      <c r="N21" t="n">
        <v>38.75</v>
      </c>
      <c r="O21" t="n">
        <v>24029.48</v>
      </c>
      <c r="P21" t="n">
        <v>84.41</v>
      </c>
      <c r="Q21" t="n">
        <v>605.85</v>
      </c>
      <c r="R21" t="n">
        <v>31.28</v>
      </c>
      <c r="S21" t="n">
        <v>21.88</v>
      </c>
      <c r="T21" t="n">
        <v>3655.05</v>
      </c>
      <c r="U21" t="n">
        <v>0.7</v>
      </c>
      <c r="V21" t="n">
        <v>0.85</v>
      </c>
      <c r="W21" t="n">
        <v>1.01</v>
      </c>
      <c r="X21" t="n">
        <v>0.23</v>
      </c>
      <c r="Y21" t="n">
        <v>1</v>
      </c>
      <c r="Z21" t="n">
        <v>10</v>
      </c>
      <c r="AA21" t="n">
        <v>79.6146293104014</v>
      </c>
      <c r="AB21" t="n">
        <v>108.9322481720038</v>
      </c>
      <c r="AC21" t="n">
        <v>98.53590729386606</v>
      </c>
      <c r="AD21" t="n">
        <v>79614.6293104014</v>
      </c>
      <c r="AE21" t="n">
        <v>108932.2481720038</v>
      </c>
      <c r="AF21" t="n">
        <v>6.031182938868987e-06</v>
      </c>
      <c r="AG21" t="n">
        <v>0.425</v>
      </c>
      <c r="AH21" t="n">
        <v>98535.90729386605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9.876799999999999</v>
      </c>
      <c r="E22" t="n">
        <v>10.12</v>
      </c>
      <c r="F22" t="n">
        <v>7.25</v>
      </c>
      <c r="G22" t="n">
        <v>39.53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9</v>
      </c>
      <c r="N22" t="n">
        <v>38.89</v>
      </c>
      <c r="O22" t="n">
        <v>24076.95</v>
      </c>
      <c r="P22" t="n">
        <v>83.22</v>
      </c>
      <c r="Q22" t="n">
        <v>605.86</v>
      </c>
      <c r="R22" t="n">
        <v>29.98</v>
      </c>
      <c r="S22" t="n">
        <v>21.88</v>
      </c>
      <c r="T22" t="n">
        <v>3009.59</v>
      </c>
      <c r="U22" t="n">
        <v>0.73</v>
      </c>
      <c r="V22" t="n">
        <v>0.85</v>
      </c>
      <c r="W22" t="n">
        <v>1.01</v>
      </c>
      <c r="X22" t="n">
        <v>0.19</v>
      </c>
      <c r="Y22" t="n">
        <v>1</v>
      </c>
      <c r="Z22" t="n">
        <v>10</v>
      </c>
      <c r="AA22" t="n">
        <v>78.21231449389178</v>
      </c>
      <c r="AB22" t="n">
        <v>107.0135391742928</v>
      </c>
      <c r="AC22" t="n">
        <v>96.80031718997104</v>
      </c>
      <c r="AD22" t="n">
        <v>78212.31449389178</v>
      </c>
      <c r="AE22" t="n">
        <v>107013.5391742928</v>
      </c>
      <c r="AF22" t="n">
        <v>6.077145473992431e-06</v>
      </c>
      <c r="AG22" t="n">
        <v>0.4216666666666666</v>
      </c>
      <c r="AH22" t="n">
        <v>96800.31718997104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9.8619</v>
      </c>
      <c r="E23" t="n">
        <v>10.14</v>
      </c>
      <c r="F23" t="n">
        <v>7.26</v>
      </c>
      <c r="G23" t="n">
        <v>39.61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9</v>
      </c>
      <c r="N23" t="n">
        <v>39.02</v>
      </c>
      <c r="O23" t="n">
        <v>24124.47</v>
      </c>
      <c r="P23" t="n">
        <v>82.40000000000001</v>
      </c>
      <c r="Q23" t="n">
        <v>605.86</v>
      </c>
      <c r="R23" t="n">
        <v>30.53</v>
      </c>
      <c r="S23" t="n">
        <v>21.88</v>
      </c>
      <c r="T23" t="n">
        <v>3287.12</v>
      </c>
      <c r="U23" t="n">
        <v>0.72</v>
      </c>
      <c r="V23" t="n">
        <v>0.85</v>
      </c>
      <c r="W23" t="n">
        <v>1.01</v>
      </c>
      <c r="X23" t="n">
        <v>0.2</v>
      </c>
      <c r="Y23" t="n">
        <v>1</v>
      </c>
      <c r="Z23" t="n">
        <v>10</v>
      </c>
      <c r="AA23" t="n">
        <v>77.91615380094113</v>
      </c>
      <c r="AB23" t="n">
        <v>106.6083190485103</v>
      </c>
      <c r="AC23" t="n">
        <v>96.43377070426305</v>
      </c>
      <c r="AD23" t="n">
        <v>77916.15380094113</v>
      </c>
      <c r="AE23" t="n">
        <v>106608.3190485103</v>
      </c>
      <c r="AF23" t="n">
        <v>6.067977578767006e-06</v>
      </c>
      <c r="AG23" t="n">
        <v>0.4225</v>
      </c>
      <c r="AH23" t="n">
        <v>96433.77070426305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9.925000000000001</v>
      </c>
      <c r="E24" t="n">
        <v>10.08</v>
      </c>
      <c r="F24" t="n">
        <v>7.23</v>
      </c>
      <c r="G24" t="n">
        <v>43.41</v>
      </c>
      <c r="H24" t="n">
        <v>0.59</v>
      </c>
      <c r="I24" t="n">
        <v>10</v>
      </c>
      <c r="J24" t="n">
        <v>194.09</v>
      </c>
      <c r="K24" t="n">
        <v>53.44</v>
      </c>
      <c r="L24" t="n">
        <v>6.5</v>
      </c>
      <c r="M24" t="n">
        <v>8</v>
      </c>
      <c r="N24" t="n">
        <v>39.16</v>
      </c>
      <c r="O24" t="n">
        <v>24172.03</v>
      </c>
      <c r="P24" t="n">
        <v>81.40000000000001</v>
      </c>
      <c r="Q24" t="n">
        <v>605.84</v>
      </c>
      <c r="R24" t="n">
        <v>29.8</v>
      </c>
      <c r="S24" t="n">
        <v>21.88</v>
      </c>
      <c r="T24" t="n">
        <v>2925</v>
      </c>
      <c r="U24" t="n">
        <v>0.73</v>
      </c>
      <c r="V24" t="n">
        <v>0.85</v>
      </c>
      <c r="W24" t="n">
        <v>1</v>
      </c>
      <c r="X24" t="n">
        <v>0.18</v>
      </c>
      <c r="Y24" t="n">
        <v>1</v>
      </c>
      <c r="Z24" t="n">
        <v>10</v>
      </c>
      <c r="AA24" t="n">
        <v>76.76797589921432</v>
      </c>
      <c r="AB24" t="n">
        <v>105.0373313893344</v>
      </c>
      <c r="AC24" t="n">
        <v>95.01271590238339</v>
      </c>
      <c r="AD24" t="n">
        <v>76767.97589921432</v>
      </c>
      <c r="AE24" t="n">
        <v>105037.3313893344</v>
      </c>
      <c r="AF24" t="n">
        <v>6.106802692104212e-06</v>
      </c>
      <c r="AG24" t="n">
        <v>0.42</v>
      </c>
      <c r="AH24" t="n">
        <v>95012.7159023834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9.9239</v>
      </c>
      <c r="E25" t="n">
        <v>10.08</v>
      </c>
      <c r="F25" t="n">
        <v>7.24</v>
      </c>
      <c r="G25" t="n">
        <v>43.41</v>
      </c>
      <c r="H25" t="n">
        <v>0.62</v>
      </c>
      <c r="I25" t="n">
        <v>10</v>
      </c>
      <c r="J25" t="n">
        <v>194.48</v>
      </c>
      <c r="K25" t="n">
        <v>53.44</v>
      </c>
      <c r="L25" t="n">
        <v>6.75</v>
      </c>
      <c r="M25" t="n">
        <v>8</v>
      </c>
      <c r="N25" t="n">
        <v>39.29</v>
      </c>
      <c r="O25" t="n">
        <v>24219.63</v>
      </c>
      <c r="P25" t="n">
        <v>80.26000000000001</v>
      </c>
      <c r="Q25" t="n">
        <v>605.84</v>
      </c>
      <c r="R25" t="n">
        <v>29.66</v>
      </c>
      <c r="S25" t="n">
        <v>21.88</v>
      </c>
      <c r="T25" t="n">
        <v>2855.24</v>
      </c>
      <c r="U25" t="n">
        <v>0.74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76.18828367134716</v>
      </c>
      <c r="AB25" t="n">
        <v>104.2441709089508</v>
      </c>
      <c r="AC25" t="n">
        <v>94.29525354503963</v>
      </c>
      <c r="AD25" t="n">
        <v>76188.28367134716</v>
      </c>
      <c r="AE25" t="n">
        <v>104244.1709089508</v>
      </c>
      <c r="AF25" t="n">
        <v>6.106125867624482e-06</v>
      </c>
      <c r="AG25" t="n">
        <v>0.42</v>
      </c>
      <c r="AH25" t="n">
        <v>94295.25354503962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9.925599999999999</v>
      </c>
      <c r="E26" t="n">
        <v>10.07</v>
      </c>
      <c r="F26" t="n">
        <v>7.23</v>
      </c>
      <c r="G26" t="n">
        <v>43.41</v>
      </c>
      <c r="H26" t="n">
        <v>0.64</v>
      </c>
      <c r="I26" t="n">
        <v>10</v>
      </c>
      <c r="J26" t="n">
        <v>194.86</v>
      </c>
      <c r="K26" t="n">
        <v>53.44</v>
      </c>
      <c r="L26" t="n">
        <v>7</v>
      </c>
      <c r="M26" t="n">
        <v>8</v>
      </c>
      <c r="N26" t="n">
        <v>39.43</v>
      </c>
      <c r="O26" t="n">
        <v>24267.28</v>
      </c>
      <c r="P26" t="n">
        <v>78.83</v>
      </c>
      <c r="Q26" t="n">
        <v>605.84</v>
      </c>
      <c r="R26" t="n">
        <v>29.65</v>
      </c>
      <c r="S26" t="n">
        <v>21.88</v>
      </c>
      <c r="T26" t="n">
        <v>2851.3</v>
      </c>
      <c r="U26" t="n">
        <v>0.74</v>
      </c>
      <c r="V26" t="n">
        <v>0.86</v>
      </c>
      <c r="W26" t="n">
        <v>1</v>
      </c>
      <c r="X26" t="n">
        <v>0.18</v>
      </c>
      <c r="Y26" t="n">
        <v>1</v>
      </c>
      <c r="Z26" t="n">
        <v>10</v>
      </c>
      <c r="AA26" t="n">
        <v>75.3505473283529</v>
      </c>
      <c r="AB26" t="n">
        <v>103.0979430861476</v>
      </c>
      <c r="AC26" t="n">
        <v>93.25842009690351</v>
      </c>
      <c r="AD26" t="n">
        <v>75350.5473283529</v>
      </c>
      <c r="AE26" t="n">
        <v>103097.9430861476</v>
      </c>
      <c r="AF26" t="n">
        <v>6.107171869093155e-06</v>
      </c>
      <c r="AG26" t="n">
        <v>0.4195833333333334</v>
      </c>
      <c r="AH26" t="n">
        <v>93258.4200969035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9.977600000000001</v>
      </c>
      <c r="E27" t="n">
        <v>10.02</v>
      </c>
      <c r="F27" t="n">
        <v>7.22</v>
      </c>
      <c r="G27" t="n">
        <v>48.13</v>
      </c>
      <c r="H27" t="n">
        <v>0.66</v>
      </c>
      <c r="I27" t="n">
        <v>9</v>
      </c>
      <c r="J27" t="n">
        <v>195.25</v>
      </c>
      <c r="K27" t="n">
        <v>53.44</v>
      </c>
      <c r="L27" t="n">
        <v>7.25</v>
      </c>
      <c r="M27" t="n">
        <v>7</v>
      </c>
      <c r="N27" t="n">
        <v>39.57</v>
      </c>
      <c r="O27" t="n">
        <v>24314.98</v>
      </c>
      <c r="P27" t="n">
        <v>78.45999999999999</v>
      </c>
      <c r="Q27" t="n">
        <v>605.84</v>
      </c>
      <c r="R27" t="n">
        <v>29.16</v>
      </c>
      <c r="S27" t="n">
        <v>21.88</v>
      </c>
      <c r="T27" t="n">
        <v>2610.21</v>
      </c>
      <c r="U27" t="n">
        <v>0.75</v>
      </c>
      <c r="V27" t="n">
        <v>0.86</v>
      </c>
      <c r="W27" t="n">
        <v>1</v>
      </c>
      <c r="X27" t="n">
        <v>0.16</v>
      </c>
      <c r="Y27" t="n">
        <v>1</v>
      </c>
      <c r="Z27" t="n">
        <v>10</v>
      </c>
      <c r="AA27" t="n">
        <v>74.72480685989862</v>
      </c>
      <c r="AB27" t="n">
        <v>102.2417773714877</v>
      </c>
      <c r="AC27" t="n">
        <v>92.48396563641437</v>
      </c>
      <c r="AD27" t="n">
        <v>74724.80685989861</v>
      </c>
      <c r="AE27" t="n">
        <v>102241.7773714877</v>
      </c>
      <c r="AF27" t="n">
        <v>6.13916720813491e-06</v>
      </c>
      <c r="AG27" t="n">
        <v>0.4175</v>
      </c>
      <c r="AH27" t="n">
        <v>92483.96563641437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9.9748</v>
      </c>
      <c r="E28" t="n">
        <v>10.03</v>
      </c>
      <c r="F28" t="n">
        <v>7.22</v>
      </c>
      <c r="G28" t="n">
        <v>48.14</v>
      </c>
      <c r="H28" t="n">
        <v>0.68</v>
      </c>
      <c r="I28" t="n">
        <v>9</v>
      </c>
      <c r="J28" t="n">
        <v>195.64</v>
      </c>
      <c r="K28" t="n">
        <v>53.44</v>
      </c>
      <c r="L28" t="n">
        <v>7.5</v>
      </c>
      <c r="M28" t="n">
        <v>7</v>
      </c>
      <c r="N28" t="n">
        <v>39.7</v>
      </c>
      <c r="O28" t="n">
        <v>24362.73</v>
      </c>
      <c r="P28" t="n">
        <v>77.52</v>
      </c>
      <c r="Q28" t="n">
        <v>605.91</v>
      </c>
      <c r="R28" t="n">
        <v>29.22</v>
      </c>
      <c r="S28" t="n">
        <v>21.88</v>
      </c>
      <c r="T28" t="n">
        <v>2639.63</v>
      </c>
      <c r="U28" t="n">
        <v>0.75</v>
      </c>
      <c r="V28" t="n">
        <v>0.86</v>
      </c>
      <c r="W28" t="n">
        <v>1.01</v>
      </c>
      <c r="X28" t="n">
        <v>0.16</v>
      </c>
      <c r="Y28" t="n">
        <v>1</v>
      </c>
      <c r="Z28" t="n">
        <v>10</v>
      </c>
      <c r="AA28" t="n">
        <v>74.23556653869031</v>
      </c>
      <c r="AB28" t="n">
        <v>101.5723771802512</v>
      </c>
      <c r="AC28" t="n">
        <v>91.87845205992018</v>
      </c>
      <c r="AD28" t="n">
        <v>74235.56653869031</v>
      </c>
      <c r="AE28" t="n">
        <v>101572.3771802512</v>
      </c>
      <c r="AF28" t="n">
        <v>6.137444382186508e-06</v>
      </c>
      <c r="AG28" t="n">
        <v>0.4179166666666667</v>
      </c>
      <c r="AH28" t="n">
        <v>91878.45205992018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9.9657</v>
      </c>
      <c r="E29" t="n">
        <v>10.03</v>
      </c>
      <c r="F29" t="n">
        <v>7.23</v>
      </c>
      <c r="G29" t="n">
        <v>48.21</v>
      </c>
      <c r="H29" t="n">
        <v>0.7</v>
      </c>
      <c r="I29" t="n">
        <v>9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76.61</v>
      </c>
      <c r="Q29" t="n">
        <v>605.84</v>
      </c>
      <c r="R29" t="n">
        <v>29.54</v>
      </c>
      <c r="S29" t="n">
        <v>21.88</v>
      </c>
      <c r="T29" t="n">
        <v>2800.26</v>
      </c>
      <c r="U29" t="n">
        <v>0.74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73.83919650841975</v>
      </c>
      <c r="AB29" t="n">
        <v>101.0300462182236</v>
      </c>
      <c r="AC29" t="n">
        <v>91.38788040374207</v>
      </c>
      <c r="AD29" t="n">
        <v>73839.19650841974</v>
      </c>
      <c r="AE29" t="n">
        <v>101030.0462182236</v>
      </c>
      <c r="AF29" t="n">
        <v>6.1318451978542e-06</v>
      </c>
      <c r="AG29" t="n">
        <v>0.4179166666666667</v>
      </c>
      <c r="AH29" t="n">
        <v>91387.88040374208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10.0348</v>
      </c>
      <c r="E30" t="n">
        <v>9.970000000000001</v>
      </c>
      <c r="F30" t="n">
        <v>7.2</v>
      </c>
      <c r="G30" t="n">
        <v>53.99</v>
      </c>
      <c r="H30" t="n">
        <v>0.72</v>
      </c>
      <c r="I30" t="n">
        <v>8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76.14</v>
      </c>
      <c r="Q30" t="n">
        <v>605.88</v>
      </c>
      <c r="R30" t="n">
        <v>28.44</v>
      </c>
      <c r="S30" t="n">
        <v>21.88</v>
      </c>
      <c r="T30" t="n">
        <v>2256.27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72.97494401005775</v>
      </c>
      <c r="AB30" t="n">
        <v>99.84753782183607</v>
      </c>
      <c r="AC30" t="n">
        <v>90.31822894904444</v>
      </c>
      <c r="AD30" t="n">
        <v>72974.94401005775</v>
      </c>
      <c r="AE30" t="n">
        <v>99847.53782183607</v>
      </c>
      <c r="AF30" t="n">
        <v>6.174362081080841e-06</v>
      </c>
      <c r="AG30" t="n">
        <v>0.4154166666666667</v>
      </c>
      <c r="AH30" t="n">
        <v>90318.22894904444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10.0368</v>
      </c>
      <c r="E31" t="n">
        <v>9.960000000000001</v>
      </c>
      <c r="F31" t="n">
        <v>7.2</v>
      </c>
      <c r="G31" t="n">
        <v>53.98</v>
      </c>
      <c r="H31" t="n">
        <v>0.74</v>
      </c>
      <c r="I31" t="n">
        <v>8</v>
      </c>
      <c r="J31" t="n">
        <v>196.8</v>
      </c>
      <c r="K31" t="n">
        <v>53.44</v>
      </c>
      <c r="L31" t="n">
        <v>8.25</v>
      </c>
      <c r="M31" t="n">
        <v>3</v>
      </c>
      <c r="N31" t="n">
        <v>40.12</v>
      </c>
      <c r="O31" t="n">
        <v>24506.24</v>
      </c>
      <c r="P31" t="n">
        <v>74.90000000000001</v>
      </c>
      <c r="Q31" t="n">
        <v>605.84</v>
      </c>
      <c r="R31" t="n">
        <v>28.33</v>
      </c>
      <c r="S31" t="n">
        <v>21.88</v>
      </c>
      <c r="T31" t="n">
        <v>2201.57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72.28504192981661</v>
      </c>
      <c r="AB31" t="n">
        <v>98.90358335931893</v>
      </c>
      <c r="AC31" t="n">
        <v>89.4643641755812</v>
      </c>
      <c r="AD31" t="n">
        <v>72285.04192981661</v>
      </c>
      <c r="AE31" t="n">
        <v>98903.58335931893</v>
      </c>
      <c r="AF31" t="n">
        <v>6.175592671043986e-06</v>
      </c>
      <c r="AG31" t="n">
        <v>0.415</v>
      </c>
      <c r="AH31" t="n">
        <v>89464.3641755812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10.0388</v>
      </c>
      <c r="E32" t="n">
        <v>9.960000000000001</v>
      </c>
      <c r="F32" t="n">
        <v>7.2</v>
      </c>
      <c r="G32" t="n">
        <v>53.96</v>
      </c>
      <c r="H32" t="n">
        <v>0.77</v>
      </c>
      <c r="I32" t="n">
        <v>8</v>
      </c>
      <c r="J32" t="n">
        <v>197.19</v>
      </c>
      <c r="K32" t="n">
        <v>53.44</v>
      </c>
      <c r="L32" t="n">
        <v>8.5</v>
      </c>
      <c r="M32" t="n">
        <v>2</v>
      </c>
      <c r="N32" t="n">
        <v>40.26</v>
      </c>
      <c r="O32" t="n">
        <v>24554.18</v>
      </c>
      <c r="P32" t="n">
        <v>74.91</v>
      </c>
      <c r="Q32" t="n">
        <v>605.84</v>
      </c>
      <c r="R32" t="n">
        <v>28.31</v>
      </c>
      <c r="S32" t="n">
        <v>21.88</v>
      </c>
      <c r="T32" t="n">
        <v>2191.93</v>
      </c>
      <c r="U32" t="n">
        <v>0.77</v>
      </c>
      <c r="V32" t="n">
        <v>0.86</v>
      </c>
      <c r="W32" t="n">
        <v>1.01</v>
      </c>
      <c r="X32" t="n">
        <v>0.14</v>
      </c>
      <c r="Y32" t="n">
        <v>1</v>
      </c>
      <c r="Z32" t="n">
        <v>10</v>
      </c>
      <c r="AA32" t="n">
        <v>72.27705395318002</v>
      </c>
      <c r="AB32" t="n">
        <v>98.8926538572801</v>
      </c>
      <c r="AC32" t="n">
        <v>89.45447776987729</v>
      </c>
      <c r="AD32" t="n">
        <v>72277.05395318002</v>
      </c>
      <c r="AE32" t="n">
        <v>98892.65385728009</v>
      </c>
      <c r="AF32" t="n">
        <v>6.17682326100713e-06</v>
      </c>
      <c r="AG32" t="n">
        <v>0.415</v>
      </c>
      <c r="AH32" t="n">
        <v>89454.47776987728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10.0371</v>
      </c>
      <c r="E33" t="n">
        <v>9.960000000000001</v>
      </c>
      <c r="F33" t="n">
        <v>7.2</v>
      </c>
      <c r="G33" t="n">
        <v>53.98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1</v>
      </c>
      <c r="N33" t="n">
        <v>40.39</v>
      </c>
      <c r="O33" t="n">
        <v>24602.15</v>
      </c>
      <c r="P33" t="n">
        <v>74.70999999999999</v>
      </c>
      <c r="Q33" t="n">
        <v>605.86</v>
      </c>
      <c r="R33" t="n">
        <v>28.35</v>
      </c>
      <c r="S33" t="n">
        <v>21.88</v>
      </c>
      <c r="T33" t="n">
        <v>2213.17</v>
      </c>
      <c r="U33" t="n">
        <v>0.77</v>
      </c>
      <c r="V33" t="n">
        <v>0.86</v>
      </c>
      <c r="W33" t="n">
        <v>1</v>
      </c>
      <c r="X33" t="n">
        <v>0.14</v>
      </c>
      <c r="Y33" t="n">
        <v>1</v>
      </c>
      <c r="Z33" t="n">
        <v>10</v>
      </c>
      <c r="AA33" t="n">
        <v>72.18001522682952</v>
      </c>
      <c r="AB33" t="n">
        <v>98.75988119084097</v>
      </c>
      <c r="AC33" t="n">
        <v>89.33437674037548</v>
      </c>
      <c r="AD33" t="n">
        <v>72180.01522682952</v>
      </c>
      <c r="AE33" t="n">
        <v>98759.88119084097</v>
      </c>
      <c r="AF33" t="n">
        <v>6.175777259538457e-06</v>
      </c>
      <c r="AG33" t="n">
        <v>0.415</v>
      </c>
      <c r="AH33" t="n">
        <v>89334.37674037548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10.0371</v>
      </c>
      <c r="E34" t="n">
        <v>9.960000000000001</v>
      </c>
      <c r="F34" t="n">
        <v>7.2</v>
      </c>
      <c r="G34" t="n">
        <v>53.98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0</v>
      </c>
      <c r="N34" t="n">
        <v>40.53</v>
      </c>
      <c r="O34" t="n">
        <v>24650.18</v>
      </c>
      <c r="P34" t="n">
        <v>74.73</v>
      </c>
      <c r="Q34" t="n">
        <v>605.86</v>
      </c>
      <c r="R34" t="n">
        <v>28.3</v>
      </c>
      <c r="S34" t="n">
        <v>21.88</v>
      </c>
      <c r="T34" t="n">
        <v>2184.42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72.19085891388448</v>
      </c>
      <c r="AB34" t="n">
        <v>98.77471800185924</v>
      </c>
      <c r="AC34" t="n">
        <v>89.34779754697375</v>
      </c>
      <c r="AD34" t="n">
        <v>72190.85891388448</v>
      </c>
      <c r="AE34" t="n">
        <v>98774.71800185925</v>
      </c>
      <c r="AF34" t="n">
        <v>6.175777259538457e-06</v>
      </c>
      <c r="AG34" t="n">
        <v>0.415</v>
      </c>
      <c r="AH34" t="n">
        <v>89347.79754697376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8.5533</v>
      </c>
      <c r="E2" t="n">
        <v>11.69</v>
      </c>
      <c r="F2" t="n">
        <v>8.220000000000001</v>
      </c>
      <c r="G2" t="n">
        <v>8.51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78.79000000000001</v>
      </c>
      <c r="Q2" t="n">
        <v>605.9299999999999</v>
      </c>
      <c r="R2" t="n">
        <v>60.11</v>
      </c>
      <c r="S2" t="n">
        <v>21.88</v>
      </c>
      <c r="T2" t="n">
        <v>17839.76</v>
      </c>
      <c r="U2" t="n">
        <v>0.36</v>
      </c>
      <c r="V2" t="n">
        <v>0.75</v>
      </c>
      <c r="W2" t="n">
        <v>1.09</v>
      </c>
      <c r="X2" t="n">
        <v>1.16</v>
      </c>
      <c r="Y2" t="n">
        <v>1</v>
      </c>
      <c r="Z2" t="n">
        <v>10</v>
      </c>
      <c r="AA2" t="n">
        <v>84.37361286568139</v>
      </c>
      <c r="AB2" t="n">
        <v>115.4436994238714</v>
      </c>
      <c r="AC2" t="n">
        <v>104.4259147771368</v>
      </c>
      <c r="AD2" t="n">
        <v>84373.6128656814</v>
      </c>
      <c r="AE2" t="n">
        <v>115443.6994238714</v>
      </c>
      <c r="AF2" t="n">
        <v>6.560861624630743e-06</v>
      </c>
      <c r="AG2" t="n">
        <v>0.4870833333333333</v>
      </c>
      <c r="AH2" t="n">
        <v>104425.9147771368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9.032999999999999</v>
      </c>
      <c r="E3" t="n">
        <v>11.07</v>
      </c>
      <c r="F3" t="n">
        <v>7.94</v>
      </c>
      <c r="G3" t="n">
        <v>10.82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74.83</v>
      </c>
      <c r="Q3" t="n">
        <v>605.86</v>
      </c>
      <c r="R3" t="n">
        <v>51.46</v>
      </c>
      <c r="S3" t="n">
        <v>21.88</v>
      </c>
      <c r="T3" t="n">
        <v>13588.06</v>
      </c>
      <c r="U3" t="n">
        <v>0.43</v>
      </c>
      <c r="V3" t="n">
        <v>0.78</v>
      </c>
      <c r="W3" t="n">
        <v>1.06</v>
      </c>
      <c r="X3" t="n">
        <v>0.88</v>
      </c>
      <c r="Y3" t="n">
        <v>1</v>
      </c>
      <c r="Z3" t="n">
        <v>10</v>
      </c>
      <c r="AA3" t="n">
        <v>76.63386994203341</v>
      </c>
      <c r="AB3" t="n">
        <v>104.8538417023823</v>
      </c>
      <c r="AC3" t="n">
        <v>94.84673821362455</v>
      </c>
      <c r="AD3" t="n">
        <v>76633.86994203342</v>
      </c>
      <c r="AE3" t="n">
        <v>104853.8417023823</v>
      </c>
      <c r="AF3" t="n">
        <v>6.92881847419002e-06</v>
      </c>
      <c r="AG3" t="n">
        <v>0.46125</v>
      </c>
      <c r="AH3" t="n">
        <v>94846.73821362454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9.324299999999999</v>
      </c>
      <c r="E4" t="n">
        <v>10.72</v>
      </c>
      <c r="F4" t="n">
        <v>7.78</v>
      </c>
      <c r="G4" t="n">
        <v>12.97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72.3</v>
      </c>
      <c r="Q4" t="n">
        <v>605.88</v>
      </c>
      <c r="R4" t="n">
        <v>46.69</v>
      </c>
      <c r="S4" t="n">
        <v>21.88</v>
      </c>
      <c r="T4" t="n">
        <v>11240.27</v>
      </c>
      <c r="U4" t="n">
        <v>0.47</v>
      </c>
      <c r="V4" t="n">
        <v>0.8</v>
      </c>
      <c r="W4" t="n">
        <v>1.05</v>
      </c>
      <c r="X4" t="n">
        <v>0.72</v>
      </c>
      <c r="Y4" t="n">
        <v>1</v>
      </c>
      <c r="Z4" t="n">
        <v>10</v>
      </c>
      <c r="AA4" t="n">
        <v>72.27968635713293</v>
      </c>
      <c r="AB4" t="n">
        <v>98.89625562850193</v>
      </c>
      <c r="AC4" t="n">
        <v>89.45773579310884</v>
      </c>
      <c r="AD4" t="n">
        <v>72279.68635713293</v>
      </c>
      <c r="AE4" t="n">
        <v>98896.25562850194</v>
      </c>
      <c r="AF4" t="n">
        <v>7.152261939432083e-06</v>
      </c>
      <c r="AG4" t="n">
        <v>0.4466666666666667</v>
      </c>
      <c r="AH4" t="n">
        <v>89457.73579310883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9.571899999999999</v>
      </c>
      <c r="E5" t="n">
        <v>10.45</v>
      </c>
      <c r="F5" t="n">
        <v>7.65</v>
      </c>
      <c r="G5" t="n">
        <v>15.29</v>
      </c>
      <c r="H5" t="n">
        <v>0.26</v>
      </c>
      <c r="I5" t="n">
        <v>30</v>
      </c>
      <c r="J5" t="n">
        <v>117.01</v>
      </c>
      <c r="K5" t="n">
        <v>43.4</v>
      </c>
      <c r="L5" t="n">
        <v>1.75</v>
      </c>
      <c r="M5" t="n">
        <v>28</v>
      </c>
      <c r="N5" t="n">
        <v>16.86</v>
      </c>
      <c r="O5" t="n">
        <v>14665.62</v>
      </c>
      <c r="P5" t="n">
        <v>69.83</v>
      </c>
      <c r="Q5" t="n">
        <v>605.91</v>
      </c>
      <c r="R5" t="n">
        <v>42.62</v>
      </c>
      <c r="S5" t="n">
        <v>21.88</v>
      </c>
      <c r="T5" t="n">
        <v>9237.370000000001</v>
      </c>
      <c r="U5" t="n">
        <v>0.51</v>
      </c>
      <c r="V5" t="n">
        <v>0.8100000000000001</v>
      </c>
      <c r="W5" t="n">
        <v>1.03</v>
      </c>
      <c r="X5" t="n">
        <v>0.59</v>
      </c>
      <c r="Y5" t="n">
        <v>1</v>
      </c>
      <c r="Z5" t="n">
        <v>10</v>
      </c>
      <c r="AA5" t="n">
        <v>68.62831752247767</v>
      </c>
      <c r="AB5" t="n">
        <v>93.9002917019051</v>
      </c>
      <c r="AC5" t="n">
        <v>84.93857965178542</v>
      </c>
      <c r="AD5" t="n">
        <v>68628.31752247768</v>
      </c>
      <c r="AE5" t="n">
        <v>93900.29170190511</v>
      </c>
      <c r="AF5" t="n">
        <v>7.342185049606936e-06</v>
      </c>
      <c r="AG5" t="n">
        <v>0.4354166666666666</v>
      </c>
      <c r="AH5" t="n">
        <v>84938.57965178542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9.7347</v>
      </c>
      <c r="E6" t="n">
        <v>10.27</v>
      </c>
      <c r="F6" t="n">
        <v>7.57</v>
      </c>
      <c r="G6" t="n">
        <v>17.46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67.87</v>
      </c>
      <c r="Q6" t="n">
        <v>605.9</v>
      </c>
      <c r="R6" t="n">
        <v>39.93</v>
      </c>
      <c r="S6" t="n">
        <v>21.88</v>
      </c>
      <c r="T6" t="n">
        <v>7909.5</v>
      </c>
      <c r="U6" t="n">
        <v>0.55</v>
      </c>
      <c r="V6" t="n">
        <v>0.82</v>
      </c>
      <c r="W6" t="n">
        <v>1.03</v>
      </c>
      <c r="X6" t="n">
        <v>0.51</v>
      </c>
      <c r="Y6" t="n">
        <v>1</v>
      </c>
      <c r="Z6" t="n">
        <v>10</v>
      </c>
      <c r="AA6" t="n">
        <v>66.15379673873369</v>
      </c>
      <c r="AB6" t="n">
        <v>90.514543197436</v>
      </c>
      <c r="AC6" t="n">
        <v>81.87596223265388</v>
      </c>
      <c r="AD6" t="n">
        <v>66153.79673873368</v>
      </c>
      <c r="AE6" t="n">
        <v>90514.543197436</v>
      </c>
      <c r="AF6" t="n">
        <v>7.467061795715443e-06</v>
      </c>
      <c r="AG6" t="n">
        <v>0.4279166666666667</v>
      </c>
      <c r="AH6" t="n">
        <v>81875.96223265388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9.9171</v>
      </c>
      <c r="E7" t="n">
        <v>10.08</v>
      </c>
      <c r="F7" t="n">
        <v>7.47</v>
      </c>
      <c r="G7" t="n">
        <v>20.38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65.76000000000001</v>
      </c>
      <c r="Q7" t="n">
        <v>605.9299999999999</v>
      </c>
      <c r="R7" t="n">
        <v>37.19</v>
      </c>
      <c r="S7" t="n">
        <v>21.88</v>
      </c>
      <c r="T7" t="n">
        <v>6561.62</v>
      </c>
      <c r="U7" t="n">
        <v>0.59</v>
      </c>
      <c r="V7" t="n">
        <v>0.83</v>
      </c>
      <c r="W7" t="n">
        <v>1.02</v>
      </c>
      <c r="X7" t="n">
        <v>0.42</v>
      </c>
      <c r="Y7" t="n">
        <v>1</v>
      </c>
      <c r="Z7" t="n">
        <v>10</v>
      </c>
      <c r="AA7" t="n">
        <v>63.49565822620427</v>
      </c>
      <c r="AB7" t="n">
        <v>86.87756081580031</v>
      </c>
      <c r="AC7" t="n">
        <v>78.58608834498351</v>
      </c>
      <c r="AD7" t="n">
        <v>63495.65822620427</v>
      </c>
      <c r="AE7" t="n">
        <v>86877.5608158003</v>
      </c>
      <c r="AF7" t="n">
        <v>7.606972842952491e-06</v>
      </c>
      <c r="AG7" t="n">
        <v>0.42</v>
      </c>
      <c r="AH7" t="n">
        <v>78586.08834498351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10.0014</v>
      </c>
      <c r="E8" t="n">
        <v>10</v>
      </c>
      <c r="F8" t="n">
        <v>7.44</v>
      </c>
      <c r="G8" t="n">
        <v>22.31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18</v>
      </c>
      <c r="N8" t="n">
        <v>17.08</v>
      </c>
      <c r="O8" t="n">
        <v>14785.31</v>
      </c>
      <c r="P8" t="n">
        <v>64.29000000000001</v>
      </c>
      <c r="Q8" t="n">
        <v>605.84</v>
      </c>
      <c r="R8" t="n">
        <v>35.83</v>
      </c>
      <c r="S8" t="n">
        <v>21.88</v>
      </c>
      <c r="T8" t="n">
        <v>5894.08</v>
      </c>
      <c r="U8" t="n">
        <v>0.61</v>
      </c>
      <c r="V8" t="n">
        <v>0.83</v>
      </c>
      <c r="W8" t="n">
        <v>1.02</v>
      </c>
      <c r="X8" t="n">
        <v>0.38</v>
      </c>
      <c r="Y8" t="n">
        <v>1</v>
      </c>
      <c r="Z8" t="n">
        <v>10</v>
      </c>
      <c r="AA8" t="n">
        <v>62.08120899471749</v>
      </c>
      <c r="AB8" t="n">
        <v>84.94224897618503</v>
      </c>
      <c r="AC8" t="n">
        <v>76.83547995111327</v>
      </c>
      <c r="AD8" t="n">
        <v>62081.20899471748</v>
      </c>
      <c r="AE8" t="n">
        <v>84942.24897618503</v>
      </c>
      <c r="AF8" t="n">
        <v>7.671635678928825e-06</v>
      </c>
      <c r="AG8" t="n">
        <v>0.4166666666666667</v>
      </c>
      <c r="AH8" t="n">
        <v>76835.47995111327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10.0985</v>
      </c>
      <c r="E9" t="n">
        <v>9.9</v>
      </c>
      <c r="F9" t="n">
        <v>7.39</v>
      </c>
      <c r="G9" t="n">
        <v>24.63</v>
      </c>
      <c r="H9" t="n">
        <v>0.41</v>
      </c>
      <c r="I9" t="n">
        <v>18</v>
      </c>
      <c r="J9" t="n">
        <v>118.31</v>
      </c>
      <c r="K9" t="n">
        <v>43.4</v>
      </c>
      <c r="L9" t="n">
        <v>2.75</v>
      </c>
      <c r="M9" t="n">
        <v>16</v>
      </c>
      <c r="N9" t="n">
        <v>17.16</v>
      </c>
      <c r="O9" t="n">
        <v>14825.26</v>
      </c>
      <c r="P9" t="n">
        <v>61.8</v>
      </c>
      <c r="Q9" t="n">
        <v>605.98</v>
      </c>
      <c r="R9" t="n">
        <v>34.55</v>
      </c>
      <c r="S9" t="n">
        <v>21.88</v>
      </c>
      <c r="T9" t="n">
        <v>5261.24</v>
      </c>
      <c r="U9" t="n">
        <v>0.63</v>
      </c>
      <c r="V9" t="n">
        <v>0.84</v>
      </c>
      <c r="W9" t="n">
        <v>1.01</v>
      </c>
      <c r="X9" t="n">
        <v>0.33</v>
      </c>
      <c r="Y9" t="n">
        <v>1</v>
      </c>
      <c r="Z9" t="n">
        <v>10</v>
      </c>
      <c r="AA9" t="n">
        <v>60.00249064728887</v>
      </c>
      <c r="AB9" t="n">
        <v>82.09805482665345</v>
      </c>
      <c r="AC9" t="n">
        <v>74.26273169936053</v>
      </c>
      <c r="AD9" t="n">
        <v>60002.49064728888</v>
      </c>
      <c r="AE9" t="n">
        <v>82098.05482665345</v>
      </c>
      <c r="AF9" t="n">
        <v>7.746116834009511e-06</v>
      </c>
      <c r="AG9" t="n">
        <v>0.4125</v>
      </c>
      <c r="AH9" t="n">
        <v>74262.73169936053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10.1695</v>
      </c>
      <c r="E10" t="n">
        <v>9.83</v>
      </c>
      <c r="F10" t="n">
        <v>7.37</v>
      </c>
      <c r="G10" t="n">
        <v>27.63</v>
      </c>
      <c r="H10" t="n">
        <v>0.45</v>
      </c>
      <c r="I10" t="n">
        <v>16</v>
      </c>
      <c r="J10" t="n">
        <v>118.63</v>
      </c>
      <c r="K10" t="n">
        <v>43.4</v>
      </c>
      <c r="L10" t="n">
        <v>3</v>
      </c>
      <c r="M10" t="n">
        <v>14</v>
      </c>
      <c r="N10" t="n">
        <v>17.23</v>
      </c>
      <c r="O10" t="n">
        <v>14865.24</v>
      </c>
      <c r="P10" t="n">
        <v>60.74</v>
      </c>
      <c r="Q10" t="n">
        <v>605.98</v>
      </c>
      <c r="R10" t="n">
        <v>33.9</v>
      </c>
      <c r="S10" t="n">
        <v>21.88</v>
      </c>
      <c r="T10" t="n">
        <v>4947.96</v>
      </c>
      <c r="U10" t="n">
        <v>0.65</v>
      </c>
      <c r="V10" t="n">
        <v>0.84</v>
      </c>
      <c r="W10" t="n">
        <v>1.01</v>
      </c>
      <c r="X10" t="n">
        <v>0.31</v>
      </c>
      <c r="Y10" t="n">
        <v>1</v>
      </c>
      <c r="Z10" t="n">
        <v>10</v>
      </c>
      <c r="AA10" t="n">
        <v>58.96407341005137</v>
      </c>
      <c r="AB10" t="n">
        <v>80.67724655093053</v>
      </c>
      <c r="AC10" t="n">
        <v>72.97752337135525</v>
      </c>
      <c r="AD10" t="n">
        <v>58964.07341005137</v>
      </c>
      <c r="AE10" t="n">
        <v>80677.24655093053</v>
      </c>
      <c r="AF10" t="n">
        <v>7.800577822791477e-06</v>
      </c>
      <c r="AG10" t="n">
        <v>0.4095833333333334</v>
      </c>
      <c r="AH10" t="n">
        <v>72977.52337135524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10.281</v>
      </c>
      <c r="E11" t="n">
        <v>9.73</v>
      </c>
      <c r="F11" t="n">
        <v>7.31</v>
      </c>
      <c r="G11" t="n">
        <v>31.32</v>
      </c>
      <c r="H11" t="n">
        <v>0.48</v>
      </c>
      <c r="I11" t="n">
        <v>14</v>
      </c>
      <c r="J11" t="n">
        <v>118.96</v>
      </c>
      <c r="K11" t="n">
        <v>43.4</v>
      </c>
      <c r="L11" t="n">
        <v>3.25</v>
      </c>
      <c r="M11" t="n">
        <v>11</v>
      </c>
      <c r="N11" t="n">
        <v>17.31</v>
      </c>
      <c r="O11" t="n">
        <v>14905.25</v>
      </c>
      <c r="P11" t="n">
        <v>58.45</v>
      </c>
      <c r="Q11" t="n">
        <v>605.84</v>
      </c>
      <c r="R11" t="n">
        <v>32.08</v>
      </c>
      <c r="S11" t="n">
        <v>21.88</v>
      </c>
      <c r="T11" t="n">
        <v>4048.94</v>
      </c>
      <c r="U11" t="n">
        <v>0.68</v>
      </c>
      <c r="V11" t="n">
        <v>0.85</v>
      </c>
      <c r="W11" t="n">
        <v>1.01</v>
      </c>
      <c r="X11" t="n">
        <v>0.25</v>
      </c>
      <c r="Y11" t="n">
        <v>1</v>
      </c>
      <c r="Z11" t="n">
        <v>10</v>
      </c>
      <c r="AA11" t="n">
        <v>56.95137504252959</v>
      </c>
      <c r="AB11" t="n">
        <v>77.9233838505034</v>
      </c>
      <c r="AC11" t="n">
        <v>70.4864854619854</v>
      </c>
      <c r="AD11" t="n">
        <v>56951.37504252959</v>
      </c>
      <c r="AE11" t="n">
        <v>77923.38385050339</v>
      </c>
      <c r="AF11" t="n">
        <v>7.886104586864565e-06</v>
      </c>
      <c r="AG11" t="n">
        <v>0.4054166666666667</v>
      </c>
      <c r="AH11" t="n">
        <v>70486.4854619854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10.3022</v>
      </c>
      <c r="E12" t="n">
        <v>9.710000000000001</v>
      </c>
      <c r="F12" t="n">
        <v>7.31</v>
      </c>
      <c r="G12" t="n">
        <v>33.75</v>
      </c>
      <c r="H12" t="n">
        <v>0.52</v>
      </c>
      <c r="I12" t="n">
        <v>13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57.24</v>
      </c>
      <c r="Q12" t="n">
        <v>605.84</v>
      </c>
      <c r="R12" t="n">
        <v>31.83</v>
      </c>
      <c r="S12" t="n">
        <v>21.88</v>
      </c>
      <c r="T12" t="n">
        <v>3924.26</v>
      </c>
      <c r="U12" t="n">
        <v>0.6899999999999999</v>
      </c>
      <c r="V12" t="n">
        <v>0.85</v>
      </c>
      <c r="W12" t="n">
        <v>1.02</v>
      </c>
      <c r="X12" t="n">
        <v>0.25</v>
      </c>
      <c r="Y12" t="n">
        <v>1</v>
      </c>
      <c r="Z12" t="n">
        <v>10</v>
      </c>
      <c r="AA12" t="n">
        <v>56.1970259538589</v>
      </c>
      <c r="AB12" t="n">
        <v>76.89125014785165</v>
      </c>
      <c r="AC12" t="n">
        <v>69.55285715130567</v>
      </c>
      <c r="AD12" t="n">
        <v>56197.0259538589</v>
      </c>
      <c r="AE12" t="n">
        <v>76891.25014785165</v>
      </c>
      <c r="AF12" t="n">
        <v>7.902366177881148e-06</v>
      </c>
      <c r="AG12" t="n">
        <v>0.4045833333333334</v>
      </c>
      <c r="AH12" t="n">
        <v>69552.85715130567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10.2919</v>
      </c>
      <c r="E13" t="n">
        <v>9.720000000000001</v>
      </c>
      <c r="F13" t="n">
        <v>7.32</v>
      </c>
      <c r="G13" t="n">
        <v>33.79</v>
      </c>
      <c r="H13" t="n">
        <v>0.55</v>
      </c>
      <c r="I13" t="n">
        <v>13</v>
      </c>
      <c r="J13" t="n">
        <v>119.61</v>
      </c>
      <c r="K13" t="n">
        <v>43.4</v>
      </c>
      <c r="L13" t="n">
        <v>3.75</v>
      </c>
      <c r="M13" t="n">
        <v>3</v>
      </c>
      <c r="N13" t="n">
        <v>17.46</v>
      </c>
      <c r="O13" t="n">
        <v>14985.35</v>
      </c>
      <c r="P13" t="n">
        <v>57.47</v>
      </c>
      <c r="Q13" t="n">
        <v>605.84</v>
      </c>
      <c r="R13" t="n">
        <v>32.04</v>
      </c>
      <c r="S13" t="n">
        <v>21.88</v>
      </c>
      <c r="T13" t="n">
        <v>4034.02</v>
      </c>
      <c r="U13" t="n">
        <v>0.68</v>
      </c>
      <c r="V13" t="n">
        <v>0.84</v>
      </c>
      <c r="W13" t="n">
        <v>1.02</v>
      </c>
      <c r="X13" t="n">
        <v>0.26</v>
      </c>
      <c r="Y13" t="n">
        <v>1</v>
      </c>
      <c r="Z13" t="n">
        <v>10</v>
      </c>
      <c r="AA13" t="n">
        <v>56.40302339530324</v>
      </c>
      <c r="AB13" t="n">
        <v>77.17310493520137</v>
      </c>
      <c r="AC13" t="n">
        <v>69.8078121133365</v>
      </c>
      <c r="AD13" t="n">
        <v>56403.02339530324</v>
      </c>
      <c r="AE13" t="n">
        <v>77173.10493520137</v>
      </c>
      <c r="AF13" t="n">
        <v>7.894465499226865e-06</v>
      </c>
      <c r="AG13" t="n">
        <v>0.405</v>
      </c>
      <c r="AH13" t="n">
        <v>69807.81211333649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10.2957</v>
      </c>
      <c r="E14" t="n">
        <v>9.710000000000001</v>
      </c>
      <c r="F14" t="n">
        <v>7.32</v>
      </c>
      <c r="G14" t="n">
        <v>33.78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</v>
      </c>
      <c r="N14" t="n">
        <v>17.53</v>
      </c>
      <c r="O14" t="n">
        <v>15025.44</v>
      </c>
      <c r="P14" t="n">
        <v>57</v>
      </c>
      <c r="Q14" t="n">
        <v>605.88</v>
      </c>
      <c r="R14" t="n">
        <v>31.84</v>
      </c>
      <c r="S14" t="n">
        <v>21.88</v>
      </c>
      <c r="T14" t="n">
        <v>3931.46</v>
      </c>
      <c r="U14" t="n">
        <v>0.6899999999999999</v>
      </c>
      <c r="V14" t="n">
        <v>0.85</v>
      </c>
      <c r="W14" t="n">
        <v>1.02</v>
      </c>
      <c r="X14" t="n">
        <v>0.26</v>
      </c>
      <c r="Y14" t="n">
        <v>1</v>
      </c>
      <c r="Z14" t="n">
        <v>10</v>
      </c>
      <c r="AA14" t="n">
        <v>56.13162208033079</v>
      </c>
      <c r="AB14" t="n">
        <v>76.80176168267526</v>
      </c>
      <c r="AC14" t="n">
        <v>69.47190933964782</v>
      </c>
      <c r="AD14" t="n">
        <v>56131.62208033079</v>
      </c>
      <c r="AE14" t="n">
        <v>76801.76168267526</v>
      </c>
      <c r="AF14" t="n">
        <v>7.897380312710971e-06</v>
      </c>
      <c r="AG14" t="n">
        <v>0.4045833333333334</v>
      </c>
      <c r="AH14" t="n">
        <v>69471.90933964783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10.296</v>
      </c>
      <c r="E15" t="n">
        <v>9.710000000000001</v>
      </c>
      <c r="F15" t="n">
        <v>7.32</v>
      </c>
      <c r="G15" t="n">
        <v>33.77</v>
      </c>
      <c r="H15" t="n">
        <v>0.62</v>
      </c>
      <c r="I15" t="n">
        <v>13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56.85</v>
      </c>
      <c r="Q15" t="n">
        <v>605.88</v>
      </c>
      <c r="R15" t="n">
        <v>31.84</v>
      </c>
      <c r="S15" t="n">
        <v>21.88</v>
      </c>
      <c r="T15" t="n">
        <v>3931.47</v>
      </c>
      <c r="U15" t="n">
        <v>0.6899999999999999</v>
      </c>
      <c r="V15" t="n">
        <v>0.85</v>
      </c>
      <c r="W15" t="n">
        <v>1.02</v>
      </c>
      <c r="X15" t="n">
        <v>0.26</v>
      </c>
      <c r="Y15" t="n">
        <v>1</v>
      </c>
      <c r="Z15" t="n">
        <v>10</v>
      </c>
      <c r="AA15" t="n">
        <v>56.05084324914508</v>
      </c>
      <c r="AB15" t="n">
        <v>76.69123652213652</v>
      </c>
      <c r="AC15" t="n">
        <v>69.37193254530781</v>
      </c>
      <c r="AD15" t="n">
        <v>56050.84324914508</v>
      </c>
      <c r="AE15" t="n">
        <v>76691.23652213652</v>
      </c>
      <c r="AF15" t="n">
        <v>7.897610429564978e-06</v>
      </c>
      <c r="AG15" t="n">
        <v>0.4045833333333334</v>
      </c>
      <c r="AH15" t="n">
        <v>69371.93254530782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10.2945</v>
      </c>
      <c r="E16" t="n">
        <v>9.710000000000001</v>
      </c>
      <c r="F16" t="n">
        <v>7.32</v>
      </c>
      <c r="G16" t="n">
        <v>33.78</v>
      </c>
      <c r="H16" t="n">
        <v>0.66</v>
      </c>
      <c r="I16" t="n">
        <v>13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57</v>
      </c>
      <c r="Q16" t="n">
        <v>605.88</v>
      </c>
      <c r="R16" t="n">
        <v>31.84</v>
      </c>
      <c r="S16" t="n">
        <v>21.88</v>
      </c>
      <c r="T16" t="n">
        <v>3934.05</v>
      </c>
      <c r="U16" t="n">
        <v>0.6899999999999999</v>
      </c>
      <c r="V16" t="n">
        <v>0.85</v>
      </c>
      <c r="W16" t="n">
        <v>1.03</v>
      </c>
      <c r="X16" t="n">
        <v>0.26</v>
      </c>
      <c r="Y16" t="n">
        <v>1</v>
      </c>
      <c r="Z16" t="n">
        <v>10</v>
      </c>
      <c r="AA16" t="n">
        <v>56.13760782450268</v>
      </c>
      <c r="AB16" t="n">
        <v>76.80995164192366</v>
      </c>
      <c r="AC16" t="n">
        <v>69.47931766068022</v>
      </c>
      <c r="AD16" t="n">
        <v>56137.60782450268</v>
      </c>
      <c r="AE16" t="n">
        <v>76809.95164192366</v>
      </c>
      <c r="AF16" t="n">
        <v>7.896459845294936e-06</v>
      </c>
      <c r="AG16" t="n">
        <v>0.4045833333333334</v>
      </c>
      <c r="AH16" t="n">
        <v>69479.31766068023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9.269299999999999</v>
      </c>
      <c r="E2" t="n">
        <v>10.79</v>
      </c>
      <c r="F2" t="n">
        <v>7.98</v>
      </c>
      <c r="G2" t="n">
        <v>10.41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62.51</v>
      </c>
      <c r="Q2" t="n">
        <v>605.9</v>
      </c>
      <c r="R2" t="n">
        <v>52.65</v>
      </c>
      <c r="S2" t="n">
        <v>21.88</v>
      </c>
      <c r="T2" t="n">
        <v>14171.16</v>
      </c>
      <c r="U2" t="n">
        <v>0.42</v>
      </c>
      <c r="V2" t="n">
        <v>0.78</v>
      </c>
      <c r="W2" t="n">
        <v>1.07</v>
      </c>
      <c r="X2" t="n">
        <v>0.92</v>
      </c>
      <c r="Y2" t="n">
        <v>1</v>
      </c>
      <c r="Z2" t="n">
        <v>10</v>
      </c>
      <c r="AA2" t="n">
        <v>64.45057948158608</v>
      </c>
      <c r="AB2" t="n">
        <v>88.18412620556558</v>
      </c>
      <c r="AC2" t="n">
        <v>79.76795696772605</v>
      </c>
      <c r="AD2" t="n">
        <v>64450.57948158608</v>
      </c>
      <c r="AE2" t="n">
        <v>88184.12620556558</v>
      </c>
      <c r="AF2" t="n">
        <v>8.08464576674265e-06</v>
      </c>
      <c r="AG2" t="n">
        <v>0.4495833333333333</v>
      </c>
      <c r="AH2" t="n">
        <v>79767.95696772604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9.651</v>
      </c>
      <c r="E3" t="n">
        <v>10.36</v>
      </c>
      <c r="F3" t="n">
        <v>7.76</v>
      </c>
      <c r="G3" t="n">
        <v>13.3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33</v>
      </c>
      <c r="N3" t="n">
        <v>11.37</v>
      </c>
      <c r="O3" t="n">
        <v>11355.7</v>
      </c>
      <c r="P3" t="n">
        <v>59.05</v>
      </c>
      <c r="Q3" t="n">
        <v>606.13</v>
      </c>
      <c r="R3" t="n">
        <v>46.16</v>
      </c>
      <c r="S3" t="n">
        <v>21.88</v>
      </c>
      <c r="T3" t="n">
        <v>10983.41</v>
      </c>
      <c r="U3" t="n">
        <v>0.47</v>
      </c>
      <c r="V3" t="n">
        <v>0.8</v>
      </c>
      <c r="W3" t="n">
        <v>1.04</v>
      </c>
      <c r="X3" t="n">
        <v>0.7</v>
      </c>
      <c r="Y3" t="n">
        <v>1</v>
      </c>
      <c r="Z3" t="n">
        <v>10</v>
      </c>
      <c r="AA3" t="n">
        <v>59.38928681653131</v>
      </c>
      <c r="AB3" t="n">
        <v>81.25904229276765</v>
      </c>
      <c r="AC3" t="n">
        <v>73.50379334414704</v>
      </c>
      <c r="AD3" t="n">
        <v>59389.28681653131</v>
      </c>
      <c r="AE3" t="n">
        <v>81259.04229276764</v>
      </c>
      <c r="AF3" t="n">
        <v>8.417562954574058e-06</v>
      </c>
      <c r="AG3" t="n">
        <v>0.4316666666666666</v>
      </c>
      <c r="AH3" t="n">
        <v>73503.79334414704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9.9217</v>
      </c>
      <c r="E4" t="n">
        <v>10.08</v>
      </c>
      <c r="F4" t="n">
        <v>7.61</v>
      </c>
      <c r="G4" t="n">
        <v>16.31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26</v>
      </c>
      <c r="N4" t="n">
        <v>11.43</v>
      </c>
      <c r="O4" t="n">
        <v>11393.43</v>
      </c>
      <c r="P4" t="n">
        <v>56.44</v>
      </c>
      <c r="Q4" t="n">
        <v>605.92</v>
      </c>
      <c r="R4" t="n">
        <v>41.4</v>
      </c>
      <c r="S4" t="n">
        <v>21.88</v>
      </c>
      <c r="T4" t="n">
        <v>8636.200000000001</v>
      </c>
      <c r="U4" t="n">
        <v>0.53</v>
      </c>
      <c r="V4" t="n">
        <v>0.8100000000000001</v>
      </c>
      <c r="W4" t="n">
        <v>1.03</v>
      </c>
      <c r="X4" t="n">
        <v>0.55</v>
      </c>
      <c r="Y4" t="n">
        <v>1</v>
      </c>
      <c r="Z4" t="n">
        <v>10</v>
      </c>
      <c r="AA4" t="n">
        <v>55.96803353699217</v>
      </c>
      <c r="AB4" t="n">
        <v>76.57793262066231</v>
      </c>
      <c r="AC4" t="n">
        <v>69.26944220916725</v>
      </c>
      <c r="AD4" t="n">
        <v>55968.03353699217</v>
      </c>
      <c r="AE4" t="n">
        <v>76577.93262066231</v>
      </c>
      <c r="AF4" t="n">
        <v>8.653666393782761e-06</v>
      </c>
      <c r="AG4" t="n">
        <v>0.42</v>
      </c>
      <c r="AH4" t="n">
        <v>69269.44220916725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10.1272</v>
      </c>
      <c r="E5" t="n">
        <v>9.869999999999999</v>
      </c>
      <c r="F5" t="n">
        <v>7.5</v>
      </c>
      <c r="G5" t="n">
        <v>19.57</v>
      </c>
      <c r="H5" t="n">
        <v>0.34</v>
      </c>
      <c r="I5" t="n">
        <v>23</v>
      </c>
      <c r="J5" t="n">
        <v>90.79000000000001</v>
      </c>
      <c r="K5" t="n">
        <v>37.55</v>
      </c>
      <c r="L5" t="n">
        <v>1.75</v>
      </c>
      <c r="M5" t="n">
        <v>21</v>
      </c>
      <c r="N5" t="n">
        <v>11.49</v>
      </c>
      <c r="O5" t="n">
        <v>11431.19</v>
      </c>
      <c r="P5" t="n">
        <v>53.68</v>
      </c>
      <c r="Q5" t="n">
        <v>605.84</v>
      </c>
      <c r="R5" t="n">
        <v>37.98</v>
      </c>
      <c r="S5" t="n">
        <v>21.88</v>
      </c>
      <c r="T5" t="n">
        <v>6953.99</v>
      </c>
      <c r="U5" t="n">
        <v>0.58</v>
      </c>
      <c r="V5" t="n">
        <v>0.82</v>
      </c>
      <c r="W5" t="n">
        <v>1.02</v>
      </c>
      <c r="X5" t="n">
        <v>0.44</v>
      </c>
      <c r="Y5" t="n">
        <v>1</v>
      </c>
      <c r="Z5" t="n">
        <v>10</v>
      </c>
      <c r="AA5" t="n">
        <v>53.0816852309521</v>
      </c>
      <c r="AB5" t="n">
        <v>72.62870353163997</v>
      </c>
      <c r="AC5" t="n">
        <v>65.69712200162211</v>
      </c>
      <c r="AD5" t="n">
        <v>53081.6852309521</v>
      </c>
      <c r="AE5" t="n">
        <v>72628.70353163997</v>
      </c>
      <c r="AF5" t="n">
        <v>8.832902658124797e-06</v>
      </c>
      <c r="AG5" t="n">
        <v>0.4112499999999999</v>
      </c>
      <c r="AH5" t="n">
        <v>65697.12200162211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10.2526</v>
      </c>
      <c r="E6" t="n">
        <v>9.75</v>
      </c>
      <c r="F6" t="n">
        <v>7.44</v>
      </c>
      <c r="G6" t="n">
        <v>22.31</v>
      </c>
      <c r="H6" t="n">
        <v>0.39</v>
      </c>
      <c r="I6" t="n">
        <v>20</v>
      </c>
      <c r="J6" t="n">
        <v>91.09999999999999</v>
      </c>
      <c r="K6" t="n">
        <v>37.55</v>
      </c>
      <c r="L6" t="n">
        <v>2</v>
      </c>
      <c r="M6" t="n">
        <v>17</v>
      </c>
      <c r="N6" t="n">
        <v>11.54</v>
      </c>
      <c r="O6" t="n">
        <v>11468.97</v>
      </c>
      <c r="P6" t="n">
        <v>51.81</v>
      </c>
      <c r="Q6" t="n">
        <v>605.87</v>
      </c>
      <c r="R6" t="n">
        <v>35.84</v>
      </c>
      <c r="S6" t="n">
        <v>21.88</v>
      </c>
      <c r="T6" t="n">
        <v>5899.07</v>
      </c>
      <c r="U6" t="n">
        <v>0.61</v>
      </c>
      <c r="V6" t="n">
        <v>0.83</v>
      </c>
      <c r="W6" t="n">
        <v>1.02</v>
      </c>
      <c r="X6" t="n">
        <v>0.38</v>
      </c>
      <c r="Y6" t="n">
        <v>1</v>
      </c>
      <c r="Z6" t="n">
        <v>10</v>
      </c>
      <c r="AA6" t="n">
        <v>51.29840246043729</v>
      </c>
      <c r="AB6" t="n">
        <v>70.18873737213946</v>
      </c>
      <c r="AC6" t="n">
        <v>63.49002278786954</v>
      </c>
      <c r="AD6" t="n">
        <v>51298.40246043729</v>
      </c>
      <c r="AE6" t="n">
        <v>70188.73737213945</v>
      </c>
      <c r="AF6" t="n">
        <v>8.942276028190446e-06</v>
      </c>
      <c r="AG6" t="n">
        <v>0.40625</v>
      </c>
      <c r="AH6" t="n">
        <v>63490.02278786954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10.3232</v>
      </c>
      <c r="E7" t="n">
        <v>9.69</v>
      </c>
      <c r="F7" t="n">
        <v>7.41</v>
      </c>
      <c r="G7" t="n">
        <v>24.69</v>
      </c>
      <c r="H7" t="n">
        <v>0.43</v>
      </c>
      <c r="I7" t="n">
        <v>18</v>
      </c>
      <c r="J7" t="n">
        <v>91.40000000000001</v>
      </c>
      <c r="K7" t="n">
        <v>37.55</v>
      </c>
      <c r="L7" t="n">
        <v>2.25</v>
      </c>
      <c r="M7" t="n">
        <v>8</v>
      </c>
      <c r="N7" t="n">
        <v>11.6</v>
      </c>
      <c r="O7" t="n">
        <v>11506.78</v>
      </c>
      <c r="P7" t="n">
        <v>49.42</v>
      </c>
      <c r="Q7" t="n">
        <v>605.84</v>
      </c>
      <c r="R7" t="n">
        <v>34.8</v>
      </c>
      <c r="S7" t="n">
        <v>21.88</v>
      </c>
      <c r="T7" t="n">
        <v>5389.17</v>
      </c>
      <c r="U7" t="n">
        <v>0.63</v>
      </c>
      <c r="V7" t="n">
        <v>0.84</v>
      </c>
      <c r="W7" t="n">
        <v>1.03</v>
      </c>
      <c r="X7" t="n">
        <v>0.35</v>
      </c>
      <c r="Y7" t="n">
        <v>1</v>
      </c>
      <c r="Z7" t="n">
        <v>10</v>
      </c>
      <c r="AA7" t="n">
        <v>49.62061087829149</v>
      </c>
      <c r="AB7" t="n">
        <v>67.89310891050812</v>
      </c>
      <c r="AC7" t="n">
        <v>61.41348588468078</v>
      </c>
      <c r="AD7" t="n">
        <v>49620.6108782915</v>
      </c>
      <c r="AE7" t="n">
        <v>67893.10891050812</v>
      </c>
      <c r="AF7" t="n">
        <v>9.00385306109822e-06</v>
      </c>
      <c r="AG7" t="n">
        <v>0.40375</v>
      </c>
      <c r="AH7" t="n">
        <v>61413.48588468078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10.3448</v>
      </c>
      <c r="E8" t="n">
        <v>9.67</v>
      </c>
      <c r="F8" t="n">
        <v>7.41</v>
      </c>
      <c r="G8" t="n">
        <v>26.14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2</v>
      </c>
      <c r="N8" t="n">
        <v>11.66</v>
      </c>
      <c r="O8" t="n">
        <v>11544.61</v>
      </c>
      <c r="P8" t="n">
        <v>49.32</v>
      </c>
      <c r="Q8" t="n">
        <v>605.89</v>
      </c>
      <c r="R8" t="n">
        <v>34.4</v>
      </c>
      <c r="S8" t="n">
        <v>21.88</v>
      </c>
      <c r="T8" t="n">
        <v>5189.31</v>
      </c>
      <c r="U8" t="n">
        <v>0.64</v>
      </c>
      <c r="V8" t="n">
        <v>0.84</v>
      </c>
      <c r="W8" t="n">
        <v>1.04</v>
      </c>
      <c r="X8" t="n">
        <v>0.35</v>
      </c>
      <c r="Y8" t="n">
        <v>1</v>
      </c>
      <c r="Z8" t="n">
        <v>10</v>
      </c>
      <c r="AA8" t="n">
        <v>49.46651541363338</v>
      </c>
      <c r="AB8" t="n">
        <v>67.6822686975509</v>
      </c>
      <c r="AC8" t="n">
        <v>61.22276796573203</v>
      </c>
      <c r="AD8" t="n">
        <v>49466.51541363338</v>
      </c>
      <c r="AE8" t="n">
        <v>67682.2686975509</v>
      </c>
      <c r="AF8" t="n">
        <v>9.022692493262638e-06</v>
      </c>
      <c r="AG8" t="n">
        <v>0.4029166666666666</v>
      </c>
      <c r="AH8" t="n">
        <v>61222.76796573203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10.3436</v>
      </c>
      <c r="E9" t="n">
        <v>9.67</v>
      </c>
      <c r="F9" t="n">
        <v>7.41</v>
      </c>
      <c r="G9" t="n">
        <v>26.14</v>
      </c>
      <c r="H9" t="n">
        <v>0.52</v>
      </c>
      <c r="I9" t="n">
        <v>17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49.27</v>
      </c>
      <c r="Q9" t="n">
        <v>605.89</v>
      </c>
      <c r="R9" t="n">
        <v>34.37</v>
      </c>
      <c r="S9" t="n">
        <v>21.88</v>
      </c>
      <c r="T9" t="n">
        <v>5177.67</v>
      </c>
      <c r="U9" t="n">
        <v>0.64</v>
      </c>
      <c r="V9" t="n">
        <v>0.84</v>
      </c>
      <c r="W9" t="n">
        <v>1.04</v>
      </c>
      <c r="X9" t="n">
        <v>0.35</v>
      </c>
      <c r="Y9" t="n">
        <v>1</v>
      </c>
      <c r="Z9" t="n">
        <v>10</v>
      </c>
      <c r="AA9" t="n">
        <v>49.44540095304799</v>
      </c>
      <c r="AB9" t="n">
        <v>67.65337896107373</v>
      </c>
      <c r="AC9" t="n">
        <v>61.19663542515723</v>
      </c>
      <c r="AD9" t="n">
        <v>49445.400953048</v>
      </c>
      <c r="AE9" t="n">
        <v>67653.37896107373</v>
      </c>
      <c r="AF9" t="n">
        <v>9.021645858142392e-06</v>
      </c>
      <c r="AG9" t="n">
        <v>0.4029166666666666</v>
      </c>
      <c r="AH9" t="n">
        <v>61196.63542515723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</row>
    <row r="39">
      <c r="A39" t="n">
        <v>0</v>
      </c>
      <c r="B39" t="n">
        <v>140</v>
      </c>
      <c r="C39" t="inlineStr">
        <is>
          <t xml:space="preserve">CONCLUIDO	</t>
        </is>
      </c>
      <c r="D39" t="n">
        <v>5.37</v>
      </c>
      <c r="E39" t="n">
        <v>18.62</v>
      </c>
      <c r="F39" t="n">
        <v>9.51</v>
      </c>
      <c r="G39" t="n">
        <v>4.79</v>
      </c>
      <c r="H39" t="n">
        <v>0.06</v>
      </c>
      <c r="I39" t="n">
        <v>119</v>
      </c>
      <c r="J39" t="n">
        <v>274.09</v>
      </c>
      <c r="K39" t="n">
        <v>60.56</v>
      </c>
      <c r="L39" t="n">
        <v>1</v>
      </c>
      <c r="M39" t="n">
        <v>117</v>
      </c>
      <c r="N39" t="n">
        <v>72.53</v>
      </c>
      <c r="O39" t="n">
        <v>34038.11</v>
      </c>
      <c r="P39" t="n">
        <v>163.75</v>
      </c>
      <c r="Q39" t="n">
        <v>606.02</v>
      </c>
      <c r="R39" t="n">
        <v>100.44</v>
      </c>
      <c r="S39" t="n">
        <v>21.88</v>
      </c>
      <c r="T39" t="n">
        <v>37700.43</v>
      </c>
      <c r="U39" t="n">
        <v>0.22</v>
      </c>
      <c r="V39" t="n">
        <v>0.65</v>
      </c>
      <c r="W39" t="n">
        <v>1.19</v>
      </c>
      <c r="X39" t="n">
        <v>2.45</v>
      </c>
      <c r="Y39" t="n">
        <v>1</v>
      </c>
      <c r="Z39" t="n">
        <v>10</v>
      </c>
    </row>
    <row r="40">
      <c r="A40" t="n">
        <v>1</v>
      </c>
      <c r="B40" t="n">
        <v>140</v>
      </c>
      <c r="C40" t="inlineStr">
        <is>
          <t xml:space="preserve">CONCLUIDO	</t>
        </is>
      </c>
      <c r="D40" t="n">
        <v>6.0822</v>
      </c>
      <c r="E40" t="n">
        <v>16.44</v>
      </c>
      <c r="F40" t="n">
        <v>8.890000000000001</v>
      </c>
      <c r="G40" t="n">
        <v>5.99</v>
      </c>
      <c r="H40" t="n">
        <v>0.08</v>
      </c>
      <c r="I40" t="n">
        <v>89</v>
      </c>
      <c r="J40" t="n">
        <v>274.57</v>
      </c>
      <c r="K40" t="n">
        <v>60.56</v>
      </c>
      <c r="L40" t="n">
        <v>1.25</v>
      </c>
      <c r="M40" t="n">
        <v>87</v>
      </c>
      <c r="N40" t="n">
        <v>72.76000000000001</v>
      </c>
      <c r="O40" t="n">
        <v>34097.72</v>
      </c>
      <c r="P40" t="n">
        <v>152.74</v>
      </c>
      <c r="Q40" t="n">
        <v>606.0599999999999</v>
      </c>
      <c r="R40" t="n">
        <v>80.8</v>
      </c>
      <c r="S40" t="n">
        <v>21.88</v>
      </c>
      <c r="T40" t="n">
        <v>28030.3</v>
      </c>
      <c r="U40" t="n">
        <v>0.27</v>
      </c>
      <c r="V40" t="n">
        <v>0.7</v>
      </c>
      <c r="W40" t="n">
        <v>1.15</v>
      </c>
      <c r="X40" t="n">
        <v>1.83</v>
      </c>
      <c r="Y40" t="n">
        <v>1</v>
      </c>
      <c r="Z40" t="n">
        <v>10</v>
      </c>
    </row>
    <row r="41">
      <c r="A41" t="n">
        <v>2</v>
      </c>
      <c r="B41" t="n">
        <v>140</v>
      </c>
      <c r="C41" t="inlineStr">
        <is>
          <t xml:space="preserve">CONCLUIDO	</t>
        </is>
      </c>
      <c r="D41" t="n">
        <v>6.6223</v>
      </c>
      <c r="E41" t="n">
        <v>15.1</v>
      </c>
      <c r="F41" t="n">
        <v>8.49</v>
      </c>
      <c r="G41" t="n">
        <v>7.18</v>
      </c>
      <c r="H41" t="n">
        <v>0.1</v>
      </c>
      <c r="I41" t="n">
        <v>71</v>
      </c>
      <c r="J41" t="n">
        <v>275.05</v>
      </c>
      <c r="K41" t="n">
        <v>60.56</v>
      </c>
      <c r="L41" t="n">
        <v>1.5</v>
      </c>
      <c r="M41" t="n">
        <v>69</v>
      </c>
      <c r="N41" t="n">
        <v>73</v>
      </c>
      <c r="O41" t="n">
        <v>34157.42</v>
      </c>
      <c r="P41" t="n">
        <v>145.37</v>
      </c>
      <c r="Q41" t="n">
        <v>605.97</v>
      </c>
      <c r="R41" t="n">
        <v>68.69</v>
      </c>
      <c r="S41" t="n">
        <v>21.88</v>
      </c>
      <c r="T41" t="n">
        <v>22066.28</v>
      </c>
      <c r="U41" t="n">
        <v>0.32</v>
      </c>
      <c r="V41" t="n">
        <v>0.73</v>
      </c>
      <c r="W41" t="n">
        <v>1.11</v>
      </c>
      <c r="X41" t="n">
        <v>1.43</v>
      </c>
      <c r="Y41" t="n">
        <v>1</v>
      </c>
      <c r="Z41" t="n">
        <v>10</v>
      </c>
    </row>
    <row r="42">
      <c r="A42" t="n">
        <v>3</v>
      </c>
      <c r="B42" t="n">
        <v>140</v>
      </c>
      <c r="C42" t="inlineStr">
        <is>
          <t xml:space="preserve">CONCLUIDO	</t>
        </is>
      </c>
      <c r="D42" t="n">
        <v>7.0269</v>
      </c>
      <c r="E42" t="n">
        <v>14.23</v>
      </c>
      <c r="F42" t="n">
        <v>8.25</v>
      </c>
      <c r="G42" t="n">
        <v>8.390000000000001</v>
      </c>
      <c r="H42" t="n">
        <v>0.11</v>
      </c>
      <c r="I42" t="n">
        <v>59</v>
      </c>
      <c r="J42" t="n">
        <v>275.54</v>
      </c>
      <c r="K42" t="n">
        <v>60.56</v>
      </c>
      <c r="L42" t="n">
        <v>1.75</v>
      </c>
      <c r="M42" t="n">
        <v>57</v>
      </c>
      <c r="N42" t="n">
        <v>73.23</v>
      </c>
      <c r="O42" t="n">
        <v>34217.22</v>
      </c>
      <c r="P42" t="n">
        <v>140.85</v>
      </c>
      <c r="Q42" t="n">
        <v>605.9400000000001</v>
      </c>
      <c r="R42" t="n">
        <v>61.45</v>
      </c>
      <c r="S42" t="n">
        <v>21.88</v>
      </c>
      <c r="T42" t="n">
        <v>18505.12</v>
      </c>
      <c r="U42" t="n">
        <v>0.36</v>
      </c>
      <c r="V42" t="n">
        <v>0.75</v>
      </c>
      <c r="W42" t="n">
        <v>1.08</v>
      </c>
      <c r="X42" t="n">
        <v>1.19</v>
      </c>
      <c r="Y42" t="n">
        <v>1</v>
      </c>
      <c r="Z42" t="n">
        <v>10</v>
      </c>
    </row>
    <row r="43">
      <c r="A43" t="n">
        <v>4</v>
      </c>
      <c r="B43" t="n">
        <v>140</v>
      </c>
      <c r="C43" t="inlineStr">
        <is>
          <t xml:space="preserve">CONCLUIDO	</t>
        </is>
      </c>
      <c r="D43" t="n">
        <v>7.3324</v>
      </c>
      <c r="E43" t="n">
        <v>13.64</v>
      </c>
      <c r="F43" t="n">
        <v>8.07</v>
      </c>
      <c r="G43" t="n">
        <v>9.5</v>
      </c>
      <c r="H43" t="n">
        <v>0.13</v>
      </c>
      <c r="I43" t="n">
        <v>51</v>
      </c>
      <c r="J43" t="n">
        <v>276.02</v>
      </c>
      <c r="K43" t="n">
        <v>60.56</v>
      </c>
      <c r="L43" t="n">
        <v>2</v>
      </c>
      <c r="M43" t="n">
        <v>49</v>
      </c>
      <c r="N43" t="n">
        <v>73.47</v>
      </c>
      <c r="O43" t="n">
        <v>34277.1</v>
      </c>
      <c r="P43" t="n">
        <v>137.45</v>
      </c>
      <c r="Q43" t="n">
        <v>606.04</v>
      </c>
      <c r="R43" t="n">
        <v>55.59</v>
      </c>
      <c r="S43" t="n">
        <v>21.88</v>
      </c>
      <c r="T43" t="n">
        <v>15619.02</v>
      </c>
      <c r="U43" t="n">
        <v>0.39</v>
      </c>
      <c r="V43" t="n">
        <v>0.77</v>
      </c>
      <c r="W43" t="n">
        <v>1.08</v>
      </c>
      <c r="X43" t="n">
        <v>1.01</v>
      </c>
      <c r="Y43" t="n">
        <v>1</v>
      </c>
      <c r="Z43" t="n">
        <v>10</v>
      </c>
    </row>
    <row r="44">
      <c r="A44" t="n">
        <v>5</v>
      </c>
      <c r="B44" t="n">
        <v>140</v>
      </c>
      <c r="C44" t="inlineStr">
        <is>
          <t xml:space="preserve">CONCLUIDO	</t>
        </is>
      </c>
      <c r="D44" t="n">
        <v>7.6165</v>
      </c>
      <c r="E44" t="n">
        <v>13.13</v>
      </c>
      <c r="F44" t="n">
        <v>7.93</v>
      </c>
      <c r="G44" t="n">
        <v>10.81</v>
      </c>
      <c r="H44" t="n">
        <v>0.14</v>
      </c>
      <c r="I44" t="n">
        <v>44</v>
      </c>
      <c r="J44" t="n">
        <v>276.51</v>
      </c>
      <c r="K44" t="n">
        <v>60.56</v>
      </c>
      <c r="L44" t="n">
        <v>2.25</v>
      </c>
      <c r="M44" t="n">
        <v>42</v>
      </c>
      <c r="N44" t="n">
        <v>73.70999999999999</v>
      </c>
      <c r="O44" t="n">
        <v>34337.08</v>
      </c>
      <c r="P44" t="n">
        <v>134.55</v>
      </c>
      <c r="Q44" t="n">
        <v>605.88</v>
      </c>
      <c r="R44" t="n">
        <v>51.55</v>
      </c>
      <c r="S44" t="n">
        <v>21.88</v>
      </c>
      <c r="T44" t="n">
        <v>13632.82</v>
      </c>
      <c r="U44" t="n">
        <v>0.42</v>
      </c>
      <c r="V44" t="n">
        <v>0.78</v>
      </c>
      <c r="W44" t="n">
        <v>1.05</v>
      </c>
      <c r="X44" t="n">
        <v>0.87</v>
      </c>
      <c r="Y44" t="n">
        <v>1</v>
      </c>
      <c r="Z44" t="n">
        <v>10</v>
      </c>
    </row>
    <row r="45">
      <c r="A45" t="n">
        <v>6</v>
      </c>
      <c r="B45" t="n">
        <v>140</v>
      </c>
      <c r="C45" t="inlineStr">
        <is>
          <t xml:space="preserve">CONCLUIDO	</t>
        </is>
      </c>
      <c r="D45" t="n">
        <v>7.8355</v>
      </c>
      <c r="E45" t="n">
        <v>12.76</v>
      </c>
      <c r="F45" t="n">
        <v>7.82</v>
      </c>
      <c r="G45" t="n">
        <v>12.04</v>
      </c>
      <c r="H45" t="n">
        <v>0.16</v>
      </c>
      <c r="I45" t="n">
        <v>39</v>
      </c>
      <c r="J45" t="n">
        <v>277</v>
      </c>
      <c r="K45" t="n">
        <v>60.56</v>
      </c>
      <c r="L45" t="n">
        <v>2.5</v>
      </c>
      <c r="M45" t="n">
        <v>37</v>
      </c>
      <c r="N45" t="n">
        <v>73.94</v>
      </c>
      <c r="O45" t="n">
        <v>34397.15</v>
      </c>
      <c r="P45" t="n">
        <v>132.48</v>
      </c>
      <c r="Q45" t="n">
        <v>605.99</v>
      </c>
      <c r="R45" t="n">
        <v>48.03</v>
      </c>
      <c r="S45" t="n">
        <v>21.88</v>
      </c>
      <c r="T45" t="n">
        <v>11895.19</v>
      </c>
      <c r="U45" t="n">
        <v>0.46</v>
      </c>
      <c r="V45" t="n">
        <v>0.79</v>
      </c>
      <c r="W45" t="n">
        <v>1.05</v>
      </c>
      <c r="X45" t="n">
        <v>0.77</v>
      </c>
      <c r="Y45" t="n">
        <v>1</v>
      </c>
      <c r="Z45" t="n">
        <v>10</v>
      </c>
    </row>
    <row r="46">
      <c r="A46" t="n">
        <v>7</v>
      </c>
      <c r="B46" t="n">
        <v>140</v>
      </c>
      <c r="C46" t="inlineStr">
        <is>
          <t xml:space="preserve">CONCLUIDO	</t>
        </is>
      </c>
      <c r="D46" t="n">
        <v>8.0105</v>
      </c>
      <c r="E46" t="n">
        <v>12.48</v>
      </c>
      <c r="F46" t="n">
        <v>7.75</v>
      </c>
      <c r="G46" t="n">
        <v>13.29</v>
      </c>
      <c r="H46" t="n">
        <v>0.18</v>
      </c>
      <c r="I46" t="n">
        <v>35</v>
      </c>
      <c r="J46" t="n">
        <v>277.48</v>
      </c>
      <c r="K46" t="n">
        <v>60.56</v>
      </c>
      <c r="L46" t="n">
        <v>2.75</v>
      </c>
      <c r="M46" t="n">
        <v>33</v>
      </c>
      <c r="N46" t="n">
        <v>74.18000000000001</v>
      </c>
      <c r="O46" t="n">
        <v>34457.31</v>
      </c>
      <c r="P46" t="n">
        <v>130.65</v>
      </c>
      <c r="Q46" t="n">
        <v>605.88</v>
      </c>
      <c r="R46" t="n">
        <v>45.92</v>
      </c>
      <c r="S46" t="n">
        <v>21.88</v>
      </c>
      <c r="T46" t="n">
        <v>10859.28</v>
      </c>
      <c r="U46" t="n">
        <v>0.48</v>
      </c>
      <c r="V46" t="n">
        <v>0.8</v>
      </c>
      <c r="W46" t="n">
        <v>1.04</v>
      </c>
      <c r="X46" t="n">
        <v>0.7</v>
      </c>
      <c r="Y46" t="n">
        <v>1</v>
      </c>
      <c r="Z46" t="n">
        <v>10</v>
      </c>
    </row>
    <row r="47">
      <c r="A47" t="n">
        <v>8</v>
      </c>
      <c r="B47" t="n">
        <v>140</v>
      </c>
      <c r="C47" t="inlineStr">
        <is>
          <t xml:space="preserve">CONCLUIDO	</t>
        </is>
      </c>
      <c r="D47" t="n">
        <v>8.157500000000001</v>
      </c>
      <c r="E47" t="n">
        <v>12.26</v>
      </c>
      <c r="F47" t="n">
        <v>7.69</v>
      </c>
      <c r="G47" t="n">
        <v>14.41</v>
      </c>
      <c r="H47" t="n">
        <v>0.19</v>
      </c>
      <c r="I47" t="n">
        <v>32</v>
      </c>
      <c r="J47" t="n">
        <v>277.97</v>
      </c>
      <c r="K47" t="n">
        <v>60.56</v>
      </c>
      <c r="L47" t="n">
        <v>3</v>
      </c>
      <c r="M47" t="n">
        <v>30</v>
      </c>
      <c r="N47" t="n">
        <v>74.42</v>
      </c>
      <c r="O47" t="n">
        <v>34517.57</v>
      </c>
      <c r="P47" t="n">
        <v>129.27</v>
      </c>
      <c r="Q47" t="n">
        <v>605.91</v>
      </c>
      <c r="R47" t="n">
        <v>43.84</v>
      </c>
      <c r="S47" t="n">
        <v>21.88</v>
      </c>
      <c r="T47" t="n">
        <v>9834.549999999999</v>
      </c>
      <c r="U47" t="n">
        <v>0.5</v>
      </c>
      <c r="V47" t="n">
        <v>0.8</v>
      </c>
      <c r="W47" t="n">
        <v>1.04</v>
      </c>
      <c r="X47" t="n">
        <v>0.63</v>
      </c>
      <c r="Y47" t="n">
        <v>1</v>
      </c>
      <c r="Z47" t="n">
        <v>10</v>
      </c>
    </row>
    <row r="48">
      <c r="A48" t="n">
        <v>9</v>
      </c>
      <c r="B48" t="n">
        <v>140</v>
      </c>
      <c r="C48" t="inlineStr">
        <is>
          <t xml:space="preserve">CONCLUIDO	</t>
        </is>
      </c>
      <c r="D48" t="n">
        <v>8.2425</v>
      </c>
      <c r="E48" t="n">
        <v>12.13</v>
      </c>
      <c r="F48" t="n">
        <v>7.66</v>
      </c>
      <c r="G48" t="n">
        <v>15.33</v>
      </c>
      <c r="H48" t="n">
        <v>0.21</v>
      </c>
      <c r="I48" t="n">
        <v>30</v>
      </c>
      <c r="J48" t="n">
        <v>278.46</v>
      </c>
      <c r="K48" t="n">
        <v>60.56</v>
      </c>
      <c r="L48" t="n">
        <v>3.25</v>
      </c>
      <c r="M48" t="n">
        <v>28</v>
      </c>
      <c r="N48" t="n">
        <v>74.66</v>
      </c>
      <c r="O48" t="n">
        <v>34577.92</v>
      </c>
      <c r="P48" t="n">
        <v>128.51</v>
      </c>
      <c r="Q48" t="n">
        <v>605.92</v>
      </c>
      <c r="R48" t="n">
        <v>42.87</v>
      </c>
      <c r="S48" t="n">
        <v>21.88</v>
      </c>
      <c r="T48" t="n">
        <v>9361.76</v>
      </c>
      <c r="U48" t="n">
        <v>0.51</v>
      </c>
      <c r="V48" t="n">
        <v>0.8100000000000001</v>
      </c>
      <c r="W48" t="n">
        <v>1.04</v>
      </c>
      <c r="X48" t="n">
        <v>0.61</v>
      </c>
      <c r="Y48" t="n">
        <v>1</v>
      </c>
      <c r="Z48" t="n">
        <v>10</v>
      </c>
    </row>
    <row r="49">
      <c r="A49" t="n">
        <v>10</v>
      </c>
      <c r="B49" t="n">
        <v>140</v>
      </c>
      <c r="C49" t="inlineStr">
        <is>
          <t xml:space="preserve">CONCLUIDO	</t>
        </is>
      </c>
      <c r="D49" t="n">
        <v>8.4122</v>
      </c>
      <c r="E49" t="n">
        <v>11.89</v>
      </c>
      <c r="F49" t="n">
        <v>7.58</v>
      </c>
      <c r="G49" t="n">
        <v>16.84</v>
      </c>
      <c r="H49" t="n">
        <v>0.22</v>
      </c>
      <c r="I49" t="n">
        <v>27</v>
      </c>
      <c r="J49" t="n">
        <v>278.95</v>
      </c>
      <c r="K49" t="n">
        <v>60.56</v>
      </c>
      <c r="L49" t="n">
        <v>3.5</v>
      </c>
      <c r="M49" t="n">
        <v>25</v>
      </c>
      <c r="N49" t="n">
        <v>74.90000000000001</v>
      </c>
      <c r="O49" t="n">
        <v>34638.36</v>
      </c>
      <c r="P49" t="n">
        <v>126.7</v>
      </c>
      <c r="Q49" t="n">
        <v>606.02</v>
      </c>
      <c r="R49" t="n">
        <v>40.24</v>
      </c>
      <c r="S49" t="n">
        <v>21.88</v>
      </c>
      <c r="T49" t="n">
        <v>8060.18</v>
      </c>
      <c r="U49" t="n">
        <v>0.54</v>
      </c>
      <c r="V49" t="n">
        <v>0.82</v>
      </c>
      <c r="W49" t="n">
        <v>1.03</v>
      </c>
      <c r="X49" t="n">
        <v>0.52</v>
      </c>
      <c r="Y49" t="n">
        <v>1</v>
      </c>
      <c r="Z49" t="n">
        <v>10</v>
      </c>
    </row>
    <row r="50">
      <c r="A50" t="n">
        <v>11</v>
      </c>
      <c r="B50" t="n">
        <v>140</v>
      </c>
      <c r="C50" t="inlineStr">
        <is>
          <t xml:space="preserve">CONCLUIDO	</t>
        </is>
      </c>
      <c r="D50" t="n">
        <v>8.510999999999999</v>
      </c>
      <c r="E50" t="n">
        <v>11.75</v>
      </c>
      <c r="F50" t="n">
        <v>7.54</v>
      </c>
      <c r="G50" t="n">
        <v>18.1</v>
      </c>
      <c r="H50" t="n">
        <v>0.24</v>
      </c>
      <c r="I50" t="n">
        <v>25</v>
      </c>
      <c r="J50" t="n">
        <v>279.44</v>
      </c>
      <c r="K50" t="n">
        <v>60.56</v>
      </c>
      <c r="L50" t="n">
        <v>3.75</v>
      </c>
      <c r="M50" t="n">
        <v>23</v>
      </c>
      <c r="N50" t="n">
        <v>75.14</v>
      </c>
      <c r="O50" t="n">
        <v>34698.9</v>
      </c>
      <c r="P50" t="n">
        <v>125.63</v>
      </c>
      <c r="Q50" t="n">
        <v>605.91</v>
      </c>
      <c r="R50" t="n">
        <v>39.26</v>
      </c>
      <c r="S50" t="n">
        <v>21.88</v>
      </c>
      <c r="T50" t="n">
        <v>7582.2</v>
      </c>
      <c r="U50" t="n">
        <v>0.5600000000000001</v>
      </c>
      <c r="V50" t="n">
        <v>0.82</v>
      </c>
      <c r="W50" t="n">
        <v>1.03</v>
      </c>
      <c r="X50" t="n">
        <v>0.48</v>
      </c>
      <c r="Y50" t="n">
        <v>1</v>
      </c>
      <c r="Z50" t="n">
        <v>10</v>
      </c>
    </row>
    <row r="51">
      <c r="A51" t="n">
        <v>12</v>
      </c>
      <c r="B51" t="n">
        <v>140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7.53</v>
      </c>
      <c r="G51" t="n">
        <v>18.83</v>
      </c>
      <c r="H51" t="n">
        <v>0.25</v>
      </c>
      <c r="I51" t="n">
        <v>24</v>
      </c>
      <c r="J51" t="n">
        <v>279.94</v>
      </c>
      <c r="K51" t="n">
        <v>60.56</v>
      </c>
      <c r="L51" t="n">
        <v>4</v>
      </c>
      <c r="M51" t="n">
        <v>22</v>
      </c>
      <c r="N51" t="n">
        <v>75.38</v>
      </c>
      <c r="O51" t="n">
        <v>34759.54</v>
      </c>
      <c r="P51" t="n">
        <v>125.25</v>
      </c>
      <c r="Q51" t="n">
        <v>605.84</v>
      </c>
      <c r="R51" t="n">
        <v>38.82</v>
      </c>
      <c r="S51" t="n">
        <v>21.88</v>
      </c>
      <c r="T51" t="n">
        <v>7365.13</v>
      </c>
      <c r="U51" t="n">
        <v>0.5600000000000001</v>
      </c>
      <c r="V51" t="n">
        <v>0.82</v>
      </c>
      <c r="W51" t="n">
        <v>1.03</v>
      </c>
      <c r="X51" t="n">
        <v>0.48</v>
      </c>
      <c r="Y51" t="n">
        <v>1</v>
      </c>
      <c r="Z51" t="n">
        <v>10</v>
      </c>
    </row>
    <row r="52">
      <c r="A52" t="n">
        <v>13</v>
      </c>
      <c r="B52" t="n">
        <v>140</v>
      </c>
      <c r="C52" t="inlineStr">
        <is>
          <t xml:space="preserve">CONCLUIDO	</t>
        </is>
      </c>
      <c r="D52" t="n">
        <v>8.6762</v>
      </c>
      <c r="E52" t="n">
        <v>11.53</v>
      </c>
      <c r="F52" t="n">
        <v>7.48</v>
      </c>
      <c r="G52" t="n">
        <v>20.39</v>
      </c>
      <c r="H52" t="n">
        <v>0.27</v>
      </c>
      <c r="I52" t="n">
        <v>22</v>
      </c>
      <c r="J52" t="n">
        <v>280.43</v>
      </c>
      <c r="K52" t="n">
        <v>60.56</v>
      </c>
      <c r="L52" t="n">
        <v>4.25</v>
      </c>
      <c r="M52" t="n">
        <v>20</v>
      </c>
      <c r="N52" t="n">
        <v>75.62</v>
      </c>
      <c r="O52" t="n">
        <v>34820.27</v>
      </c>
      <c r="P52" t="n">
        <v>123.83</v>
      </c>
      <c r="Q52" t="n">
        <v>605.9299999999999</v>
      </c>
      <c r="R52" t="n">
        <v>37.28</v>
      </c>
      <c r="S52" t="n">
        <v>21.88</v>
      </c>
      <c r="T52" t="n">
        <v>6604.32</v>
      </c>
      <c r="U52" t="n">
        <v>0.59</v>
      </c>
      <c r="V52" t="n">
        <v>0.83</v>
      </c>
      <c r="W52" t="n">
        <v>1.02</v>
      </c>
      <c r="X52" t="n">
        <v>0.42</v>
      </c>
      <c r="Y52" t="n">
        <v>1</v>
      </c>
      <c r="Z52" t="n">
        <v>10</v>
      </c>
    </row>
    <row r="53">
      <c r="A53" t="n">
        <v>14</v>
      </c>
      <c r="B53" t="n">
        <v>140</v>
      </c>
      <c r="C53" t="inlineStr">
        <is>
          <t xml:space="preserve">CONCLUIDO	</t>
        </is>
      </c>
      <c r="D53" t="n">
        <v>8.743600000000001</v>
      </c>
      <c r="E53" t="n">
        <v>11.44</v>
      </c>
      <c r="F53" t="n">
        <v>7.44</v>
      </c>
      <c r="G53" t="n">
        <v>21.25</v>
      </c>
      <c r="H53" t="n">
        <v>0.29</v>
      </c>
      <c r="I53" t="n">
        <v>21</v>
      </c>
      <c r="J53" t="n">
        <v>280.92</v>
      </c>
      <c r="K53" t="n">
        <v>60.56</v>
      </c>
      <c r="L53" t="n">
        <v>4.5</v>
      </c>
      <c r="M53" t="n">
        <v>19</v>
      </c>
      <c r="N53" t="n">
        <v>75.87</v>
      </c>
      <c r="O53" t="n">
        <v>34881.09</v>
      </c>
      <c r="P53" t="n">
        <v>122.8</v>
      </c>
      <c r="Q53" t="n">
        <v>605.9</v>
      </c>
      <c r="R53" t="n">
        <v>35.94</v>
      </c>
      <c r="S53" t="n">
        <v>21.88</v>
      </c>
      <c r="T53" t="n">
        <v>5944.1</v>
      </c>
      <c r="U53" t="n">
        <v>0.61</v>
      </c>
      <c r="V53" t="n">
        <v>0.83</v>
      </c>
      <c r="W53" t="n">
        <v>1.02</v>
      </c>
      <c r="X53" t="n">
        <v>0.38</v>
      </c>
      <c r="Y53" t="n">
        <v>1</v>
      </c>
      <c r="Z53" t="n">
        <v>10</v>
      </c>
    </row>
    <row r="54">
      <c r="A54" t="n">
        <v>15</v>
      </c>
      <c r="B54" t="n">
        <v>140</v>
      </c>
      <c r="C54" t="inlineStr">
        <is>
          <t xml:space="preserve">CONCLUIDO	</t>
        </is>
      </c>
      <c r="D54" t="n">
        <v>8.7803</v>
      </c>
      <c r="E54" t="n">
        <v>11.39</v>
      </c>
      <c r="F54" t="n">
        <v>7.44</v>
      </c>
      <c r="G54" t="n">
        <v>22.33</v>
      </c>
      <c r="H54" t="n">
        <v>0.3</v>
      </c>
      <c r="I54" t="n">
        <v>20</v>
      </c>
      <c r="J54" t="n">
        <v>281.41</v>
      </c>
      <c r="K54" t="n">
        <v>60.56</v>
      </c>
      <c r="L54" t="n">
        <v>4.75</v>
      </c>
      <c r="M54" t="n">
        <v>18</v>
      </c>
      <c r="N54" t="n">
        <v>76.11</v>
      </c>
      <c r="O54" t="n">
        <v>34942.02</v>
      </c>
      <c r="P54" t="n">
        <v>122.67</v>
      </c>
      <c r="Q54" t="n">
        <v>605.84</v>
      </c>
      <c r="R54" t="n">
        <v>36.03</v>
      </c>
      <c r="S54" t="n">
        <v>21.88</v>
      </c>
      <c r="T54" t="n">
        <v>5990.31</v>
      </c>
      <c r="U54" t="n">
        <v>0.61</v>
      </c>
      <c r="V54" t="n">
        <v>0.83</v>
      </c>
      <c r="W54" t="n">
        <v>1.03</v>
      </c>
      <c r="X54" t="n">
        <v>0.39</v>
      </c>
      <c r="Y54" t="n">
        <v>1</v>
      </c>
      <c r="Z54" t="n">
        <v>10</v>
      </c>
    </row>
    <row r="55">
      <c r="A55" t="n">
        <v>16</v>
      </c>
      <c r="B55" t="n">
        <v>140</v>
      </c>
      <c r="C55" t="inlineStr">
        <is>
          <t xml:space="preserve">CONCLUIDO	</t>
        </is>
      </c>
      <c r="D55" t="n">
        <v>8.8409</v>
      </c>
      <c r="E55" t="n">
        <v>11.31</v>
      </c>
      <c r="F55" t="n">
        <v>7.42</v>
      </c>
      <c r="G55" t="n">
        <v>23.42</v>
      </c>
      <c r="H55" t="n">
        <v>0.32</v>
      </c>
      <c r="I55" t="n">
        <v>19</v>
      </c>
      <c r="J55" t="n">
        <v>281.91</v>
      </c>
      <c r="K55" t="n">
        <v>60.56</v>
      </c>
      <c r="L55" t="n">
        <v>5</v>
      </c>
      <c r="M55" t="n">
        <v>17</v>
      </c>
      <c r="N55" t="n">
        <v>76.34999999999999</v>
      </c>
      <c r="O55" t="n">
        <v>35003.04</v>
      </c>
      <c r="P55" t="n">
        <v>121.52</v>
      </c>
      <c r="Q55" t="n">
        <v>605.84</v>
      </c>
      <c r="R55" t="n">
        <v>35.33</v>
      </c>
      <c r="S55" t="n">
        <v>21.88</v>
      </c>
      <c r="T55" t="n">
        <v>5645.32</v>
      </c>
      <c r="U55" t="n">
        <v>0.62</v>
      </c>
      <c r="V55" t="n">
        <v>0.83</v>
      </c>
      <c r="W55" t="n">
        <v>1.02</v>
      </c>
      <c r="X55" t="n">
        <v>0.36</v>
      </c>
      <c r="Y55" t="n">
        <v>1</v>
      </c>
      <c r="Z55" t="n">
        <v>10</v>
      </c>
    </row>
    <row r="56">
      <c r="A56" t="n">
        <v>17</v>
      </c>
      <c r="B56" t="n">
        <v>140</v>
      </c>
      <c r="C56" t="inlineStr">
        <is>
          <t xml:space="preserve">CONCLUIDO	</t>
        </is>
      </c>
      <c r="D56" t="n">
        <v>8.8979</v>
      </c>
      <c r="E56" t="n">
        <v>11.24</v>
      </c>
      <c r="F56" t="n">
        <v>7.4</v>
      </c>
      <c r="G56" t="n">
        <v>24.66</v>
      </c>
      <c r="H56" t="n">
        <v>0.33</v>
      </c>
      <c r="I56" t="n">
        <v>18</v>
      </c>
      <c r="J56" t="n">
        <v>282.4</v>
      </c>
      <c r="K56" t="n">
        <v>60.56</v>
      </c>
      <c r="L56" t="n">
        <v>5.25</v>
      </c>
      <c r="M56" t="n">
        <v>16</v>
      </c>
      <c r="N56" t="n">
        <v>76.59999999999999</v>
      </c>
      <c r="O56" t="n">
        <v>35064.15</v>
      </c>
      <c r="P56" t="n">
        <v>120.84</v>
      </c>
      <c r="Q56" t="n">
        <v>605.88</v>
      </c>
      <c r="R56" t="n">
        <v>34.81</v>
      </c>
      <c r="S56" t="n">
        <v>21.88</v>
      </c>
      <c r="T56" t="n">
        <v>5392.89</v>
      </c>
      <c r="U56" t="n">
        <v>0.63</v>
      </c>
      <c r="V56" t="n">
        <v>0.84</v>
      </c>
      <c r="W56" t="n">
        <v>1.02</v>
      </c>
      <c r="X56" t="n">
        <v>0.34</v>
      </c>
      <c r="Y56" t="n">
        <v>1</v>
      </c>
      <c r="Z56" t="n">
        <v>10</v>
      </c>
    </row>
    <row r="57">
      <c r="A57" t="n">
        <v>18</v>
      </c>
      <c r="B57" t="n">
        <v>140</v>
      </c>
      <c r="C57" t="inlineStr">
        <is>
          <t xml:space="preserve">CONCLUIDO	</t>
        </is>
      </c>
      <c r="D57" t="n">
        <v>8.9452</v>
      </c>
      <c r="E57" t="n">
        <v>11.18</v>
      </c>
      <c r="F57" t="n">
        <v>7.39</v>
      </c>
      <c r="G57" t="n">
        <v>26.08</v>
      </c>
      <c r="H57" t="n">
        <v>0.35</v>
      </c>
      <c r="I57" t="n">
        <v>17</v>
      </c>
      <c r="J57" t="n">
        <v>282.9</v>
      </c>
      <c r="K57" t="n">
        <v>60.56</v>
      </c>
      <c r="L57" t="n">
        <v>5.5</v>
      </c>
      <c r="M57" t="n">
        <v>15</v>
      </c>
      <c r="N57" t="n">
        <v>76.84999999999999</v>
      </c>
      <c r="O57" t="n">
        <v>35125.37</v>
      </c>
      <c r="P57" t="n">
        <v>120.44</v>
      </c>
      <c r="Q57" t="n">
        <v>605.9299999999999</v>
      </c>
      <c r="R57" t="n">
        <v>34.73</v>
      </c>
      <c r="S57" t="n">
        <v>21.88</v>
      </c>
      <c r="T57" t="n">
        <v>5357.6</v>
      </c>
      <c r="U57" t="n">
        <v>0.63</v>
      </c>
      <c r="V57" t="n">
        <v>0.84</v>
      </c>
      <c r="W57" t="n">
        <v>1.01</v>
      </c>
      <c r="X57" t="n">
        <v>0.33</v>
      </c>
      <c r="Y57" t="n">
        <v>1</v>
      </c>
      <c r="Z57" t="n">
        <v>10</v>
      </c>
    </row>
    <row r="58">
      <c r="A58" t="n">
        <v>19</v>
      </c>
      <c r="B58" t="n">
        <v>140</v>
      </c>
      <c r="C58" t="inlineStr">
        <is>
          <t xml:space="preserve">CONCLUIDO	</t>
        </is>
      </c>
      <c r="D58" t="n">
        <v>9.0221</v>
      </c>
      <c r="E58" t="n">
        <v>11.08</v>
      </c>
      <c r="F58" t="n">
        <v>7.35</v>
      </c>
      <c r="G58" t="n">
        <v>27.55</v>
      </c>
      <c r="H58" t="n">
        <v>0.36</v>
      </c>
      <c r="I58" t="n">
        <v>16</v>
      </c>
      <c r="J58" t="n">
        <v>283.4</v>
      </c>
      <c r="K58" t="n">
        <v>60.56</v>
      </c>
      <c r="L58" t="n">
        <v>5.75</v>
      </c>
      <c r="M58" t="n">
        <v>14</v>
      </c>
      <c r="N58" t="n">
        <v>77.09</v>
      </c>
      <c r="O58" t="n">
        <v>35186.68</v>
      </c>
      <c r="P58" t="n">
        <v>119.45</v>
      </c>
      <c r="Q58" t="n">
        <v>605.84</v>
      </c>
      <c r="R58" t="n">
        <v>33.28</v>
      </c>
      <c r="S58" t="n">
        <v>21.88</v>
      </c>
      <c r="T58" t="n">
        <v>4635.16</v>
      </c>
      <c r="U58" t="n">
        <v>0.66</v>
      </c>
      <c r="V58" t="n">
        <v>0.84</v>
      </c>
      <c r="W58" t="n">
        <v>1.01</v>
      </c>
      <c r="X58" t="n">
        <v>0.29</v>
      </c>
      <c r="Y58" t="n">
        <v>1</v>
      </c>
      <c r="Z58" t="n">
        <v>10</v>
      </c>
    </row>
    <row r="59">
      <c r="A59" t="n">
        <v>20</v>
      </c>
      <c r="B59" t="n">
        <v>140</v>
      </c>
      <c r="C59" t="inlineStr">
        <is>
          <t xml:space="preserve">CONCLUIDO	</t>
        </is>
      </c>
      <c r="D59" t="n">
        <v>9.0016</v>
      </c>
      <c r="E59" t="n">
        <v>11.11</v>
      </c>
      <c r="F59" t="n">
        <v>7.37</v>
      </c>
      <c r="G59" t="n">
        <v>27.65</v>
      </c>
      <c r="H59" t="n">
        <v>0.38</v>
      </c>
      <c r="I59" t="n">
        <v>16</v>
      </c>
      <c r="J59" t="n">
        <v>283.9</v>
      </c>
      <c r="K59" t="n">
        <v>60.56</v>
      </c>
      <c r="L59" t="n">
        <v>6</v>
      </c>
      <c r="M59" t="n">
        <v>14</v>
      </c>
      <c r="N59" t="n">
        <v>77.34</v>
      </c>
      <c r="O59" t="n">
        <v>35248.1</v>
      </c>
      <c r="P59" t="n">
        <v>119.04</v>
      </c>
      <c r="Q59" t="n">
        <v>605.84</v>
      </c>
      <c r="R59" t="n">
        <v>34.1</v>
      </c>
      <c r="S59" t="n">
        <v>21.88</v>
      </c>
      <c r="T59" t="n">
        <v>5046.8</v>
      </c>
      <c r="U59" t="n">
        <v>0.64</v>
      </c>
      <c r="V59" t="n">
        <v>0.84</v>
      </c>
      <c r="W59" t="n">
        <v>1.01</v>
      </c>
      <c r="X59" t="n">
        <v>0.32</v>
      </c>
      <c r="Y59" t="n">
        <v>1</v>
      </c>
      <c r="Z59" t="n">
        <v>10</v>
      </c>
    </row>
    <row r="60">
      <c r="A60" t="n">
        <v>21</v>
      </c>
      <c r="B60" t="n">
        <v>140</v>
      </c>
      <c r="C60" t="inlineStr">
        <is>
          <t xml:space="preserve">CONCLUIDO	</t>
        </is>
      </c>
      <c r="D60" t="n">
        <v>9.072100000000001</v>
      </c>
      <c r="E60" t="n">
        <v>11.02</v>
      </c>
      <c r="F60" t="n">
        <v>7.34</v>
      </c>
      <c r="G60" t="n">
        <v>29.35</v>
      </c>
      <c r="H60" t="n">
        <v>0.39</v>
      </c>
      <c r="I60" t="n">
        <v>15</v>
      </c>
      <c r="J60" t="n">
        <v>284.4</v>
      </c>
      <c r="K60" t="n">
        <v>60.56</v>
      </c>
      <c r="L60" t="n">
        <v>6.25</v>
      </c>
      <c r="M60" t="n">
        <v>13</v>
      </c>
      <c r="N60" t="n">
        <v>77.59</v>
      </c>
      <c r="O60" t="n">
        <v>35309.61</v>
      </c>
      <c r="P60" t="n">
        <v>118.59</v>
      </c>
      <c r="Q60" t="n">
        <v>605.88</v>
      </c>
      <c r="R60" t="n">
        <v>32.79</v>
      </c>
      <c r="S60" t="n">
        <v>21.88</v>
      </c>
      <c r="T60" t="n">
        <v>4395.03</v>
      </c>
      <c r="U60" t="n">
        <v>0.67</v>
      </c>
      <c r="V60" t="n">
        <v>0.84</v>
      </c>
      <c r="W60" t="n">
        <v>1.02</v>
      </c>
      <c r="X60" t="n">
        <v>0.28</v>
      </c>
      <c r="Y60" t="n">
        <v>1</v>
      </c>
      <c r="Z60" t="n">
        <v>10</v>
      </c>
    </row>
    <row r="61">
      <c r="A61" t="n">
        <v>22</v>
      </c>
      <c r="B61" t="n">
        <v>140</v>
      </c>
      <c r="C61" t="inlineStr">
        <is>
          <t xml:space="preserve">CONCLUIDO	</t>
        </is>
      </c>
      <c r="D61" t="n">
        <v>9.133599999999999</v>
      </c>
      <c r="E61" t="n">
        <v>10.95</v>
      </c>
      <c r="F61" t="n">
        <v>7.32</v>
      </c>
      <c r="G61" t="n">
        <v>31.36</v>
      </c>
      <c r="H61" t="n">
        <v>0.41</v>
      </c>
      <c r="I61" t="n">
        <v>14</v>
      </c>
      <c r="J61" t="n">
        <v>284.89</v>
      </c>
      <c r="K61" t="n">
        <v>60.56</v>
      </c>
      <c r="L61" t="n">
        <v>6.5</v>
      </c>
      <c r="M61" t="n">
        <v>12</v>
      </c>
      <c r="N61" t="n">
        <v>77.84</v>
      </c>
      <c r="O61" t="n">
        <v>35371.22</v>
      </c>
      <c r="P61" t="n">
        <v>117.49</v>
      </c>
      <c r="Q61" t="n">
        <v>605.88</v>
      </c>
      <c r="R61" t="n">
        <v>32.16</v>
      </c>
      <c r="S61" t="n">
        <v>21.88</v>
      </c>
      <c r="T61" t="n">
        <v>4086.53</v>
      </c>
      <c r="U61" t="n">
        <v>0.68</v>
      </c>
      <c r="V61" t="n">
        <v>0.85</v>
      </c>
      <c r="W61" t="n">
        <v>1.01</v>
      </c>
      <c r="X61" t="n">
        <v>0.26</v>
      </c>
      <c r="Y61" t="n">
        <v>1</v>
      </c>
      <c r="Z61" t="n">
        <v>10</v>
      </c>
    </row>
    <row r="62">
      <c r="A62" t="n">
        <v>23</v>
      </c>
      <c r="B62" t="n">
        <v>140</v>
      </c>
      <c r="C62" t="inlineStr">
        <is>
          <t xml:space="preserve">CONCLUIDO	</t>
        </is>
      </c>
      <c r="D62" t="n">
        <v>9.138</v>
      </c>
      <c r="E62" t="n">
        <v>10.94</v>
      </c>
      <c r="F62" t="n">
        <v>7.31</v>
      </c>
      <c r="G62" t="n">
        <v>31.33</v>
      </c>
      <c r="H62" t="n">
        <v>0.42</v>
      </c>
      <c r="I62" t="n">
        <v>14</v>
      </c>
      <c r="J62" t="n">
        <v>285.39</v>
      </c>
      <c r="K62" t="n">
        <v>60.56</v>
      </c>
      <c r="L62" t="n">
        <v>6.75</v>
      </c>
      <c r="M62" t="n">
        <v>12</v>
      </c>
      <c r="N62" t="n">
        <v>78.09</v>
      </c>
      <c r="O62" t="n">
        <v>35432.93</v>
      </c>
      <c r="P62" t="n">
        <v>117.42</v>
      </c>
      <c r="Q62" t="n">
        <v>605.84</v>
      </c>
      <c r="R62" t="n">
        <v>31.99</v>
      </c>
      <c r="S62" t="n">
        <v>21.88</v>
      </c>
      <c r="T62" t="n">
        <v>4004.22</v>
      </c>
      <c r="U62" t="n">
        <v>0.68</v>
      </c>
      <c r="V62" t="n">
        <v>0.85</v>
      </c>
      <c r="W62" t="n">
        <v>1.01</v>
      </c>
      <c r="X62" t="n">
        <v>0.25</v>
      </c>
      <c r="Y62" t="n">
        <v>1</v>
      </c>
      <c r="Z62" t="n">
        <v>10</v>
      </c>
    </row>
    <row r="63">
      <c r="A63" t="n">
        <v>24</v>
      </c>
      <c r="B63" t="n">
        <v>140</v>
      </c>
      <c r="C63" t="inlineStr">
        <is>
          <t xml:space="preserve">CONCLUIDO	</t>
        </is>
      </c>
      <c r="D63" t="n">
        <v>9.1867</v>
      </c>
      <c r="E63" t="n">
        <v>10.89</v>
      </c>
      <c r="F63" t="n">
        <v>7.31</v>
      </c>
      <c r="G63" t="n">
        <v>33.72</v>
      </c>
      <c r="H63" t="n">
        <v>0.44</v>
      </c>
      <c r="I63" t="n">
        <v>13</v>
      </c>
      <c r="J63" t="n">
        <v>285.9</v>
      </c>
      <c r="K63" t="n">
        <v>60.56</v>
      </c>
      <c r="L63" t="n">
        <v>7</v>
      </c>
      <c r="M63" t="n">
        <v>11</v>
      </c>
      <c r="N63" t="n">
        <v>78.34</v>
      </c>
      <c r="O63" t="n">
        <v>35494.74</v>
      </c>
      <c r="P63" t="n">
        <v>116.4</v>
      </c>
      <c r="Q63" t="n">
        <v>605.9400000000001</v>
      </c>
      <c r="R63" t="n">
        <v>31.85</v>
      </c>
      <c r="S63" t="n">
        <v>21.88</v>
      </c>
      <c r="T63" t="n">
        <v>3936.37</v>
      </c>
      <c r="U63" t="n">
        <v>0.6899999999999999</v>
      </c>
      <c r="V63" t="n">
        <v>0.85</v>
      </c>
      <c r="W63" t="n">
        <v>1.01</v>
      </c>
      <c r="X63" t="n">
        <v>0.25</v>
      </c>
      <c r="Y63" t="n">
        <v>1</v>
      </c>
      <c r="Z63" t="n">
        <v>10</v>
      </c>
    </row>
    <row r="64">
      <c r="A64" t="n">
        <v>25</v>
      </c>
      <c r="B64" t="n">
        <v>140</v>
      </c>
      <c r="C64" t="inlineStr">
        <is>
          <t xml:space="preserve">CONCLUIDO	</t>
        </is>
      </c>
      <c r="D64" t="n">
        <v>9.1844</v>
      </c>
      <c r="E64" t="n">
        <v>10.89</v>
      </c>
      <c r="F64" t="n">
        <v>7.31</v>
      </c>
      <c r="G64" t="n">
        <v>33.73</v>
      </c>
      <c r="H64" t="n">
        <v>0.45</v>
      </c>
      <c r="I64" t="n">
        <v>13</v>
      </c>
      <c r="J64" t="n">
        <v>286.4</v>
      </c>
      <c r="K64" t="n">
        <v>60.56</v>
      </c>
      <c r="L64" t="n">
        <v>7.25</v>
      </c>
      <c r="M64" t="n">
        <v>11</v>
      </c>
      <c r="N64" t="n">
        <v>78.59</v>
      </c>
      <c r="O64" t="n">
        <v>35556.78</v>
      </c>
      <c r="P64" t="n">
        <v>116.5</v>
      </c>
      <c r="Q64" t="n">
        <v>605.92</v>
      </c>
      <c r="R64" t="n">
        <v>31.97</v>
      </c>
      <c r="S64" t="n">
        <v>21.88</v>
      </c>
      <c r="T64" t="n">
        <v>3997.97</v>
      </c>
      <c r="U64" t="n">
        <v>0.68</v>
      </c>
      <c r="V64" t="n">
        <v>0.85</v>
      </c>
      <c r="W64" t="n">
        <v>1.01</v>
      </c>
      <c r="X64" t="n">
        <v>0.25</v>
      </c>
      <c r="Y64" t="n">
        <v>1</v>
      </c>
      <c r="Z64" t="n">
        <v>10</v>
      </c>
    </row>
    <row r="65">
      <c r="A65" t="n">
        <v>26</v>
      </c>
      <c r="B65" t="n">
        <v>140</v>
      </c>
      <c r="C65" t="inlineStr">
        <is>
          <t xml:space="preserve">CONCLUIDO	</t>
        </is>
      </c>
      <c r="D65" t="n">
        <v>9.185499999999999</v>
      </c>
      <c r="E65" t="n">
        <v>10.89</v>
      </c>
      <c r="F65" t="n">
        <v>7.31</v>
      </c>
      <c r="G65" t="n">
        <v>33.72</v>
      </c>
      <c r="H65" t="n">
        <v>0.47</v>
      </c>
      <c r="I65" t="n">
        <v>13</v>
      </c>
      <c r="J65" t="n">
        <v>286.9</v>
      </c>
      <c r="K65" t="n">
        <v>60.56</v>
      </c>
      <c r="L65" t="n">
        <v>7.5</v>
      </c>
      <c r="M65" t="n">
        <v>11</v>
      </c>
      <c r="N65" t="n">
        <v>78.84999999999999</v>
      </c>
      <c r="O65" t="n">
        <v>35618.8</v>
      </c>
      <c r="P65" t="n">
        <v>115.91</v>
      </c>
      <c r="Q65" t="n">
        <v>605.87</v>
      </c>
      <c r="R65" t="n">
        <v>31.72</v>
      </c>
      <c r="S65" t="n">
        <v>21.88</v>
      </c>
      <c r="T65" t="n">
        <v>3870.97</v>
      </c>
      <c r="U65" t="n">
        <v>0.6899999999999999</v>
      </c>
      <c r="V65" t="n">
        <v>0.85</v>
      </c>
      <c r="W65" t="n">
        <v>1.02</v>
      </c>
      <c r="X65" t="n">
        <v>0.25</v>
      </c>
      <c r="Y65" t="n">
        <v>1</v>
      </c>
      <c r="Z65" t="n">
        <v>10</v>
      </c>
    </row>
    <row r="66">
      <c r="A66" t="n">
        <v>27</v>
      </c>
      <c r="B66" t="n">
        <v>140</v>
      </c>
      <c r="C66" t="inlineStr">
        <is>
          <t xml:space="preserve">CONCLUIDO	</t>
        </is>
      </c>
      <c r="D66" t="n">
        <v>9.253299999999999</v>
      </c>
      <c r="E66" t="n">
        <v>10.81</v>
      </c>
      <c r="F66" t="n">
        <v>7.28</v>
      </c>
      <c r="G66" t="n">
        <v>36.4</v>
      </c>
      <c r="H66" t="n">
        <v>0.48</v>
      </c>
      <c r="I66" t="n">
        <v>12</v>
      </c>
      <c r="J66" t="n">
        <v>287.41</v>
      </c>
      <c r="K66" t="n">
        <v>60.56</v>
      </c>
      <c r="L66" t="n">
        <v>7.75</v>
      </c>
      <c r="M66" t="n">
        <v>10</v>
      </c>
      <c r="N66" t="n">
        <v>79.09999999999999</v>
      </c>
      <c r="O66" t="n">
        <v>35680.92</v>
      </c>
      <c r="P66" t="n">
        <v>114.93</v>
      </c>
      <c r="Q66" t="n">
        <v>605.99</v>
      </c>
      <c r="R66" t="n">
        <v>31.2</v>
      </c>
      <c r="S66" t="n">
        <v>21.88</v>
      </c>
      <c r="T66" t="n">
        <v>3617.58</v>
      </c>
      <c r="U66" t="n">
        <v>0.7</v>
      </c>
      <c r="V66" t="n">
        <v>0.85</v>
      </c>
      <c r="W66" t="n">
        <v>1</v>
      </c>
      <c r="X66" t="n">
        <v>0.22</v>
      </c>
      <c r="Y66" t="n">
        <v>1</v>
      </c>
      <c r="Z66" t="n">
        <v>10</v>
      </c>
    </row>
    <row r="67">
      <c r="A67" t="n">
        <v>28</v>
      </c>
      <c r="B67" t="n">
        <v>140</v>
      </c>
      <c r="C67" t="inlineStr">
        <is>
          <t xml:space="preserve">CONCLUIDO	</t>
        </is>
      </c>
      <c r="D67" t="n">
        <v>9.252800000000001</v>
      </c>
      <c r="E67" t="n">
        <v>10.81</v>
      </c>
      <c r="F67" t="n">
        <v>7.28</v>
      </c>
      <c r="G67" t="n">
        <v>36.4</v>
      </c>
      <c r="H67" t="n">
        <v>0.49</v>
      </c>
      <c r="I67" t="n">
        <v>12</v>
      </c>
      <c r="J67" t="n">
        <v>287.91</v>
      </c>
      <c r="K67" t="n">
        <v>60.56</v>
      </c>
      <c r="L67" t="n">
        <v>8</v>
      </c>
      <c r="M67" t="n">
        <v>10</v>
      </c>
      <c r="N67" t="n">
        <v>79.36</v>
      </c>
      <c r="O67" t="n">
        <v>35743.15</v>
      </c>
      <c r="P67" t="n">
        <v>114.79</v>
      </c>
      <c r="Q67" t="n">
        <v>605.84</v>
      </c>
      <c r="R67" t="n">
        <v>30.99</v>
      </c>
      <c r="S67" t="n">
        <v>21.88</v>
      </c>
      <c r="T67" t="n">
        <v>3510.45</v>
      </c>
      <c r="U67" t="n">
        <v>0.71</v>
      </c>
      <c r="V67" t="n">
        <v>0.85</v>
      </c>
      <c r="W67" t="n">
        <v>1.01</v>
      </c>
      <c r="X67" t="n">
        <v>0.22</v>
      </c>
      <c r="Y67" t="n">
        <v>1</v>
      </c>
      <c r="Z67" t="n">
        <v>10</v>
      </c>
    </row>
    <row r="68">
      <c r="A68" t="n">
        <v>29</v>
      </c>
      <c r="B68" t="n">
        <v>140</v>
      </c>
      <c r="C68" t="inlineStr">
        <is>
          <t xml:space="preserve">CONCLUIDO	</t>
        </is>
      </c>
      <c r="D68" t="n">
        <v>9.326700000000001</v>
      </c>
      <c r="E68" t="n">
        <v>10.72</v>
      </c>
      <c r="F68" t="n">
        <v>7.25</v>
      </c>
      <c r="G68" t="n">
        <v>39.53</v>
      </c>
      <c r="H68" t="n">
        <v>0.51</v>
      </c>
      <c r="I68" t="n">
        <v>11</v>
      </c>
      <c r="J68" t="n">
        <v>288.42</v>
      </c>
      <c r="K68" t="n">
        <v>60.56</v>
      </c>
      <c r="L68" t="n">
        <v>8.25</v>
      </c>
      <c r="M68" t="n">
        <v>9</v>
      </c>
      <c r="N68" t="n">
        <v>79.61</v>
      </c>
      <c r="O68" t="n">
        <v>35805.48</v>
      </c>
      <c r="P68" t="n">
        <v>113.81</v>
      </c>
      <c r="Q68" t="n">
        <v>605.84</v>
      </c>
      <c r="R68" t="n">
        <v>29.91</v>
      </c>
      <c r="S68" t="n">
        <v>21.88</v>
      </c>
      <c r="T68" t="n">
        <v>2978.31</v>
      </c>
      <c r="U68" t="n">
        <v>0.73</v>
      </c>
      <c r="V68" t="n">
        <v>0.85</v>
      </c>
      <c r="W68" t="n">
        <v>1.01</v>
      </c>
      <c r="X68" t="n">
        <v>0.19</v>
      </c>
      <c r="Y68" t="n">
        <v>1</v>
      </c>
      <c r="Z68" t="n">
        <v>10</v>
      </c>
    </row>
    <row r="69">
      <c r="A69" t="n">
        <v>30</v>
      </c>
      <c r="B69" t="n">
        <v>140</v>
      </c>
      <c r="C69" t="inlineStr">
        <is>
          <t xml:space="preserve">CONCLUIDO	</t>
        </is>
      </c>
      <c r="D69" t="n">
        <v>9.3165</v>
      </c>
      <c r="E69" t="n">
        <v>10.73</v>
      </c>
      <c r="F69" t="n">
        <v>7.26</v>
      </c>
      <c r="G69" t="n">
        <v>39.59</v>
      </c>
      <c r="H69" t="n">
        <v>0.52</v>
      </c>
      <c r="I69" t="n">
        <v>11</v>
      </c>
      <c r="J69" t="n">
        <v>288.92</v>
      </c>
      <c r="K69" t="n">
        <v>60.56</v>
      </c>
      <c r="L69" t="n">
        <v>8.5</v>
      </c>
      <c r="M69" t="n">
        <v>9</v>
      </c>
      <c r="N69" t="n">
        <v>79.87</v>
      </c>
      <c r="O69" t="n">
        <v>35867.91</v>
      </c>
      <c r="P69" t="n">
        <v>113.61</v>
      </c>
      <c r="Q69" t="n">
        <v>605.86</v>
      </c>
      <c r="R69" t="n">
        <v>30.32</v>
      </c>
      <c r="S69" t="n">
        <v>21.88</v>
      </c>
      <c r="T69" t="n">
        <v>3180.87</v>
      </c>
      <c r="U69" t="n">
        <v>0.72</v>
      </c>
      <c r="V69" t="n">
        <v>0.85</v>
      </c>
      <c r="W69" t="n">
        <v>1.01</v>
      </c>
      <c r="X69" t="n">
        <v>0.2</v>
      </c>
      <c r="Y69" t="n">
        <v>1</v>
      </c>
      <c r="Z69" t="n">
        <v>10</v>
      </c>
    </row>
    <row r="70">
      <c r="A70" t="n">
        <v>31</v>
      </c>
      <c r="B70" t="n">
        <v>140</v>
      </c>
      <c r="C70" t="inlineStr">
        <is>
          <t xml:space="preserve">CONCLUIDO	</t>
        </is>
      </c>
      <c r="D70" t="n">
        <v>9.318199999999999</v>
      </c>
      <c r="E70" t="n">
        <v>10.73</v>
      </c>
      <c r="F70" t="n">
        <v>7.26</v>
      </c>
      <c r="G70" t="n">
        <v>39.58</v>
      </c>
      <c r="H70" t="n">
        <v>0.54</v>
      </c>
      <c r="I70" t="n">
        <v>11</v>
      </c>
      <c r="J70" t="n">
        <v>289.43</v>
      </c>
      <c r="K70" t="n">
        <v>60.56</v>
      </c>
      <c r="L70" t="n">
        <v>8.75</v>
      </c>
      <c r="M70" t="n">
        <v>9</v>
      </c>
      <c r="N70" t="n">
        <v>80.12</v>
      </c>
      <c r="O70" t="n">
        <v>35930.44</v>
      </c>
      <c r="P70" t="n">
        <v>113</v>
      </c>
      <c r="Q70" t="n">
        <v>605.9</v>
      </c>
      <c r="R70" t="n">
        <v>30.37</v>
      </c>
      <c r="S70" t="n">
        <v>21.88</v>
      </c>
      <c r="T70" t="n">
        <v>3208.27</v>
      </c>
      <c r="U70" t="n">
        <v>0.72</v>
      </c>
      <c r="V70" t="n">
        <v>0.85</v>
      </c>
      <c r="W70" t="n">
        <v>1.01</v>
      </c>
      <c r="X70" t="n">
        <v>0.2</v>
      </c>
      <c r="Y70" t="n">
        <v>1</v>
      </c>
      <c r="Z70" t="n">
        <v>10</v>
      </c>
    </row>
    <row r="71">
      <c r="A71" t="n">
        <v>32</v>
      </c>
      <c r="B71" t="n">
        <v>140</v>
      </c>
      <c r="C71" t="inlineStr">
        <is>
          <t xml:space="preserve">CONCLUIDO	</t>
        </is>
      </c>
      <c r="D71" t="n">
        <v>9.379899999999999</v>
      </c>
      <c r="E71" t="n">
        <v>10.66</v>
      </c>
      <c r="F71" t="n">
        <v>7.24</v>
      </c>
      <c r="G71" t="n">
        <v>43.43</v>
      </c>
      <c r="H71" t="n">
        <v>0.55</v>
      </c>
      <c r="I71" t="n">
        <v>10</v>
      </c>
      <c r="J71" t="n">
        <v>289.94</v>
      </c>
      <c r="K71" t="n">
        <v>60.56</v>
      </c>
      <c r="L71" t="n">
        <v>9</v>
      </c>
      <c r="M71" t="n">
        <v>8</v>
      </c>
      <c r="N71" t="n">
        <v>80.38</v>
      </c>
      <c r="O71" t="n">
        <v>35993.08</v>
      </c>
      <c r="P71" t="n">
        <v>112.37</v>
      </c>
      <c r="Q71" t="n">
        <v>605.84</v>
      </c>
      <c r="R71" t="n">
        <v>29.81</v>
      </c>
      <c r="S71" t="n">
        <v>21.88</v>
      </c>
      <c r="T71" t="n">
        <v>2933.14</v>
      </c>
      <c r="U71" t="n">
        <v>0.73</v>
      </c>
      <c r="V71" t="n">
        <v>0.85</v>
      </c>
      <c r="W71" t="n">
        <v>1</v>
      </c>
      <c r="X71" t="n">
        <v>0.18</v>
      </c>
      <c r="Y71" t="n">
        <v>1</v>
      </c>
      <c r="Z71" t="n">
        <v>10</v>
      </c>
    </row>
    <row r="72">
      <c r="A72" t="n">
        <v>33</v>
      </c>
      <c r="B72" t="n">
        <v>140</v>
      </c>
      <c r="C72" t="inlineStr">
        <is>
          <t xml:space="preserve">CONCLUIDO	</t>
        </is>
      </c>
      <c r="D72" t="n">
        <v>9.3796</v>
      </c>
      <c r="E72" t="n">
        <v>10.66</v>
      </c>
      <c r="F72" t="n">
        <v>7.24</v>
      </c>
      <c r="G72" t="n">
        <v>43.43</v>
      </c>
      <c r="H72" t="n">
        <v>0.57</v>
      </c>
      <c r="I72" t="n">
        <v>10</v>
      </c>
      <c r="J72" t="n">
        <v>290.45</v>
      </c>
      <c r="K72" t="n">
        <v>60.56</v>
      </c>
      <c r="L72" t="n">
        <v>9.25</v>
      </c>
      <c r="M72" t="n">
        <v>8</v>
      </c>
      <c r="N72" t="n">
        <v>80.64</v>
      </c>
      <c r="O72" t="n">
        <v>36055.83</v>
      </c>
      <c r="P72" t="n">
        <v>112.09</v>
      </c>
      <c r="Q72" t="n">
        <v>605.84</v>
      </c>
      <c r="R72" t="n">
        <v>29.71</v>
      </c>
      <c r="S72" t="n">
        <v>21.88</v>
      </c>
      <c r="T72" t="n">
        <v>2881.93</v>
      </c>
      <c r="U72" t="n">
        <v>0.74</v>
      </c>
      <c r="V72" t="n">
        <v>0.85</v>
      </c>
      <c r="W72" t="n">
        <v>1.01</v>
      </c>
      <c r="X72" t="n">
        <v>0.18</v>
      </c>
      <c r="Y72" t="n">
        <v>1</v>
      </c>
      <c r="Z72" t="n">
        <v>10</v>
      </c>
    </row>
    <row r="73">
      <c r="A73" t="n">
        <v>34</v>
      </c>
      <c r="B73" t="n">
        <v>140</v>
      </c>
      <c r="C73" t="inlineStr">
        <is>
          <t xml:space="preserve">CONCLUIDO	</t>
        </is>
      </c>
      <c r="D73" t="n">
        <v>9.375500000000001</v>
      </c>
      <c r="E73" t="n">
        <v>10.67</v>
      </c>
      <c r="F73" t="n">
        <v>7.24</v>
      </c>
      <c r="G73" t="n">
        <v>43.46</v>
      </c>
      <c r="H73" t="n">
        <v>0.58</v>
      </c>
      <c r="I73" t="n">
        <v>10</v>
      </c>
      <c r="J73" t="n">
        <v>290.96</v>
      </c>
      <c r="K73" t="n">
        <v>60.56</v>
      </c>
      <c r="L73" t="n">
        <v>9.5</v>
      </c>
      <c r="M73" t="n">
        <v>8</v>
      </c>
      <c r="N73" t="n">
        <v>80.90000000000001</v>
      </c>
      <c r="O73" t="n">
        <v>36118.68</v>
      </c>
      <c r="P73" t="n">
        <v>111.45</v>
      </c>
      <c r="Q73" t="n">
        <v>605.85</v>
      </c>
      <c r="R73" t="n">
        <v>29.82</v>
      </c>
      <c r="S73" t="n">
        <v>21.88</v>
      </c>
      <c r="T73" t="n">
        <v>2939.11</v>
      </c>
      <c r="U73" t="n">
        <v>0.73</v>
      </c>
      <c r="V73" t="n">
        <v>0.85</v>
      </c>
      <c r="W73" t="n">
        <v>1.01</v>
      </c>
      <c r="X73" t="n">
        <v>0.18</v>
      </c>
      <c r="Y73" t="n">
        <v>1</v>
      </c>
      <c r="Z73" t="n">
        <v>10</v>
      </c>
    </row>
    <row r="74">
      <c r="A74" t="n">
        <v>35</v>
      </c>
      <c r="B74" t="n">
        <v>140</v>
      </c>
      <c r="C74" t="inlineStr">
        <is>
          <t xml:space="preserve">CONCLUIDO	</t>
        </is>
      </c>
      <c r="D74" t="n">
        <v>9.3767</v>
      </c>
      <c r="E74" t="n">
        <v>10.66</v>
      </c>
      <c r="F74" t="n">
        <v>7.24</v>
      </c>
      <c r="G74" t="n">
        <v>43.45</v>
      </c>
      <c r="H74" t="n">
        <v>0.6</v>
      </c>
      <c r="I74" t="n">
        <v>10</v>
      </c>
      <c r="J74" t="n">
        <v>291.47</v>
      </c>
      <c r="K74" t="n">
        <v>60.56</v>
      </c>
      <c r="L74" t="n">
        <v>9.75</v>
      </c>
      <c r="M74" t="n">
        <v>8</v>
      </c>
      <c r="N74" t="n">
        <v>81.16</v>
      </c>
      <c r="O74" t="n">
        <v>36181.64</v>
      </c>
      <c r="P74" t="n">
        <v>110.69</v>
      </c>
      <c r="Q74" t="n">
        <v>605.84</v>
      </c>
      <c r="R74" t="n">
        <v>29.87</v>
      </c>
      <c r="S74" t="n">
        <v>21.88</v>
      </c>
      <c r="T74" t="n">
        <v>2961.82</v>
      </c>
      <c r="U74" t="n">
        <v>0.73</v>
      </c>
      <c r="V74" t="n">
        <v>0.85</v>
      </c>
      <c r="W74" t="n">
        <v>1.01</v>
      </c>
      <c r="X74" t="n">
        <v>0.18</v>
      </c>
      <c r="Y74" t="n">
        <v>1</v>
      </c>
      <c r="Z74" t="n">
        <v>10</v>
      </c>
    </row>
    <row r="75">
      <c r="A75" t="n">
        <v>36</v>
      </c>
      <c r="B75" t="n">
        <v>140</v>
      </c>
      <c r="C75" t="inlineStr">
        <is>
          <t xml:space="preserve">CONCLUIDO	</t>
        </is>
      </c>
      <c r="D75" t="n">
        <v>9.440899999999999</v>
      </c>
      <c r="E75" t="n">
        <v>10.59</v>
      </c>
      <c r="F75" t="n">
        <v>7.22</v>
      </c>
      <c r="G75" t="n">
        <v>48.14</v>
      </c>
      <c r="H75" t="n">
        <v>0.61</v>
      </c>
      <c r="I75" t="n">
        <v>9</v>
      </c>
      <c r="J75" t="n">
        <v>291.98</v>
      </c>
      <c r="K75" t="n">
        <v>60.56</v>
      </c>
      <c r="L75" t="n">
        <v>10</v>
      </c>
      <c r="M75" t="n">
        <v>7</v>
      </c>
      <c r="N75" t="n">
        <v>81.42</v>
      </c>
      <c r="O75" t="n">
        <v>36244.71</v>
      </c>
      <c r="P75" t="n">
        <v>109.97</v>
      </c>
      <c r="Q75" t="n">
        <v>605.86</v>
      </c>
      <c r="R75" t="n">
        <v>29.27</v>
      </c>
      <c r="S75" t="n">
        <v>21.88</v>
      </c>
      <c r="T75" t="n">
        <v>2669.08</v>
      </c>
      <c r="U75" t="n">
        <v>0.75</v>
      </c>
      <c r="V75" t="n">
        <v>0.86</v>
      </c>
      <c r="W75" t="n">
        <v>1</v>
      </c>
      <c r="X75" t="n">
        <v>0.16</v>
      </c>
      <c r="Y75" t="n">
        <v>1</v>
      </c>
      <c r="Z75" t="n">
        <v>10</v>
      </c>
    </row>
    <row r="76">
      <c r="A76" t="n">
        <v>37</v>
      </c>
      <c r="B76" t="n">
        <v>140</v>
      </c>
      <c r="C76" t="inlineStr">
        <is>
          <t xml:space="preserve">CONCLUIDO	</t>
        </is>
      </c>
      <c r="D76" t="n">
        <v>9.441599999999999</v>
      </c>
      <c r="E76" t="n">
        <v>10.59</v>
      </c>
      <c r="F76" t="n">
        <v>7.22</v>
      </c>
      <c r="G76" t="n">
        <v>48.14</v>
      </c>
      <c r="H76" t="n">
        <v>0.62</v>
      </c>
      <c r="I76" t="n">
        <v>9</v>
      </c>
      <c r="J76" t="n">
        <v>292.49</v>
      </c>
      <c r="K76" t="n">
        <v>60.56</v>
      </c>
      <c r="L76" t="n">
        <v>10.25</v>
      </c>
      <c r="M76" t="n">
        <v>7</v>
      </c>
      <c r="N76" t="n">
        <v>81.68000000000001</v>
      </c>
      <c r="O76" t="n">
        <v>36307.88</v>
      </c>
      <c r="P76" t="n">
        <v>110.1</v>
      </c>
      <c r="Q76" t="n">
        <v>605.84</v>
      </c>
      <c r="R76" t="n">
        <v>29.25</v>
      </c>
      <c r="S76" t="n">
        <v>21.88</v>
      </c>
      <c r="T76" t="n">
        <v>2654.96</v>
      </c>
      <c r="U76" t="n">
        <v>0.75</v>
      </c>
      <c r="V76" t="n">
        <v>0.86</v>
      </c>
      <c r="W76" t="n">
        <v>1</v>
      </c>
      <c r="X76" t="n">
        <v>0.16</v>
      </c>
      <c r="Y76" t="n">
        <v>1</v>
      </c>
      <c r="Z76" t="n">
        <v>10</v>
      </c>
    </row>
    <row r="77">
      <c r="A77" t="n">
        <v>38</v>
      </c>
      <c r="B77" t="n">
        <v>140</v>
      </c>
      <c r="C77" t="inlineStr">
        <is>
          <t xml:space="preserve">CONCLUIDO	</t>
        </is>
      </c>
      <c r="D77" t="n">
        <v>9.4429</v>
      </c>
      <c r="E77" t="n">
        <v>10.59</v>
      </c>
      <c r="F77" t="n">
        <v>7.22</v>
      </c>
      <c r="G77" t="n">
        <v>48.13</v>
      </c>
      <c r="H77" t="n">
        <v>0.64</v>
      </c>
      <c r="I77" t="n">
        <v>9</v>
      </c>
      <c r="J77" t="n">
        <v>293</v>
      </c>
      <c r="K77" t="n">
        <v>60.56</v>
      </c>
      <c r="L77" t="n">
        <v>10.5</v>
      </c>
      <c r="M77" t="n">
        <v>7</v>
      </c>
      <c r="N77" t="n">
        <v>81.95</v>
      </c>
      <c r="O77" t="n">
        <v>36371.17</v>
      </c>
      <c r="P77" t="n">
        <v>109.88</v>
      </c>
      <c r="Q77" t="n">
        <v>605.84</v>
      </c>
      <c r="R77" t="n">
        <v>29.13</v>
      </c>
      <c r="S77" t="n">
        <v>21.88</v>
      </c>
      <c r="T77" t="n">
        <v>2596.87</v>
      </c>
      <c r="U77" t="n">
        <v>0.75</v>
      </c>
      <c r="V77" t="n">
        <v>0.86</v>
      </c>
      <c r="W77" t="n">
        <v>1.01</v>
      </c>
      <c r="X77" t="n">
        <v>0.16</v>
      </c>
      <c r="Y77" t="n">
        <v>1</v>
      </c>
      <c r="Z77" t="n">
        <v>10</v>
      </c>
    </row>
    <row r="78">
      <c r="A78" t="n">
        <v>39</v>
      </c>
      <c r="B78" t="n">
        <v>140</v>
      </c>
      <c r="C78" t="inlineStr">
        <is>
          <t xml:space="preserve">CONCLUIDO	</t>
        </is>
      </c>
      <c r="D78" t="n">
        <v>9.436400000000001</v>
      </c>
      <c r="E78" t="n">
        <v>10.6</v>
      </c>
      <c r="F78" t="n">
        <v>7.23</v>
      </c>
      <c r="G78" t="n">
        <v>48.17</v>
      </c>
      <c r="H78" t="n">
        <v>0.65</v>
      </c>
      <c r="I78" t="n">
        <v>9</v>
      </c>
      <c r="J78" t="n">
        <v>293.52</v>
      </c>
      <c r="K78" t="n">
        <v>60.56</v>
      </c>
      <c r="L78" t="n">
        <v>10.75</v>
      </c>
      <c r="M78" t="n">
        <v>7</v>
      </c>
      <c r="N78" t="n">
        <v>82.20999999999999</v>
      </c>
      <c r="O78" t="n">
        <v>36434.56</v>
      </c>
      <c r="P78" t="n">
        <v>108.8</v>
      </c>
      <c r="Q78" t="n">
        <v>605.86</v>
      </c>
      <c r="R78" t="n">
        <v>29.39</v>
      </c>
      <c r="S78" t="n">
        <v>21.88</v>
      </c>
      <c r="T78" t="n">
        <v>2726.05</v>
      </c>
      <c r="U78" t="n">
        <v>0.74</v>
      </c>
      <c r="V78" t="n">
        <v>0.86</v>
      </c>
      <c r="W78" t="n">
        <v>1</v>
      </c>
      <c r="X78" t="n">
        <v>0.17</v>
      </c>
      <c r="Y78" t="n">
        <v>1</v>
      </c>
      <c r="Z78" t="n">
        <v>10</v>
      </c>
    </row>
    <row r="79">
      <c r="A79" t="n">
        <v>40</v>
      </c>
      <c r="B79" t="n">
        <v>140</v>
      </c>
      <c r="C79" t="inlineStr">
        <is>
          <t xml:space="preserve">CONCLUIDO	</t>
        </is>
      </c>
      <c r="D79" t="n">
        <v>9.501899999999999</v>
      </c>
      <c r="E79" t="n">
        <v>10.52</v>
      </c>
      <c r="F79" t="n">
        <v>7.21</v>
      </c>
      <c r="G79" t="n">
        <v>54.04</v>
      </c>
      <c r="H79" t="n">
        <v>0.67</v>
      </c>
      <c r="I79" t="n">
        <v>8</v>
      </c>
      <c r="J79" t="n">
        <v>294.03</v>
      </c>
      <c r="K79" t="n">
        <v>60.56</v>
      </c>
      <c r="L79" t="n">
        <v>11</v>
      </c>
      <c r="M79" t="n">
        <v>6</v>
      </c>
      <c r="N79" t="n">
        <v>82.48</v>
      </c>
      <c r="O79" t="n">
        <v>36498.06</v>
      </c>
      <c r="P79" t="n">
        <v>107.64</v>
      </c>
      <c r="Q79" t="n">
        <v>605.84</v>
      </c>
      <c r="R79" t="n">
        <v>28.67</v>
      </c>
      <c r="S79" t="n">
        <v>21.88</v>
      </c>
      <c r="T79" t="n">
        <v>2370.95</v>
      </c>
      <c r="U79" t="n">
        <v>0.76</v>
      </c>
      <c r="V79" t="n">
        <v>0.86</v>
      </c>
      <c r="W79" t="n">
        <v>1.01</v>
      </c>
      <c r="X79" t="n">
        <v>0.15</v>
      </c>
      <c r="Y79" t="n">
        <v>1</v>
      </c>
      <c r="Z79" t="n">
        <v>10</v>
      </c>
    </row>
    <row r="80">
      <c r="A80" t="n">
        <v>41</v>
      </c>
      <c r="B80" t="n">
        <v>140</v>
      </c>
      <c r="C80" t="inlineStr">
        <is>
          <t xml:space="preserve">CONCLUIDO	</t>
        </is>
      </c>
      <c r="D80" t="n">
        <v>9.513</v>
      </c>
      <c r="E80" t="n">
        <v>10.51</v>
      </c>
      <c r="F80" t="n">
        <v>7.19</v>
      </c>
      <c r="G80" t="n">
        <v>53.95</v>
      </c>
      <c r="H80" t="n">
        <v>0.68</v>
      </c>
      <c r="I80" t="n">
        <v>8</v>
      </c>
      <c r="J80" t="n">
        <v>294.55</v>
      </c>
      <c r="K80" t="n">
        <v>60.56</v>
      </c>
      <c r="L80" t="n">
        <v>11.25</v>
      </c>
      <c r="M80" t="n">
        <v>6</v>
      </c>
      <c r="N80" t="n">
        <v>82.73999999999999</v>
      </c>
      <c r="O80" t="n">
        <v>36561.67</v>
      </c>
      <c r="P80" t="n">
        <v>107.64</v>
      </c>
      <c r="Q80" t="n">
        <v>605.89</v>
      </c>
      <c r="R80" t="n">
        <v>28.45</v>
      </c>
      <c r="S80" t="n">
        <v>21.88</v>
      </c>
      <c r="T80" t="n">
        <v>2264.04</v>
      </c>
      <c r="U80" t="n">
        <v>0.77</v>
      </c>
      <c r="V80" t="n">
        <v>0.86</v>
      </c>
      <c r="W80" t="n">
        <v>1</v>
      </c>
      <c r="X80" t="n">
        <v>0.14</v>
      </c>
      <c r="Y80" t="n">
        <v>1</v>
      </c>
      <c r="Z80" t="n">
        <v>10</v>
      </c>
    </row>
    <row r="81">
      <c r="A81" t="n">
        <v>42</v>
      </c>
      <c r="B81" t="n">
        <v>140</v>
      </c>
      <c r="C81" t="inlineStr">
        <is>
          <t xml:space="preserve">CONCLUIDO	</t>
        </is>
      </c>
      <c r="D81" t="n">
        <v>9.52</v>
      </c>
      <c r="E81" t="n">
        <v>10.5</v>
      </c>
      <c r="F81" t="n">
        <v>7.19</v>
      </c>
      <c r="G81" t="n">
        <v>53.89</v>
      </c>
      <c r="H81" t="n">
        <v>0.6899999999999999</v>
      </c>
      <c r="I81" t="n">
        <v>8</v>
      </c>
      <c r="J81" t="n">
        <v>295.06</v>
      </c>
      <c r="K81" t="n">
        <v>60.56</v>
      </c>
      <c r="L81" t="n">
        <v>11.5</v>
      </c>
      <c r="M81" t="n">
        <v>6</v>
      </c>
      <c r="N81" t="n">
        <v>83.01000000000001</v>
      </c>
      <c r="O81" t="n">
        <v>36625.39</v>
      </c>
      <c r="P81" t="n">
        <v>106.83</v>
      </c>
      <c r="Q81" t="n">
        <v>605.84</v>
      </c>
      <c r="R81" t="n">
        <v>28.17</v>
      </c>
      <c r="S81" t="n">
        <v>21.88</v>
      </c>
      <c r="T81" t="n">
        <v>2123.46</v>
      </c>
      <c r="U81" t="n">
        <v>0.78</v>
      </c>
      <c r="V81" t="n">
        <v>0.86</v>
      </c>
      <c r="W81" t="n">
        <v>1</v>
      </c>
      <c r="X81" t="n">
        <v>0.13</v>
      </c>
      <c r="Y81" t="n">
        <v>1</v>
      </c>
      <c r="Z81" t="n">
        <v>10</v>
      </c>
    </row>
    <row r="82">
      <c r="A82" t="n">
        <v>43</v>
      </c>
      <c r="B82" t="n">
        <v>140</v>
      </c>
      <c r="C82" t="inlineStr">
        <is>
          <t xml:space="preserve">CONCLUIDO	</t>
        </is>
      </c>
      <c r="D82" t="n">
        <v>9.513</v>
      </c>
      <c r="E82" t="n">
        <v>10.51</v>
      </c>
      <c r="F82" t="n">
        <v>7.19</v>
      </c>
      <c r="G82" t="n">
        <v>53.95</v>
      </c>
      <c r="H82" t="n">
        <v>0.71</v>
      </c>
      <c r="I82" t="n">
        <v>8</v>
      </c>
      <c r="J82" t="n">
        <v>295.58</v>
      </c>
      <c r="K82" t="n">
        <v>60.56</v>
      </c>
      <c r="L82" t="n">
        <v>11.75</v>
      </c>
      <c r="M82" t="n">
        <v>6</v>
      </c>
      <c r="N82" t="n">
        <v>83.28</v>
      </c>
      <c r="O82" t="n">
        <v>36689.22</v>
      </c>
      <c r="P82" t="n">
        <v>106.32</v>
      </c>
      <c r="Q82" t="n">
        <v>605.84</v>
      </c>
      <c r="R82" t="n">
        <v>28.27</v>
      </c>
      <c r="S82" t="n">
        <v>21.88</v>
      </c>
      <c r="T82" t="n">
        <v>2170.9</v>
      </c>
      <c r="U82" t="n">
        <v>0.77</v>
      </c>
      <c r="V82" t="n">
        <v>0.86</v>
      </c>
      <c r="W82" t="n">
        <v>1</v>
      </c>
      <c r="X82" t="n">
        <v>0.14</v>
      </c>
      <c r="Y82" t="n">
        <v>1</v>
      </c>
      <c r="Z82" t="n">
        <v>10</v>
      </c>
    </row>
    <row r="83">
      <c r="A83" t="n">
        <v>44</v>
      </c>
      <c r="B83" t="n">
        <v>140</v>
      </c>
      <c r="C83" t="inlineStr">
        <is>
          <t xml:space="preserve">CONCLUIDO	</t>
        </is>
      </c>
      <c r="D83" t="n">
        <v>9.512</v>
      </c>
      <c r="E83" t="n">
        <v>10.51</v>
      </c>
      <c r="F83" t="n">
        <v>7.19</v>
      </c>
      <c r="G83" t="n">
        <v>53.96</v>
      </c>
      <c r="H83" t="n">
        <v>0.72</v>
      </c>
      <c r="I83" t="n">
        <v>8</v>
      </c>
      <c r="J83" t="n">
        <v>296.1</v>
      </c>
      <c r="K83" t="n">
        <v>60.56</v>
      </c>
      <c r="L83" t="n">
        <v>12</v>
      </c>
      <c r="M83" t="n">
        <v>6</v>
      </c>
      <c r="N83" t="n">
        <v>83.54000000000001</v>
      </c>
      <c r="O83" t="n">
        <v>36753.16</v>
      </c>
      <c r="P83" t="n">
        <v>105.58</v>
      </c>
      <c r="Q83" t="n">
        <v>605.84</v>
      </c>
      <c r="R83" t="n">
        <v>28.31</v>
      </c>
      <c r="S83" t="n">
        <v>21.88</v>
      </c>
      <c r="T83" t="n">
        <v>2194.03</v>
      </c>
      <c r="U83" t="n">
        <v>0.77</v>
      </c>
      <c r="V83" t="n">
        <v>0.86</v>
      </c>
      <c r="W83" t="n">
        <v>1</v>
      </c>
      <c r="X83" t="n">
        <v>0.14</v>
      </c>
      <c r="Y83" t="n">
        <v>1</v>
      </c>
      <c r="Z83" t="n">
        <v>10</v>
      </c>
    </row>
    <row r="84">
      <c r="A84" t="n">
        <v>45</v>
      </c>
      <c r="B84" t="n">
        <v>140</v>
      </c>
      <c r="C84" t="inlineStr">
        <is>
          <t xml:space="preserve">CONCLUIDO	</t>
        </is>
      </c>
      <c r="D84" t="n">
        <v>9.512499999999999</v>
      </c>
      <c r="E84" t="n">
        <v>10.51</v>
      </c>
      <c r="F84" t="n">
        <v>7.19</v>
      </c>
      <c r="G84" t="n">
        <v>53.95</v>
      </c>
      <c r="H84" t="n">
        <v>0.74</v>
      </c>
      <c r="I84" t="n">
        <v>8</v>
      </c>
      <c r="J84" t="n">
        <v>296.62</v>
      </c>
      <c r="K84" t="n">
        <v>60.56</v>
      </c>
      <c r="L84" t="n">
        <v>12.25</v>
      </c>
      <c r="M84" t="n">
        <v>6</v>
      </c>
      <c r="N84" t="n">
        <v>83.81</v>
      </c>
      <c r="O84" t="n">
        <v>36817.22</v>
      </c>
      <c r="P84" t="n">
        <v>105.18</v>
      </c>
      <c r="Q84" t="n">
        <v>605.84</v>
      </c>
      <c r="R84" t="n">
        <v>28.39</v>
      </c>
      <c r="S84" t="n">
        <v>21.88</v>
      </c>
      <c r="T84" t="n">
        <v>2234.11</v>
      </c>
      <c r="U84" t="n">
        <v>0.77</v>
      </c>
      <c r="V84" t="n">
        <v>0.86</v>
      </c>
      <c r="W84" t="n">
        <v>1</v>
      </c>
      <c r="X84" t="n">
        <v>0.14</v>
      </c>
      <c r="Y84" t="n">
        <v>1</v>
      </c>
      <c r="Z84" t="n">
        <v>10</v>
      </c>
    </row>
    <row r="85">
      <c r="A85" t="n">
        <v>46</v>
      </c>
      <c r="B85" t="n">
        <v>140</v>
      </c>
      <c r="C85" t="inlineStr">
        <is>
          <t xml:space="preserve">CONCLUIDO	</t>
        </is>
      </c>
      <c r="D85" t="n">
        <v>9.571199999999999</v>
      </c>
      <c r="E85" t="n">
        <v>10.45</v>
      </c>
      <c r="F85" t="n">
        <v>7.18</v>
      </c>
      <c r="G85" t="n">
        <v>61.55</v>
      </c>
      <c r="H85" t="n">
        <v>0.75</v>
      </c>
      <c r="I85" t="n">
        <v>7</v>
      </c>
      <c r="J85" t="n">
        <v>297.14</v>
      </c>
      <c r="K85" t="n">
        <v>60.56</v>
      </c>
      <c r="L85" t="n">
        <v>12.5</v>
      </c>
      <c r="M85" t="n">
        <v>5</v>
      </c>
      <c r="N85" t="n">
        <v>84.08</v>
      </c>
      <c r="O85" t="n">
        <v>36881.39</v>
      </c>
      <c r="P85" t="n">
        <v>104.08</v>
      </c>
      <c r="Q85" t="n">
        <v>605.84</v>
      </c>
      <c r="R85" t="n">
        <v>27.97</v>
      </c>
      <c r="S85" t="n">
        <v>21.88</v>
      </c>
      <c r="T85" t="n">
        <v>2024.42</v>
      </c>
      <c r="U85" t="n">
        <v>0.78</v>
      </c>
      <c r="V85" t="n">
        <v>0.86</v>
      </c>
      <c r="W85" t="n">
        <v>1</v>
      </c>
      <c r="X85" t="n">
        <v>0.12</v>
      </c>
      <c r="Y85" t="n">
        <v>1</v>
      </c>
      <c r="Z85" t="n">
        <v>10</v>
      </c>
    </row>
    <row r="86">
      <c r="A86" t="n">
        <v>47</v>
      </c>
      <c r="B86" t="n">
        <v>140</v>
      </c>
      <c r="C86" t="inlineStr">
        <is>
          <t xml:space="preserve">CONCLUIDO	</t>
        </is>
      </c>
      <c r="D86" t="n">
        <v>9.5778</v>
      </c>
      <c r="E86" t="n">
        <v>10.44</v>
      </c>
      <c r="F86" t="n">
        <v>7.17</v>
      </c>
      <c r="G86" t="n">
        <v>61.49</v>
      </c>
      <c r="H86" t="n">
        <v>0.76</v>
      </c>
      <c r="I86" t="n">
        <v>7</v>
      </c>
      <c r="J86" t="n">
        <v>297.66</v>
      </c>
      <c r="K86" t="n">
        <v>60.56</v>
      </c>
      <c r="L86" t="n">
        <v>12.75</v>
      </c>
      <c r="M86" t="n">
        <v>5</v>
      </c>
      <c r="N86" t="n">
        <v>84.36</v>
      </c>
      <c r="O86" t="n">
        <v>36945.67</v>
      </c>
      <c r="P86" t="n">
        <v>103.88</v>
      </c>
      <c r="Q86" t="n">
        <v>605.84</v>
      </c>
      <c r="R86" t="n">
        <v>27.81</v>
      </c>
      <c r="S86" t="n">
        <v>21.88</v>
      </c>
      <c r="T86" t="n">
        <v>1946.07</v>
      </c>
      <c r="U86" t="n">
        <v>0.79</v>
      </c>
      <c r="V86" t="n">
        <v>0.86</v>
      </c>
      <c r="W86" t="n">
        <v>1</v>
      </c>
      <c r="X86" t="n">
        <v>0.12</v>
      </c>
      <c r="Y86" t="n">
        <v>1</v>
      </c>
      <c r="Z86" t="n">
        <v>10</v>
      </c>
    </row>
    <row r="87">
      <c r="A87" t="n">
        <v>48</v>
      </c>
      <c r="B87" t="n">
        <v>140</v>
      </c>
      <c r="C87" t="inlineStr">
        <is>
          <t xml:space="preserve">CONCLUIDO	</t>
        </is>
      </c>
      <c r="D87" t="n">
        <v>9.571400000000001</v>
      </c>
      <c r="E87" t="n">
        <v>10.45</v>
      </c>
      <c r="F87" t="n">
        <v>7.18</v>
      </c>
      <c r="G87" t="n">
        <v>61.55</v>
      </c>
      <c r="H87" t="n">
        <v>0.78</v>
      </c>
      <c r="I87" t="n">
        <v>7</v>
      </c>
      <c r="J87" t="n">
        <v>298.18</v>
      </c>
      <c r="K87" t="n">
        <v>60.56</v>
      </c>
      <c r="L87" t="n">
        <v>13</v>
      </c>
      <c r="M87" t="n">
        <v>5</v>
      </c>
      <c r="N87" t="n">
        <v>84.63</v>
      </c>
      <c r="O87" t="n">
        <v>37010.06</v>
      </c>
      <c r="P87" t="n">
        <v>104.43</v>
      </c>
      <c r="Q87" t="n">
        <v>605.84</v>
      </c>
      <c r="R87" t="n">
        <v>28.09</v>
      </c>
      <c r="S87" t="n">
        <v>21.88</v>
      </c>
      <c r="T87" t="n">
        <v>2086.21</v>
      </c>
      <c r="U87" t="n">
        <v>0.78</v>
      </c>
      <c r="V87" t="n">
        <v>0.86</v>
      </c>
      <c r="W87" t="n">
        <v>1</v>
      </c>
      <c r="X87" t="n">
        <v>0.12</v>
      </c>
      <c r="Y87" t="n">
        <v>1</v>
      </c>
      <c r="Z87" t="n">
        <v>10</v>
      </c>
    </row>
    <row r="88">
      <c r="A88" t="n">
        <v>49</v>
      </c>
      <c r="B88" t="n">
        <v>140</v>
      </c>
      <c r="C88" t="inlineStr">
        <is>
          <t xml:space="preserve">CONCLUIDO	</t>
        </is>
      </c>
      <c r="D88" t="n">
        <v>9.5663</v>
      </c>
      <c r="E88" t="n">
        <v>10.45</v>
      </c>
      <c r="F88" t="n">
        <v>7.19</v>
      </c>
      <c r="G88" t="n">
        <v>61.6</v>
      </c>
      <c r="H88" t="n">
        <v>0.79</v>
      </c>
      <c r="I88" t="n">
        <v>7</v>
      </c>
      <c r="J88" t="n">
        <v>298.71</v>
      </c>
      <c r="K88" t="n">
        <v>60.56</v>
      </c>
      <c r="L88" t="n">
        <v>13.25</v>
      </c>
      <c r="M88" t="n">
        <v>5</v>
      </c>
      <c r="N88" t="n">
        <v>84.90000000000001</v>
      </c>
      <c r="O88" t="n">
        <v>37074.57</v>
      </c>
      <c r="P88" t="n">
        <v>104.58</v>
      </c>
      <c r="Q88" t="n">
        <v>605.84</v>
      </c>
      <c r="R88" t="n">
        <v>28.22</v>
      </c>
      <c r="S88" t="n">
        <v>21.88</v>
      </c>
      <c r="T88" t="n">
        <v>2149.92</v>
      </c>
      <c r="U88" t="n">
        <v>0.78</v>
      </c>
      <c r="V88" t="n">
        <v>0.86</v>
      </c>
      <c r="W88" t="n">
        <v>1</v>
      </c>
      <c r="X88" t="n">
        <v>0.13</v>
      </c>
      <c r="Y88" t="n">
        <v>1</v>
      </c>
      <c r="Z88" t="n">
        <v>10</v>
      </c>
    </row>
    <row r="89">
      <c r="A89" t="n">
        <v>50</v>
      </c>
      <c r="B89" t="n">
        <v>140</v>
      </c>
      <c r="C89" t="inlineStr">
        <is>
          <t xml:space="preserve">CONCLUIDO	</t>
        </is>
      </c>
      <c r="D89" t="n">
        <v>9.5801</v>
      </c>
      <c r="E89" t="n">
        <v>10.44</v>
      </c>
      <c r="F89" t="n">
        <v>7.17</v>
      </c>
      <c r="G89" t="n">
        <v>61.47</v>
      </c>
      <c r="H89" t="n">
        <v>0.8</v>
      </c>
      <c r="I89" t="n">
        <v>7</v>
      </c>
      <c r="J89" t="n">
        <v>299.23</v>
      </c>
      <c r="K89" t="n">
        <v>60.56</v>
      </c>
      <c r="L89" t="n">
        <v>13.5</v>
      </c>
      <c r="M89" t="n">
        <v>5</v>
      </c>
      <c r="N89" t="n">
        <v>85.18000000000001</v>
      </c>
      <c r="O89" t="n">
        <v>37139.2</v>
      </c>
      <c r="P89" t="n">
        <v>103.81</v>
      </c>
      <c r="Q89" t="n">
        <v>605.88</v>
      </c>
      <c r="R89" t="n">
        <v>27.75</v>
      </c>
      <c r="S89" t="n">
        <v>21.88</v>
      </c>
      <c r="T89" t="n">
        <v>1916.25</v>
      </c>
      <c r="U89" t="n">
        <v>0.79</v>
      </c>
      <c r="V89" t="n">
        <v>0.86</v>
      </c>
      <c r="W89" t="n">
        <v>1</v>
      </c>
      <c r="X89" t="n">
        <v>0.11</v>
      </c>
      <c r="Y89" t="n">
        <v>1</v>
      </c>
      <c r="Z89" t="n">
        <v>10</v>
      </c>
    </row>
    <row r="90">
      <c r="A90" t="n">
        <v>51</v>
      </c>
      <c r="B90" t="n">
        <v>140</v>
      </c>
      <c r="C90" t="inlineStr">
        <is>
          <t xml:space="preserve">CONCLUIDO	</t>
        </is>
      </c>
      <c r="D90" t="n">
        <v>9.571899999999999</v>
      </c>
      <c r="E90" t="n">
        <v>10.45</v>
      </c>
      <c r="F90" t="n">
        <v>7.18</v>
      </c>
      <c r="G90" t="n">
        <v>61.55</v>
      </c>
      <c r="H90" t="n">
        <v>0.82</v>
      </c>
      <c r="I90" t="n">
        <v>7</v>
      </c>
      <c r="J90" t="n">
        <v>299.76</v>
      </c>
      <c r="K90" t="n">
        <v>60.56</v>
      </c>
      <c r="L90" t="n">
        <v>13.75</v>
      </c>
      <c r="M90" t="n">
        <v>5</v>
      </c>
      <c r="N90" t="n">
        <v>85.45</v>
      </c>
      <c r="O90" t="n">
        <v>37204.07</v>
      </c>
      <c r="P90" t="n">
        <v>103.28</v>
      </c>
      <c r="Q90" t="n">
        <v>605.87</v>
      </c>
      <c r="R90" t="n">
        <v>27.94</v>
      </c>
      <c r="S90" t="n">
        <v>21.88</v>
      </c>
      <c r="T90" t="n">
        <v>2013.69</v>
      </c>
      <c r="U90" t="n">
        <v>0.78</v>
      </c>
      <c r="V90" t="n">
        <v>0.86</v>
      </c>
      <c r="W90" t="n">
        <v>1</v>
      </c>
      <c r="X90" t="n">
        <v>0.12</v>
      </c>
      <c r="Y90" t="n">
        <v>1</v>
      </c>
      <c r="Z90" t="n">
        <v>10</v>
      </c>
    </row>
    <row r="91">
      <c r="A91" t="n">
        <v>52</v>
      </c>
      <c r="B91" t="n">
        <v>140</v>
      </c>
      <c r="C91" t="inlineStr">
        <is>
          <t xml:space="preserve">CONCLUIDO	</t>
        </is>
      </c>
      <c r="D91" t="n">
        <v>9.569900000000001</v>
      </c>
      <c r="E91" t="n">
        <v>10.45</v>
      </c>
      <c r="F91" t="n">
        <v>7.18</v>
      </c>
      <c r="G91" t="n">
        <v>61.57</v>
      </c>
      <c r="H91" t="n">
        <v>0.83</v>
      </c>
      <c r="I91" t="n">
        <v>7</v>
      </c>
      <c r="J91" t="n">
        <v>300.28</v>
      </c>
      <c r="K91" t="n">
        <v>60.56</v>
      </c>
      <c r="L91" t="n">
        <v>14</v>
      </c>
      <c r="M91" t="n">
        <v>5</v>
      </c>
      <c r="N91" t="n">
        <v>85.73</v>
      </c>
      <c r="O91" t="n">
        <v>37268.93</v>
      </c>
      <c r="P91" t="n">
        <v>102.79</v>
      </c>
      <c r="Q91" t="n">
        <v>605.84</v>
      </c>
      <c r="R91" t="n">
        <v>28.13</v>
      </c>
      <c r="S91" t="n">
        <v>21.88</v>
      </c>
      <c r="T91" t="n">
        <v>2107.78</v>
      </c>
      <c r="U91" t="n">
        <v>0.78</v>
      </c>
      <c r="V91" t="n">
        <v>0.86</v>
      </c>
      <c r="W91" t="n">
        <v>1</v>
      </c>
      <c r="X91" t="n">
        <v>0.13</v>
      </c>
      <c r="Y91" t="n">
        <v>1</v>
      </c>
      <c r="Z91" t="n">
        <v>10</v>
      </c>
    </row>
    <row r="92">
      <c r="A92" t="n">
        <v>53</v>
      </c>
      <c r="B92" t="n">
        <v>140</v>
      </c>
      <c r="C92" t="inlineStr">
        <is>
          <t xml:space="preserve">CONCLUIDO	</t>
        </is>
      </c>
      <c r="D92" t="n">
        <v>9.579800000000001</v>
      </c>
      <c r="E92" t="n">
        <v>10.44</v>
      </c>
      <c r="F92" t="n">
        <v>7.17</v>
      </c>
      <c r="G92" t="n">
        <v>61.47</v>
      </c>
      <c r="H92" t="n">
        <v>0.84</v>
      </c>
      <c r="I92" t="n">
        <v>7</v>
      </c>
      <c r="J92" t="n">
        <v>300.81</v>
      </c>
      <c r="K92" t="n">
        <v>60.56</v>
      </c>
      <c r="L92" t="n">
        <v>14.25</v>
      </c>
      <c r="M92" t="n">
        <v>5</v>
      </c>
      <c r="N92" t="n">
        <v>86</v>
      </c>
      <c r="O92" t="n">
        <v>37333.9</v>
      </c>
      <c r="P92" t="n">
        <v>101.65</v>
      </c>
      <c r="Q92" t="n">
        <v>605.84</v>
      </c>
      <c r="R92" t="n">
        <v>27.69</v>
      </c>
      <c r="S92" t="n">
        <v>21.88</v>
      </c>
      <c r="T92" t="n">
        <v>1884.59</v>
      </c>
      <c r="U92" t="n">
        <v>0.79</v>
      </c>
      <c r="V92" t="n">
        <v>0.86</v>
      </c>
      <c r="W92" t="n">
        <v>1</v>
      </c>
      <c r="X92" t="n">
        <v>0.11</v>
      </c>
      <c r="Y92" t="n">
        <v>1</v>
      </c>
      <c r="Z92" t="n">
        <v>10</v>
      </c>
    </row>
    <row r="93">
      <c r="A93" t="n">
        <v>54</v>
      </c>
      <c r="B93" t="n">
        <v>140</v>
      </c>
      <c r="C93" t="inlineStr">
        <is>
          <t xml:space="preserve">CONCLUIDO	</t>
        </is>
      </c>
      <c r="D93" t="n">
        <v>9.652799999999999</v>
      </c>
      <c r="E93" t="n">
        <v>10.36</v>
      </c>
      <c r="F93" t="n">
        <v>7.15</v>
      </c>
      <c r="G93" t="n">
        <v>71.45</v>
      </c>
      <c r="H93" t="n">
        <v>0.86</v>
      </c>
      <c r="I93" t="n">
        <v>6</v>
      </c>
      <c r="J93" t="n">
        <v>301.34</v>
      </c>
      <c r="K93" t="n">
        <v>60.56</v>
      </c>
      <c r="L93" t="n">
        <v>14.5</v>
      </c>
      <c r="M93" t="n">
        <v>4</v>
      </c>
      <c r="N93" t="n">
        <v>86.28</v>
      </c>
      <c r="O93" t="n">
        <v>37399</v>
      </c>
      <c r="P93" t="n">
        <v>100.75</v>
      </c>
      <c r="Q93" t="n">
        <v>605.85</v>
      </c>
      <c r="R93" t="n">
        <v>26.94</v>
      </c>
      <c r="S93" t="n">
        <v>21.88</v>
      </c>
      <c r="T93" t="n">
        <v>1518.02</v>
      </c>
      <c r="U93" t="n">
        <v>0.8100000000000001</v>
      </c>
      <c r="V93" t="n">
        <v>0.87</v>
      </c>
      <c r="W93" t="n">
        <v>1</v>
      </c>
      <c r="X93" t="n">
        <v>0.09</v>
      </c>
      <c r="Y93" t="n">
        <v>1</v>
      </c>
      <c r="Z93" t="n">
        <v>10</v>
      </c>
    </row>
    <row r="94">
      <c r="A94" t="n">
        <v>55</v>
      </c>
      <c r="B94" t="n">
        <v>140</v>
      </c>
      <c r="C94" t="inlineStr">
        <is>
          <t xml:space="preserve">CONCLUIDO	</t>
        </is>
      </c>
      <c r="D94" t="n">
        <v>9.645</v>
      </c>
      <c r="E94" t="n">
        <v>10.37</v>
      </c>
      <c r="F94" t="n">
        <v>7.15</v>
      </c>
      <c r="G94" t="n">
        <v>71.54000000000001</v>
      </c>
      <c r="H94" t="n">
        <v>0.87</v>
      </c>
      <c r="I94" t="n">
        <v>6</v>
      </c>
      <c r="J94" t="n">
        <v>301.86</v>
      </c>
      <c r="K94" t="n">
        <v>60.56</v>
      </c>
      <c r="L94" t="n">
        <v>14.75</v>
      </c>
      <c r="M94" t="n">
        <v>3</v>
      </c>
      <c r="N94" t="n">
        <v>86.56</v>
      </c>
      <c r="O94" t="n">
        <v>37464.21</v>
      </c>
      <c r="P94" t="n">
        <v>100.55</v>
      </c>
      <c r="Q94" t="n">
        <v>605.84</v>
      </c>
      <c r="R94" t="n">
        <v>27.04</v>
      </c>
      <c r="S94" t="n">
        <v>21.88</v>
      </c>
      <c r="T94" t="n">
        <v>1565.75</v>
      </c>
      <c r="U94" t="n">
        <v>0.8100000000000001</v>
      </c>
      <c r="V94" t="n">
        <v>0.86</v>
      </c>
      <c r="W94" t="n">
        <v>1</v>
      </c>
      <c r="X94" t="n">
        <v>0.1</v>
      </c>
      <c r="Y94" t="n">
        <v>1</v>
      </c>
      <c r="Z94" t="n">
        <v>10</v>
      </c>
    </row>
    <row r="95">
      <c r="A95" t="n">
        <v>56</v>
      </c>
      <c r="B95" t="n">
        <v>140</v>
      </c>
      <c r="C95" t="inlineStr">
        <is>
          <t xml:space="preserve">CONCLUIDO	</t>
        </is>
      </c>
      <c r="D95" t="n">
        <v>9.6432</v>
      </c>
      <c r="E95" t="n">
        <v>10.37</v>
      </c>
      <c r="F95" t="n">
        <v>7.16</v>
      </c>
      <c r="G95" t="n">
        <v>71.56</v>
      </c>
      <c r="H95" t="n">
        <v>0.88</v>
      </c>
      <c r="I95" t="n">
        <v>6</v>
      </c>
      <c r="J95" t="n">
        <v>302.39</v>
      </c>
      <c r="K95" t="n">
        <v>60.56</v>
      </c>
      <c r="L95" t="n">
        <v>15</v>
      </c>
      <c r="M95" t="n">
        <v>3</v>
      </c>
      <c r="N95" t="n">
        <v>86.84</v>
      </c>
      <c r="O95" t="n">
        <v>37529.55</v>
      </c>
      <c r="P95" t="n">
        <v>100.24</v>
      </c>
      <c r="Q95" t="n">
        <v>605.84</v>
      </c>
      <c r="R95" t="n">
        <v>27.21</v>
      </c>
      <c r="S95" t="n">
        <v>21.88</v>
      </c>
      <c r="T95" t="n">
        <v>1653.59</v>
      </c>
      <c r="U95" t="n">
        <v>0.8</v>
      </c>
      <c r="V95" t="n">
        <v>0.86</v>
      </c>
      <c r="W95" t="n">
        <v>1</v>
      </c>
      <c r="X95" t="n">
        <v>0.1</v>
      </c>
      <c r="Y95" t="n">
        <v>1</v>
      </c>
      <c r="Z95" t="n">
        <v>10</v>
      </c>
    </row>
    <row r="96">
      <c r="A96" t="n">
        <v>57</v>
      </c>
      <c r="B96" t="n">
        <v>140</v>
      </c>
      <c r="C96" t="inlineStr">
        <is>
          <t xml:space="preserve">CONCLUIDO	</t>
        </is>
      </c>
      <c r="D96" t="n">
        <v>9.6432</v>
      </c>
      <c r="E96" t="n">
        <v>10.37</v>
      </c>
      <c r="F96" t="n">
        <v>7.16</v>
      </c>
      <c r="G96" t="n">
        <v>71.56</v>
      </c>
      <c r="H96" t="n">
        <v>0.9</v>
      </c>
      <c r="I96" t="n">
        <v>6</v>
      </c>
      <c r="J96" t="n">
        <v>302.92</v>
      </c>
      <c r="K96" t="n">
        <v>60.56</v>
      </c>
      <c r="L96" t="n">
        <v>15.25</v>
      </c>
      <c r="M96" t="n">
        <v>3</v>
      </c>
      <c r="N96" t="n">
        <v>87.12</v>
      </c>
      <c r="O96" t="n">
        <v>37595</v>
      </c>
      <c r="P96" t="n">
        <v>99.98</v>
      </c>
      <c r="Q96" t="n">
        <v>605.85</v>
      </c>
      <c r="R96" t="n">
        <v>27.24</v>
      </c>
      <c r="S96" t="n">
        <v>21.88</v>
      </c>
      <c r="T96" t="n">
        <v>1666.04</v>
      </c>
      <c r="U96" t="n">
        <v>0.8</v>
      </c>
      <c r="V96" t="n">
        <v>0.86</v>
      </c>
      <c r="W96" t="n">
        <v>1</v>
      </c>
      <c r="X96" t="n">
        <v>0.1</v>
      </c>
      <c r="Y96" t="n">
        <v>1</v>
      </c>
      <c r="Z96" t="n">
        <v>10</v>
      </c>
    </row>
    <row r="97">
      <c r="A97" t="n">
        <v>58</v>
      </c>
      <c r="B97" t="n">
        <v>140</v>
      </c>
      <c r="C97" t="inlineStr">
        <is>
          <t xml:space="preserve">CONCLUIDO	</t>
        </is>
      </c>
      <c r="D97" t="n">
        <v>9.638299999999999</v>
      </c>
      <c r="E97" t="n">
        <v>10.38</v>
      </c>
      <c r="F97" t="n">
        <v>7.16</v>
      </c>
      <c r="G97" t="n">
        <v>71.61</v>
      </c>
      <c r="H97" t="n">
        <v>0.91</v>
      </c>
      <c r="I97" t="n">
        <v>6</v>
      </c>
      <c r="J97" t="n">
        <v>303.46</v>
      </c>
      <c r="K97" t="n">
        <v>60.56</v>
      </c>
      <c r="L97" t="n">
        <v>15.5</v>
      </c>
      <c r="M97" t="n">
        <v>2</v>
      </c>
      <c r="N97" t="n">
        <v>87.40000000000001</v>
      </c>
      <c r="O97" t="n">
        <v>37660.57</v>
      </c>
      <c r="P97" t="n">
        <v>99.92</v>
      </c>
      <c r="Q97" t="n">
        <v>605.88</v>
      </c>
      <c r="R97" t="n">
        <v>27.25</v>
      </c>
      <c r="S97" t="n">
        <v>21.88</v>
      </c>
      <c r="T97" t="n">
        <v>1674.18</v>
      </c>
      <c r="U97" t="n">
        <v>0.8</v>
      </c>
      <c r="V97" t="n">
        <v>0.86</v>
      </c>
      <c r="W97" t="n">
        <v>1</v>
      </c>
      <c r="X97" t="n">
        <v>0.1</v>
      </c>
      <c r="Y97" t="n">
        <v>1</v>
      </c>
      <c r="Z97" t="n">
        <v>10</v>
      </c>
    </row>
    <row r="98">
      <c r="A98" t="n">
        <v>59</v>
      </c>
      <c r="B98" t="n">
        <v>140</v>
      </c>
      <c r="C98" t="inlineStr">
        <is>
          <t xml:space="preserve">CONCLUIDO	</t>
        </is>
      </c>
      <c r="D98" t="n">
        <v>9.639799999999999</v>
      </c>
      <c r="E98" t="n">
        <v>10.37</v>
      </c>
      <c r="F98" t="n">
        <v>7.16</v>
      </c>
      <c r="G98" t="n">
        <v>71.59</v>
      </c>
      <c r="H98" t="n">
        <v>0.92</v>
      </c>
      <c r="I98" t="n">
        <v>6</v>
      </c>
      <c r="J98" t="n">
        <v>303.99</v>
      </c>
      <c r="K98" t="n">
        <v>60.56</v>
      </c>
      <c r="L98" t="n">
        <v>15.75</v>
      </c>
      <c r="M98" t="n">
        <v>1</v>
      </c>
      <c r="N98" t="n">
        <v>87.68000000000001</v>
      </c>
      <c r="O98" t="n">
        <v>37726.27</v>
      </c>
      <c r="P98" t="n">
        <v>99.95</v>
      </c>
      <c r="Q98" t="n">
        <v>605.84</v>
      </c>
      <c r="R98" t="n">
        <v>27.24</v>
      </c>
      <c r="S98" t="n">
        <v>21.88</v>
      </c>
      <c r="T98" t="n">
        <v>1667.45</v>
      </c>
      <c r="U98" t="n">
        <v>0.8</v>
      </c>
      <c r="V98" t="n">
        <v>0.86</v>
      </c>
      <c r="W98" t="n">
        <v>1</v>
      </c>
      <c r="X98" t="n">
        <v>0.1</v>
      </c>
      <c r="Y98" t="n">
        <v>1</v>
      </c>
      <c r="Z98" t="n">
        <v>10</v>
      </c>
    </row>
    <row r="99">
      <c r="A99" t="n">
        <v>60</v>
      </c>
      <c r="B99" t="n">
        <v>140</v>
      </c>
      <c r="C99" t="inlineStr">
        <is>
          <t xml:space="preserve">CONCLUIDO	</t>
        </is>
      </c>
      <c r="D99" t="n">
        <v>9.6419</v>
      </c>
      <c r="E99" t="n">
        <v>10.37</v>
      </c>
      <c r="F99" t="n">
        <v>7.16</v>
      </c>
      <c r="G99" t="n">
        <v>71.56999999999999</v>
      </c>
      <c r="H99" t="n">
        <v>0.9399999999999999</v>
      </c>
      <c r="I99" t="n">
        <v>6</v>
      </c>
      <c r="J99" t="n">
        <v>304.52</v>
      </c>
      <c r="K99" t="n">
        <v>60.56</v>
      </c>
      <c r="L99" t="n">
        <v>16</v>
      </c>
      <c r="M99" t="n">
        <v>1</v>
      </c>
      <c r="N99" t="n">
        <v>87.97</v>
      </c>
      <c r="O99" t="n">
        <v>37792.08</v>
      </c>
      <c r="P99" t="n">
        <v>100.07</v>
      </c>
      <c r="Q99" t="n">
        <v>605.84</v>
      </c>
      <c r="R99" t="n">
        <v>27.1</v>
      </c>
      <c r="S99" t="n">
        <v>21.88</v>
      </c>
      <c r="T99" t="n">
        <v>1594.74</v>
      </c>
      <c r="U99" t="n">
        <v>0.8100000000000001</v>
      </c>
      <c r="V99" t="n">
        <v>0.86</v>
      </c>
      <c r="W99" t="n">
        <v>1</v>
      </c>
      <c r="X99" t="n">
        <v>0.1</v>
      </c>
      <c r="Y99" t="n">
        <v>1</v>
      </c>
      <c r="Z99" t="n">
        <v>10</v>
      </c>
    </row>
    <row r="100">
      <c r="A100" t="n">
        <v>61</v>
      </c>
      <c r="B100" t="n">
        <v>140</v>
      </c>
      <c r="C100" t="inlineStr">
        <is>
          <t xml:space="preserve">CONCLUIDO	</t>
        </is>
      </c>
      <c r="D100" t="n">
        <v>9.645300000000001</v>
      </c>
      <c r="E100" t="n">
        <v>10.37</v>
      </c>
      <c r="F100" t="n">
        <v>7.15</v>
      </c>
      <c r="G100" t="n">
        <v>71.53</v>
      </c>
      <c r="H100" t="n">
        <v>0.95</v>
      </c>
      <c r="I100" t="n">
        <v>6</v>
      </c>
      <c r="J100" t="n">
        <v>305.06</v>
      </c>
      <c r="K100" t="n">
        <v>60.56</v>
      </c>
      <c r="L100" t="n">
        <v>16.25</v>
      </c>
      <c r="M100" t="n">
        <v>1</v>
      </c>
      <c r="N100" t="n">
        <v>88.25</v>
      </c>
      <c r="O100" t="n">
        <v>37858.02</v>
      </c>
      <c r="P100" t="n">
        <v>100.19</v>
      </c>
      <c r="Q100" t="n">
        <v>605.84</v>
      </c>
      <c r="R100" t="n">
        <v>27.04</v>
      </c>
      <c r="S100" t="n">
        <v>21.88</v>
      </c>
      <c r="T100" t="n">
        <v>1567.52</v>
      </c>
      <c r="U100" t="n">
        <v>0.8100000000000001</v>
      </c>
      <c r="V100" t="n">
        <v>0.86</v>
      </c>
      <c r="W100" t="n">
        <v>1</v>
      </c>
      <c r="X100" t="n">
        <v>0.1</v>
      </c>
      <c r="Y100" t="n">
        <v>1</v>
      </c>
      <c r="Z100" t="n">
        <v>10</v>
      </c>
    </row>
    <row r="101">
      <c r="A101" t="n">
        <v>62</v>
      </c>
      <c r="B101" t="n">
        <v>140</v>
      </c>
      <c r="C101" t="inlineStr">
        <is>
          <t xml:space="preserve">CONCLUIDO	</t>
        </is>
      </c>
      <c r="D101" t="n">
        <v>9.6432</v>
      </c>
      <c r="E101" t="n">
        <v>10.37</v>
      </c>
      <c r="F101" t="n">
        <v>7.16</v>
      </c>
      <c r="G101" t="n">
        <v>71.56</v>
      </c>
      <c r="H101" t="n">
        <v>0.96</v>
      </c>
      <c r="I101" t="n">
        <v>6</v>
      </c>
      <c r="J101" t="n">
        <v>305.59</v>
      </c>
      <c r="K101" t="n">
        <v>60.56</v>
      </c>
      <c r="L101" t="n">
        <v>16.5</v>
      </c>
      <c r="M101" t="n">
        <v>1</v>
      </c>
      <c r="N101" t="n">
        <v>88.54000000000001</v>
      </c>
      <c r="O101" t="n">
        <v>37924.08</v>
      </c>
      <c r="P101" t="n">
        <v>100.15</v>
      </c>
      <c r="Q101" t="n">
        <v>605.84</v>
      </c>
      <c r="R101" t="n">
        <v>27.13</v>
      </c>
      <c r="S101" t="n">
        <v>21.88</v>
      </c>
      <c r="T101" t="n">
        <v>1612.15</v>
      </c>
      <c r="U101" t="n">
        <v>0.8100000000000001</v>
      </c>
      <c r="V101" t="n">
        <v>0.86</v>
      </c>
      <c r="W101" t="n">
        <v>1</v>
      </c>
      <c r="X101" t="n">
        <v>0.1</v>
      </c>
      <c r="Y101" t="n">
        <v>1</v>
      </c>
      <c r="Z101" t="n">
        <v>10</v>
      </c>
    </row>
    <row r="102">
      <c r="A102" t="n">
        <v>63</v>
      </c>
      <c r="B102" t="n">
        <v>140</v>
      </c>
      <c r="C102" t="inlineStr">
        <is>
          <t xml:space="preserve">CONCLUIDO	</t>
        </is>
      </c>
      <c r="D102" t="n">
        <v>9.637</v>
      </c>
      <c r="E102" t="n">
        <v>10.38</v>
      </c>
      <c r="F102" t="n">
        <v>7.16</v>
      </c>
      <c r="G102" t="n">
        <v>71.62</v>
      </c>
      <c r="H102" t="n">
        <v>0.97</v>
      </c>
      <c r="I102" t="n">
        <v>6</v>
      </c>
      <c r="J102" t="n">
        <v>306.13</v>
      </c>
      <c r="K102" t="n">
        <v>60.56</v>
      </c>
      <c r="L102" t="n">
        <v>16.75</v>
      </c>
      <c r="M102" t="n">
        <v>1</v>
      </c>
      <c r="N102" t="n">
        <v>88.83</v>
      </c>
      <c r="O102" t="n">
        <v>37990.27</v>
      </c>
      <c r="P102" t="n">
        <v>100.3</v>
      </c>
      <c r="Q102" t="n">
        <v>605.88</v>
      </c>
      <c r="R102" t="n">
        <v>27.24</v>
      </c>
      <c r="S102" t="n">
        <v>21.88</v>
      </c>
      <c r="T102" t="n">
        <v>1665.88</v>
      </c>
      <c r="U102" t="n">
        <v>0.8</v>
      </c>
      <c r="V102" t="n">
        <v>0.86</v>
      </c>
      <c r="W102" t="n">
        <v>1</v>
      </c>
      <c r="X102" t="n">
        <v>0.1</v>
      </c>
      <c r="Y102" t="n">
        <v>1</v>
      </c>
      <c r="Z102" t="n">
        <v>10</v>
      </c>
    </row>
    <row r="103">
      <c r="A103" t="n">
        <v>64</v>
      </c>
      <c r="B103" t="n">
        <v>140</v>
      </c>
      <c r="C103" t="inlineStr">
        <is>
          <t xml:space="preserve">CONCLUIDO	</t>
        </is>
      </c>
      <c r="D103" t="n">
        <v>9.6388</v>
      </c>
      <c r="E103" t="n">
        <v>10.37</v>
      </c>
      <c r="F103" t="n">
        <v>7.16</v>
      </c>
      <c r="G103" t="n">
        <v>71.59999999999999</v>
      </c>
      <c r="H103" t="n">
        <v>0.99</v>
      </c>
      <c r="I103" t="n">
        <v>6</v>
      </c>
      <c r="J103" t="n">
        <v>306.67</v>
      </c>
      <c r="K103" t="n">
        <v>60.56</v>
      </c>
      <c r="L103" t="n">
        <v>17</v>
      </c>
      <c r="M103" t="n">
        <v>1</v>
      </c>
      <c r="N103" t="n">
        <v>89.11</v>
      </c>
      <c r="O103" t="n">
        <v>38056.58</v>
      </c>
      <c r="P103" t="n">
        <v>100.1</v>
      </c>
      <c r="Q103" t="n">
        <v>605.84</v>
      </c>
      <c r="R103" t="n">
        <v>27.22</v>
      </c>
      <c r="S103" t="n">
        <v>21.88</v>
      </c>
      <c r="T103" t="n">
        <v>1654.41</v>
      </c>
      <c r="U103" t="n">
        <v>0.8</v>
      </c>
      <c r="V103" t="n">
        <v>0.86</v>
      </c>
      <c r="W103" t="n">
        <v>1</v>
      </c>
      <c r="X103" t="n">
        <v>0.1</v>
      </c>
      <c r="Y103" t="n">
        <v>1</v>
      </c>
      <c r="Z103" t="n">
        <v>10</v>
      </c>
    </row>
    <row r="104">
      <c r="A104" t="n">
        <v>65</v>
      </c>
      <c r="B104" t="n">
        <v>140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7.15</v>
      </c>
      <c r="G104" t="n">
        <v>71.51000000000001</v>
      </c>
      <c r="H104" t="n">
        <v>1</v>
      </c>
      <c r="I104" t="n">
        <v>6</v>
      </c>
      <c r="J104" t="n">
        <v>307.21</v>
      </c>
      <c r="K104" t="n">
        <v>60.56</v>
      </c>
      <c r="L104" t="n">
        <v>17.25</v>
      </c>
      <c r="M104" t="n">
        <v>1</v>
      </c>
      <c r="N104" t="n">
        <v>89.40000000000001</v>
      </c>
      <c r="O104" t="n">
        <v>38123.01</v>
      </c>
      <c r="P104" t="n">
        <v>99.8</v>
      </c>
      <c r="Q104" t="n">
        <v>605.84</v>
      </c>
      <c r="R104" t="n">
        <v>26.98</v>
      </c>
      <c r="S104" t="n">
        <v>21.88</v>
      </c>
      <c r="T104" t="n">
        <v>1535.26</v>
      </c>
      <c r="U104" t="n">
        <v>0.8100000000000001</v>
      </c>
      <c r="V104" t="n">
        <v>0.86</v>
      </c>
      <c r="W104" t="n">
        <v>1</v>
      </c>
      <c r="X104" t="n">
        <v>0.09</v>
      </c>
      <c r="Y104" t="n">
        <v>1</v>
      </c>
      <c r="Z104" t="n">
        <v>10</v>
      </c>
    </row>
    <row r="105">
      <c r="A105" t="n">
        <v>66</v>
      </c>
      <c r="B105" t="n">
        <v>140</v>
      </c>
      <c r="C105" t="inlineStr">
        <is>
          <t xml:space="preserve">CONCLUIDO	</t>
        </is>
      </c>
      <c r="D105" t="n">
        <v>9.6442</v>
      </c>
      <c r="E105" t="n">
        <v>10.37</v>
      </c>
      <c r="F105" t="n">
        <v>7.15</v>
      </c>
      <c r="G105" t="n">
        <v>71.54000000000001</v>
      </c>
      <c r="H105" t="n">
        <v>1.01</v>
      </c>
      <c r="I105" t="n">
        <v>6</v>
      </c>
      <c r="J105" t="n">
        <v>307.75</v>
      </c>
      <c r="K105" t="n">
        <v>60.56</v>
      </c>
      <c r="L105" t="n">
        <v>17.5</v>
      </c>
      <c r="M105" t="n">
        <v>0</v>
      </c>
      <c r="N105" t="n">
        <v>89.69</v>
      </c>
      <c r="O105" t="n">
        <v>38189.58</v>
      </c>
      <c r="P105" t="n">
        <v>99.56999999999999</v>
      </c>
      <c r="Q105" t="n">
        <v>605.87</v>
      </c>
      <c r="R105" t="n">
        <v>27</v>
      </c>
      <c r="S105" t="n">
        <v>21.88</v>
      </c>
      <c r="T105" t="n">
        <v>1545.64</v>
      </c>
      <c r="U105" t="n">
        <v>0.8100000000000001</v>
      </c>
      <c r="V105" t="n">
        <v>0.86</v>
      </c>
      <c r="W105" t="n">
        <v>1</v>
      </c>
      <c r="X105" t="n">
        <v>0.1</v>
      </c>
      <c r="Y105" t="n">
        <v>1</v>
      </c>
      <c r="Z105" t="n">
        <v>10</v>
      </c>
    </row>
    <row r="106">
      <c r="A106" t="n">
        <v>0</v>
      </c>
      <c r="B106" t="n">
        <v>40</v>
      </c>
      <c r="C106" t="inlineStr">
        <is>
          <t xml:space="preserve">CONCLUIDO	</t>
        </is>
      </c>
      <c r="D106" t="n">
        <v>9.269299999999999</v>
      </c>
      <c r="E106" t="n">
        <v>10.79</v>
      </c>
      <c r="F106" t="n">
        <v>7.98</v>
      </c>
      <c r="G106" t="n">
        <v>10.41</v>
      </c>
      <c r="H106" t="n">
        <v>0.2</v>
      </c>
      <c r="I106" t="n">
        <v>46</v>
      </c>
      <c r="J106" t="n">
        <v>89.87</v>
      </c>
      <c r="K106" t="n">
        <v>37.55</v>
      </c>
      <c r="L106" t="n">
        <v>1</v>
      </c>
      <c r="M106" t="n">
        <v>44</v>
      </c>
      <c r="N106" t="n">
        <v>11.32</v>
      </c>
      <c r="O106" t="n">
        <v>11317.98</v>
      </c>
      <c r="P106" t="n">
        <v>62.51</v>
      </c>
      <c r="Q106" t="n">
        <v>605.9</v>
      </c>
      <c r="R106" t="n">
        <v>52.65</v>
      </c>
      <c r="S106" t="n">
        <v>21.88</v>
      </c>
      <c r="T106" t="n">
        <v>14171.16</v>
      </c>
      <c r="U106" t="n">
        <v>0.42</v>
      </c>
      <c r="V106" t="n">
        <v>0.78</v>
      </c>
      <c r="W106" t="n">
        <v>1.07</v>
      </c>
      <c r="X106" t="n">
        <v>0.92</v>
      </c>
      <c r="Y106" t="n">
        <v>1</v>
      </c>
      <c r="Z106" t="n">
        <v>10</v>
      </c>
    </row>
    <row r="107">
      <c r="A107" t="n">
        <v>1</v>
      </c>
      <c r="B107" t="n">
        <v>40</v>
      </c>
      <c r="C107" t="inlineStr">
        <is>
          <t xml:space="preserve">CONCLUIDO	</t>
        </is>
      </c>
      <c r="D107" t="n">
        <v>9.651</v>
      </c>
      <c r="E107" t="n">
        <v>10.36</v>
      </c>
      <c r="F107" t="n">
        <v>7.76</v>
      </c>
      <c r="G107" t="n">
        <v>13.3</v>
      </c>
      <c r="H107" t="n">
        <v>0.24</v>
      </c>
      <c r="I107" t="n">
        <v>35</v>
      </c>
      <c r="J107" t="n">
        <v>90.18000000000001</v>
      </c>
      <c r="K107" t="n">
        <v>37.55</v>
      </c>
      <c r="L107" t="n">
        <v>1.25</v>
      </c>
      <c r="M107" t="n">
        <v>33</v>
      </c>
      <c r="N107" t="n">
        <v>11.37</v>
      </c>
      <c r="O107" t="n">
        <v>11355.7</v>
      </c>
      <c r="P107" t="n">
        <v>59.05</v>
      </c>
      <c r="Q107" t="n">
        <v>606.13</v>
      </c>
      <c r="R107" t="n">
        <v>46.16</v>
      </c>
      <c r="S107" t="n">
        <v>21.88</v>
      </c>
      <c r="T107" t="n">
        <v>10983.41</v>
      </c>
      <c r="U107" t="n">
        <v>0.47</v>
      </c>
      <c r="V107" t="n">
        <v>0.8</v>
      </c>
      <c r="W107" t="n">
        <v>1.04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40</v>
      </c>
      <c r="C108" t="inlineStr">
        <is>
          <t xml:space="preserve">CONCLUIDO	</t>
        </is>
      </c>
      <c r="D108" t="n">
        <v>9.9217</v>
      </c>
      <c r="E108" t="n">
        <v>10.08</v>
      </c>
      <c r="F108" t="n">
        <v>7.61</v>
      </c>
      <c r="G108" t="n">
        <v>16.31</v>
      </c>
      <c r="H108" t="n">
        <v>0.29</v>
      </c>
      <c r="I108" t="n">
        <v>28</v>
      </c>
      <c r="J108" t="n">
        <v>90.48</v>
      </c>
      <c r="K108" t="n">
        <v>37.55</v>
      </c>
      <c r="L108" t="n">
        <v>1.5</v>
      </c>
      <c r="M108" t="n">
        <v>26</v>
      </c>
      <c r="N108" t="n">
        <v>11.43</v>
      </c>
      <c r="O108" t="n">
        <v>11393.43</v>
      </c>
      <c r="P108" t="n">
        <v>56.44</v>
      </c>
      <c r="Q108" t="n">
        <v>605.92</v>
      </c>
      <c r="R108" t="n">
        <v>41.4</v>
      </c>
      <c r="S108" t="n">
        <v>21.88</v>
      </c>
      <c r="T108" t="n">
        <v>8636.200000000001</v>
      </c>
      <c r="U108" t="n">
        <v>0.53</v>
      </c>
      <c r="V108" t="n">
        <v>0.8100000000000001</v>
      </c>
      <c r="W108" t="n">
        <v>1.03</v>
      </c>
      <c r="X108" t="n">
        <v>0.55</v>
      </c>
      <c r="Y108" t="n">
        <v>1</v>
      </c>
      <c r="Z108" t="n">
        <v>10</v>
      </c>
    </row>
    <row r="109">
      <c r="A109" t="n">
        <v>3</v>
      </c>
      <c r="B109" t="n">
        <v>40</v>
      </c>
      <c r="C109" t="inlineStr">
        <is>
          <t xml:space="preserve">CONCLUIDO	</t>
        </is>
      </c>
      <c r="D109" t="n">
        <v>10.1272</v>
      </c>
      <c r="E109" t="n">
        <v>9.869999999999999</v>
      </c>
      <c r="F109" t="n">
        <v>7.5</v>
      </c>
      <c r="G109" t="n">
        <v>19.57</v>
      </c>
      <c r="H109" t="n">
        <v>0.34</v>
      </c>
      <c r="I109" t="n">
        <v>23</v>
      </c>
      <c r="J109" t="n">
        <v>90.79000000000001</v>
      </c>
      <c r="K109" t="n">
        <v>37.55</v>
      </c>
      <c r="L109" t="n">
        <v>1.75</v>
      </c>
      <c r="M109" t="n">
        <v>21</v>
      </c>
      <c r="N109" t="n">
        <v>11.49</v>
      </c>
      <c r="O109" t="n">
        <v>11431.19</v>
      </c>
      <c r="P109" t="n">
        <v>53.68</v>
      </c>
      <c r="Q109" t="n">
        <v>605.84</v>
      </c>
      <c r="R109" t="n">
        <v>37.98</v>
      </c>
      <c r="S109" t="n">
        <v>21.88</v>
      </c>
      <c r="T109" t="n">
        <v>6953.99</v>
      </c>
      <c r="U109" t="n">
        <v>0.58</v>
      </c>
      <c r="V109" t="n">
        <v>0.82</v>
      </c>
      <c r="W109" t="n">
        <v>1.02</v>
      </c>
      <c r="X109" t="n">
        <v>0.44</v>
      </c>
      <c r="Y109" t="n">
        <v>1</v>
      </c>
      <c r="Z109" t="n">
        <v>10</v>
      </c>
    </row>
    <row r="110">
      <c r="A110" t="n">
        <v>4</v>
      </c>
      <c r="B110" t="n">
        <v>40</v>
      </c>
      <c r="C110" t="inlineStr">
        <is>
          <t xml:space="preserve">CONCLUIDO	</t>
        </is>
      </c>
      <c r="D110" t="n">
        <v>10.2526</v>
      </c>
      <c r="E110" t="n">
        <v>9.75</v>
      </c>
      <c r="F110" t="n">
        <v>7.44</v>
      </c>
      <c r="G110" t="n">
        <v>22.31</v>
      </c>
      <c r="H110" t="n">
        <v>0.39</v>
      </c>
      <c r="I110" t="n">
        <v>20</v>
      </c>
      <c r="J110" t="n">
        <v>91.09999999999999</v>
      </c>
      <c r="K110" t="n">
        <v>37.55</v>
      </c>
      <c r="L110" t="n">
        <v>2</v>
      </c>
      <c r="M110" t="n">
        <v>17</v>
      </c>
      <c r="N110" t="n">
        <v>11.54</v>
      </c>
      <c r="O110" t="n">
        <v>11468.97</v>
      </c>
      <c r="P110" t="n">
        <v>51.81</v>
      </c>
      <c r="Q110" t="n">
        <v>605.87</v>
      </c>
      <c r="R110" t="n">
        <v>35.84</v>
      </c>
      <c r="S110" t="n">
        <v>21.88</v>
      </c>
      <c r="T110" t="n">
        <v>5899.07</v>
      </c>
      <c r="U110" t="n">
        <v>0.61</v>
      </c>
      <c r="V110" t="n">
        <v>0.83</v>
      </c>
      <c r="W110" t="n">
        <v>1.02</v>
      </c>
      <c r="X110" t="n">
        <v>0.38</v>
      </c>
      <c r="Y110" t="n">
        <v>1</v>
      </c>
      <c r="Z110" t="n">
        <v>10</v>
      </c>
    </row>
    <row r="111">
      <c r="A111" t="n">
        <v>5</v>
      </c>
      <c r="B111" t="n">
        <v>40</v>
      </c>
      <c r="C111" t="inlineStr">
        <is>
          <t xml:space="preserve">CONCLUIDO	</t>
        </is>
      </c>
      <c r="D111" t="n">
        <v>10.3232</v>
      </c>
      <c r="E111" t="n">
        <v>9.69</v>
      </c>
      <c r="F111" t="n">
        <v>7.41</v>
      </c>
      <c r="G111" t="n">
        <v>24.69</v>
      </c>
      <c r="H111" t="n">
        <v>0.43</v>
      </c>
      <c r="I111" t="n">
        <v>18</v>
      </c>
      <c r="J111" t="n">
        <v>91.40000000000001</v>
      </c>
      <c r="K111" t="n">
        <v>37.55</v>
      </c>
      <c r="L111" t="n">
        <v>2.25</v>
      </c>
      <c r="M111" t="n">
        <v>8</v>
      </c>
      <c r="N111" t="n">
        <v>11.6</v>
      </c>
      <c r="O111" t="n">
        <v>11506.78</v>
      </c>
      <c r="P111" t="n">
        <v>49.42</v>
      </c>
      <c r="Q111" t="n">
        <v>605.84</v>
      </c>
      <c r="R111" t="n">
        <v>34.8</v>
      </c>
      <c r="S111" t="n">
        <v>21.88</v>
      </c>
      <c r="T111" t="n">
        <v>5389.17</v>
      </c>
      <c r="U111" t="n">
        <v>0.63</v>
      </c>
      <c r="V111" t="n">
        <v>0.84</v>
      </c>
      <c r="W111" t="n">
        <v>1.03</v>
      </c>
      <c r="X111" t="n">
        <v>0.35</v>
      </c>
      <c r="Y111" t="n">
        <v>1</v>
      </c>
      <c r="Z111" t="n">
        <v>10</v>
      </c>
    </row>
    <row r="112">
      <c r="A112" t="n">
        <v>6</v>
      </c>
      <c r="B112" t="n">
        <v>40</v>
      </c>
      <c r="C112" t="inlineStr">
        <is>
          <t xml:space="preserve">CONCLUIDO	</t>
        </is>
      </c>
      <c r="D112" t="n">
        <v>10.3448</v>
      </c>
      <c r="E112" t="n">
        <v>9.67</v>
      </c>
      <c r="F112" t="n">
        <v>7.41</v>
      </c>
      <c r="G112" t="n">
        <v>26.14</v>
      </c>
      <c r="H112" t="n">
        <v>0.48</v>
      </c>
      <c r="I112" t="n">
        <v>17</v>
      </c>
      <c r="J112" t="n">
        <v>91.70999999999999</v>
      </c>
      <c r="K112" t="n">
        <v>37.55</v>
      </c>
      <c r="L112" t="n">
        <v>2.5</v>
      </c>
      <c r="M112" t="n">
        <v>2</v>
      </c>
      <c r="N112" t="n">
        <v>11.66</v>
      </c>
      <c r="O112" t="n">
        <v>11544.61</v>
      </c>
      <c r="P112" t="n">
        <v>49.32</v>
      </c>
      <c r="Q112" t="n">
        <v>605.89</v>
      </c>
      <c r="R112" t="n">
        <v>34.4</v>
      </c>
      <c r="S112" t="n">
        <v>21.88</v>
      </c>
      <c r="T112" t="n">
        <v>5189.31</v>
      </c>
      <c r="U112" t="n">
        <v>0.64</v>
      </c>
      <c r="V112" t="n">
        <v>0.84</v>
      </c>
      <c r="W112" t="n">
        <v>1.04</v>
      </c>
      <c r="X112" t="n">
        <v>0.35</v>
      </c>
      <c r="Y112" t="n">
        <v>1</v>
      </c>
      <c r="Z112" t="n">
        <v>10</v>
      </c>
    </row>
    <row r="113">
      <c r="A113" t="n">
        <v>7</v>
      </c>
      <c r="B113" t="n">
        <v>40</v>
      </c>
      <c r="C113" t="inlineStr">
        <is>
          <t xml:space="preserve">CONCLUIDO	</t>
        </is>
      </c>
      <c r="D113" t="n">
        <v>10.3436</v>
      </c>
      <c r="E113" t="n">
        <v>9.67</v>
      </c>
      <c r="F113" t="n">
        <v>7.41</v>
      </c>
      <c r="G113" t="n">
        <v>26.14</v>
      </c>
      <c r="H113" t="n">
        <v>0.52</v>
      </c>
      <c r="I113" t="n">
        <v>17</v>
      </c>
      <c r="J113" t="n">
        <v>92.02</v>
      </c>
      <c r="K113" t="n">
        <v>37.55</v>
      </c>
      <c r="L113" t="n">
        <v>2.75</v>
      </c>
      <c r="M113" t="n">
        <v>0</v>
      </c>
      <c r="N113" t="n">
        <v>11.71</v>
      </c>
      <c r="O113" t="n">
        <v>11582.46</v>
      </c>
      <c r="P113" t="n">
        <v>49.27</v>
      </c>
      <c r="Q113" t="n">
        <v>605.89</v>
      </c>
      <c r="R113" t="n">
        <v>34.37</v>
      </c>
      <c r="S113" t="n">
        <v>21.88</v>
      </c>
      <c r="T113" t="n">
        <v>5177.67</v>
      </c>
      <c r="U113" t="n">
        <v>0.64</v>
      </c>
      <c r="V113" t="n">
        <v>0.84</v>
      </c>
      <c r="W113" t="n">
        <v>1.04</v>
      </c>
      <c r="X113" t="n">
        <v>0.35</v>
      </c>
      <c r="Y113" t="n">
        <v>1</v>
      </c>
      <c r="Z113" t="n">
        <v>10</v>
      </c>
    </row>
    <row r="114">
      <c r="A114" t="n">
        <v>0</v>
      </c>
      <c r="B114" t="n">
        <v>125</v>
      </c>
      <c r="C114" t="inlineStr">
        <is>
          <t xml:space="preserve">CONCLUIDO	</t>
        </is>
      </c>
      <c r="D114" t="n">
        <v>5.8569</v>
      </c>
      <c r="E114" t="n">
        <v>17.07</v>
      </c>
      <c r="F114" t="n">
        <v>9.26</v>
      </c>
      <c r="G114" t="n">
        <v>5.19</v>
      </c>
      <c r="H114" t="n">
        <v>0.07000000000000001</v>
      </c>
      <c r="I114" t="n">
        <v>107</v>
      </c>
      <c r="J114" t="n">
        <v>242.64</v>
      </c>
      <c r="K114" t="n">
        <v>58.47</v>
      </c>
      <c r="L114" t="n">
        <v>1</v>
      </c>
      <c r="M114" t="n">
        <v>105</v>
      </c>
      <c r="N114" t="n">
        <v>58.17</v>
      </c>
      <c r="O114" t="n">
        <v>30160.1</v>
      </c>
      <c r="P114" t="n">
        <v>147.55</v>
      </c>
      <c r="Q114" t="n">
        <v>606.13</v>
      </c>
      <c r="R114" t="n">
        <v>92.91</v>
      </c>
      <c r="S114" t="n">
        <v>21.88</v>
      </c>
      <c r="T114" t="n">
        <v>33994.98</v>
      </c>
      <c r="U114" t="n">
        <v>0.24</v>
      </c>
      <c r="V114" t="n">
        <v>0.67</v>
      </c>
      <c r="W114" t="n">
        <v>1.17</v>
      </c>
      <c r="X114" t="n">
        <v>2.2</v>
      </c>
      <c r="Y114" t="n">
        <v>1</v>
      </c>
      <c r="Z114" t="n">
        <v>10</v>
      </c>
    </row>
    <row r="115">
      <c r="A115" t="n">
        <v>1</v>
      </c>
      <c r="B115" t="n">
        <v>125</v>
      </c>
      <c r="C115" t="inlineStr">
        <is>
          <t xml:space="preserve">CONCLUIDO	</t>
        </is>
      </c>
      <c r="D115" t="n">
        <v>6.5727</v>
      </c>
      <c r="E115" t="n">
        <v>15.21</v>
      </c>
      <c r="F115" t="n">
        <v>8.68</v>
      </c>
      <c r="G115" t="n">
        <v>6.51</v>
      </c>
      <c r="H115" t="n">
        <v>0.09</v>
      </c>
      <c r="I115" t="n">
        <v>80</v>
      </c>
      <c r="J115" t="n">
        <v>243.08</v>
      </c>
      <c r="K115" t="n">
        <v>58.47</v>
      </c>
      <c r="L115" t="n">
        <v>1.25</v>
      </c>
      <c r="M115" t="n">
        <v>78</v>
      </c>
      <c r="N115" t="n">
        <v>58.36</v>
      </c>
      <c r="O115" t="n">
        <v>30214.33</v>
      </c>
      <c r="P115" t="n">
        <v>137.68</v>
      </c>
      <c r="Q115" t="n">
        <v>605.91</v>
      </c>
      <c r="R115" t="n">
        <v>74.45</v>
      </c>
      <c r="S115" t="n">
        <v>21.88</v>
      </c>
      <c r="T115" t="n">
        <v>24903.02</v>
      </c>
      <c r="U115" t="n">
        <v>0.29</v>
      </c>
      <c r="V115" t="n">
        <v>0.71</v>
      </c>
      <c r="W115" t="n">
        <v>1.13</v>
      </c>
      <c r="X115" t="n">
        <v>1.62</v>
      </c>
      <c r="Y115" t="n">
        <v>1</v>
      </c>
      <c r="Z115" t="n">
        <v>10</v>
      </c>
    </row>
    <row r="116">
      <c r="A116" t="n">
        <v>2</v>
      </c>
      <c r="B116" t="n">
        <v>125</v>
      </c>
      <c r="C116" t="inlineStr">
        <is>
          <t xml:space="preserve">CONCLUIDO	</t>
        </is>
      </c>
      <c r="D116" t="n">
        <v>7.0833</v>
      </c>
      <c r="E116" t="n">
        <v>14.12</v>
      </c>
      <c r="F116" t="n">
        <v>8.34</v>
      </c>
      <c r="G116" t="n">
        <v>7.82</v>
      </c>
      <c r="H116" t="n">
        <v>0.11</v>
      </c>
      <c r="I116" t="n">
        <v>64</v>
      </c>
      <c r="J116" t="n">
        <v>243.52</v>
      </c>
      <c r="K116" t="n">
        <v>58.47</v>
      </c>
      <c r="L116" t="n">
        <v>1.5</v>
      </c>
      <c r="M116" t="n">
        <v>62</v>
      </c>
      <c r="N116" t="n">
        <v>58.55</v>
      </c>
      <c r="O116" t="n">
        <v>30268.64</v>
      </c>
      <c r="P116" t="n">
        <v>131.78</v>
      </c>
      <c r="Q116" t="n">
        <v>606.03</v>
      </c>
      <c r="R116" t="n">
        <v>64.06</v>
      </c>
      <c r="S116" t="n">
        <v>21.88</v>
      </c>
      <c r="T116" t="n">
        <v>19787.28</v>
      </c>
      <c r="U116" t="n">
        <v>0.34</v>
      </c>
      <c r="V116" t="n">
        <v>0.74</v>
      </c>
      <c r="W116" t="n">
        <v>1.09</v>
      </c>
      <c r="X116" t="n">
        <v>1.28</v>
      </c>
      <c r="Y116" t="n">
        <v>1</v>
      </c>
      <c r="Z116" t="n">
        <v>10</v>
      </c>
    </row>
    <row r="117">
      <c r="A117" t="n">
        <v>3</v>
      </c>
      <c r="B117" t="n">
        <v>125</v>
      </c>
      <c r="C117" t="inlineStr">
        <is>
          <t xml:space="preserve">CONCLUIDO	</t>
        </is>
      </c>
      <c r="D117" t="n">
        <v>7.4382</v>
      </c>
      <c r="E117" t="n">
        <v>13.44</v>
      </c>
      <c r="F117" t="n">
        <v>8.140000000000001</v>
      </c>
      <c r="G117" t="n">
        <v>9.039999999999999</v>
      </c>
      <c r="H117" t="n">
        <v>0.13</v>
      </c>
      <c r="I117" t="n">
        <v>54</v>
      </c>
      <c r="J117" t="n">
        <v>243.96</v>
      </c>
      <c r="K117" t="n">
        <v>58.47</v>
      </c>
      <c r="L117" t="n">
        <v>1.75</v>
      </c>
      <c r="M117" t="n">
        <v>52</v>
      </c>
      <c r="N117" t="n">
        <v>58.74</v>
      </c>
      <c r="O117" t="n">
        <v>30323.01</v>
      </c>
      <c r="P117" t="n">
        <v>128.16</v>
      </c>
      <c r="Q117" t="n">
        <v>606</v>
      </c>
      <c r="R117" t="n">
        <v>57.59</v>
      </c>
      <c r="S117" t="n">
        <v>21.88</v>
      </c>
      <c r="T117" t="n">
        <v>16602.4</v>
      </c>
      <c r="U117" t="n">
        <v>0.38</v>
      </c>
      <c r="V117" t="n">
        <v>0.76</v>
      </c>
      <c r="W117" t="n">
        <v>1.08</v>
      </c>
      <c r="X117" t="n">
        <v>1.08</v>
      </c>
      <c r="Y117" t="n">
        <v>1</v>
      </c>
      <c r="Z117" t="n">
        <v>10</v>
      </c>
    </row>
    <row r="118">
      <c r="A118" t="n">
        <v>4</v>
      </c>
      <c r="B118" t="n">
        <v>125</v>
      </c>
      <c r="C118" t="inlineStr">
        <is>
          <t xml:space="preserve">CONCLUIDO	</t>
        </is>
      </c>
      <c r="D118" t="n">
        <v>7.7444</v>
      </c>
      <c r="E118" t="n">
        <v>12.91</v>
      </c>
      <c r="F118" t="n">
        <v>7.98</v>
      </c>
      <c r="G118" t="n">
        <v>10.41</v>
      </c>
      <c r="H118" t="n">
        <v>0.15</v>
      </c>
      <c r="I118" t="n">
        <v>46</v>
      </c>
      <c r="J118" t="n">
        <v>244.41</v>
      </c>
      <c r="K118" t="n">
        <v>58.47</v>
      </c>
      <c r="L118" t="n">
        <v>2</v>
      </c>
      <c r="M118" t="n">
        <v>44</v>
      </c>
      <c r="N118" t="n">
        <v>58.93</v>
      </c>
      <c r="O118" t="n">
        <v>30377.45</v>
      </c>
      <c r="P118" t="n">
        <v>125.2</v>
      </c>
      <c r="Q118" t="n">
        <v>605.88</v>
      </c>
      <c r="R118" t="n">
        <v>53.04</v>
      </c>
      <c r="S118" t="n">
        <v>21.88</v>
      </c>
      <c r="T118" t="n">
        <v>14366.96</v>
      </c>
      <c r="U118" t="n">
        <v>0.41</v>
      </c>
      <c r="V118" t="n">
        <v>0.77</v>
      </c>
      <c r="W118" t="n">
        <v>1.06</v>
      </c>
      <c r="X118" t="n">
        <v>0.92</v>
      </c>
      <c r="Y118" t="n">
        <v>1</v>
      </c>
      <c r="Z118" t="n">
        <v>10</v>
      </c>
    </row>
    <row r="119">
      <c r="A119" t="n">
        <v>5</v>
      </c>
      <c r="B119" t="n">
        <v>125</v>
      </c>
      <c r="C119" t="inlineStr">
        <is>
          <t xml:space="preserve">CONCLUIDO	</t>
        </is>
      </c>
      <c r="D119" t="n">
        <v>7.9576</v>
      </c>
      <c r="E119" t="n">
        <v>12.57</v>
      </c>
      <c r="F119" t="n">
        <v>7.87</v>
      </c>
      <c r="G119" t="n">
        <v>11.52</v>
      </c>
      <c r="H119" t="n">
        <v>0.16</v>
      </c>
      <c r="I119" t="n">
        <v>41</v>
      </c>
      <c r="J119" t="n">
        <v>244.85</v>
      </c>
      <c r="K119" t="n">
        <v>58.47</v>
      </c>
      <c r="L119" t="n">
        <v>2.25</v>
      </c>
      <c r="M119" t="n">
        <v>39</v>
      </c>
      <c r="N119" t="n">
        <v>59.12</v>
      </c>
      <c r="O119" t="n">
        <v>30431.96</v>
      </c>
      <c r="P119" t="n">
        <v>123.12</v>
      </c>
      <c r="Q119" t="n">
        <v>605.89</v>
      </c>
      <c r="R119" t="n">
        <v>49.27</v>
      </c>
      <c r="S119" t="n">
        <v>21.88</v>
      </c>
      <c r="T119" t="n">
        <v>12509.22</v>
      </c>
      <c r="U119" t="n">
        <v>0.44</v>
      </c>
      <c r="V119" t="n">
        <v>0.79</v>
      </c>
      <c r="W119" t="n">
        <v>1.06</v>
      </c>
      <c r="X119" t="n">
        <v>0.82</v>
      </c>
      <c r="Y119" t="n">
        <v>1</v>
      </c>
      <c r="Z119" t="n">
        <v>10</v>
      </c>
    </row>
    <row r="120">
      <c r="A120" t="n">
        <v>6</v>
      </c>
      <c r="B120" t="n">
        <v>125</v>
      </c>
      <c r="C120" t="inlineStr">
        <is>
          <t xml:space="preserve">CONCLUIDO	</t>
        </is>
      </c>
      <c r="D120" t="n">
        <v>8.1753</v>
      </c>
      <c r="E120" t="n">
        <v>12.23</v>
      </c>
      <c r="F120" t="n">
        <v>7.78</v>
      </c>
      <c r="G120" t="n">
        <v>12.96</v>
      </c>
      <c r="H120" t="n">
        <v>0.18</v>
      </c>
      <c r="I120" t="n">
        <v>36</v>
      </c>
      <c r="J120" t="n">
        <v>245.29</v>
      </c>
      <c r="K120" t="n">
        <v>58.47</v>
      </c>
      <c r="L120" t="n">
        <v>2.5</v>
      </c>
      <c r="M120" t="n">
        <v>34</v>
      </c>
      <c r="N120" t="n">
        <v>59.32</v>
      </c>
      <c r="O120" t="n">
        <v>30486.54</v>
      </c>
      <c r="P120" t="n">
        <v>121.04</v>
      </c>
      <c r="Q120" t="n">
        <v>605.95</v>
      </c>
      <c r="R120" t="n">
        <v>46.42</v>
      </c>
      <c r="S120" t="n">
        <v>21.88</v>
      </c>
      <c r="T120" t="n">
        <v>11107.38</v>
      </c>
      <c r="U120" t="n">
        <v>0.47</v>
      </c>
      <c r="V120" t="n">
        <v>0.8</v>
      </c>
      <c r="W120" t="n">
        <v>1.05</v>
      </c>
      <c r="X120" t="n">
        <v>0.72</v>
      </c>
      <c r="Y120" t="n">
        <v>1</v>
      </c>
      <c r="Z120" t="n">
        <v>10</v>
      </c>
    </row>
    <row r="121">
      <c r="A121" t="n">
        <v>7</v>
      </c>
      <c r="B121" t="n">
        <v>125</v>
      </c>
      <c r="C121" t="inlineStr">
        <is>
          <t xml:space="preserve">CONCLUIDO	</t>
        </is>
      </c>
      <c r="D121" t="n">
        <v>8.3665</v>
      </c>
      <c r="E121" t="n">
        <v>11.95</v>
      </c>
      <c r="F121" t="n">
        <v>7.68</v>
      </c>
      <c r="G121" t="n">
        <v>14.41</v>
      </c>
      <c r="H121" t="n">
        <v>0.2</v>
      </c>
      <c r="I121" t="n">
        <v>32</v>
      </c>
      <c r="J121" t="n">
        <v>245.73</v>
      </c>
      <c r="K121" t="n">
        <v>58.47</v>
      </c>
      <c r="L121" t="n">
        <v>2.75</v>
      </c>
      <c r="M121" t="n">
        <v>30</v>
      </c>
      <c r="N121" t="n">
        <v>59.51</v>
      </c>
      <c r="O121" t="n">
        <v>30541.19</v>
      </c>
      <c r="P121" t="n">
        <v>119.05</v>
      </c>
      <c r="Q121" t="n">
        <v>605.88</v>
      </c>
      <c r="R121" t="n">
        <v>43.69</v>
      </c>
      <c r="S121" t="n">
        <v>21.88</v>
      </c>
      <c r="T121" t="n">
        <v>9761.26</v>
      </c>
      <c r="U121" t="n">
        <v>0.5</v>
      </c>
      <c r="V121" t="n">
        <v>0.8</v>
      </c>
      <c r="W121" t="n">
        <v>1.04</v>
      </c>
      <c r="X121" t="n">
        <v>0.63</v>
      </c>
      <c r="Y121" t="n">
        <v>1</v>
      </c>
      <c r="Z121" t="n">
        <v>10</v>
      </c>
    </row>
    <row r="122">
      <c r="A122" t="n">
        <v>8</v>
      </c>
      <c r="B122" t="n">
        <v>125</v>
      </c>
      <c r="C122" t="inlineStr">
        <is>
          <t xml:space="preserve">CONCLUIDO	</t>
        </is>
      </c>
      <c r="D122" t="n">
        <v>8.4529</v>
      </c>
      <c r="E122" t="n">
        <v>11.83</v>
      </c>
      <c r="F122" t="n">
        <v>7.66</v>
      </c>
      <c r="G122" t="n">
        <v>15.31</v>
      </c>
      <c r="H122" t="n">
        <v>0.22</v>
      </c>
      <c r="I122" t="n">
        <v>30</v>
      </c>
      <c r="J122" t="n">
        <v>246.18</v>
      </c>
      <c r="K122" t="n">
        <v>58.47</v>
      </c>
      <c r="L122" t="n">
        <v>3</v>
      </c>
      <c r="M122" t="n">
        <v>28</v>
      </c>
      <c r="N122" t="n">
        <v>59.7</v>
      </c>
      <c r="O122" t="n">
        <v>30595.91</v>
      </c>
      <c r="P122" t="n">
        <v>118.22</v>
      </c>
      <c r="Q122" t="n">
        <v>605.92</v>
      </c>
      <c r="R122" t="n">
        <v>42.85</v>
      </c>
      <c r="S122" t="n">
        <v>21.88</v>
      </c>
      <c r="T122" t="n">
        <v>9353.23</v>
      </c>
      <c r="U122" t="n">
        <v>0.51</v>
      </c>
      <c r="V122" t="n">
        <v>0.8100000000000001</v>
      </c>
      <c r="W122" t="n">
        <v>1.04</v>
      </c>
      <c r="X122" t="n">
        <v>0.6</v>
      </c>
      <c r="Y122" t="n">
        <v>1</v>
      </c>
      <c r="Z122" t="n">
        <v>10</v>
      </c>
    </row>
    <row r="123">
      <c r="A123" t="n">
        <v>9</v>
      </c>
      <c r="B123" t="n">
        <v>125</v>
      </c>
      <c r="C123" t="inlineStr">
        <is>
          <t xml:space="preserve">CONCLUIDO	</t>
        </is>
      </c>
      <c r="D123" t="n">
        <v>8.6098</v>
      </c>
      <c r="E123" t="n">
        <v>11.61</v>
      </c>
      <c r="F123" t="n">
        <v>7.58</v>
      </c>
      <c r="G123" t="n">
        <v>16.85</v>
      </c>
      <c r="H123" t="n">
        <v>0.23</v>
      </c>
      <c r="I123" t="n">
        <v>27</v>
      </c>
      <c r="J123" t="n">
        <v>246.62</v>
      </c>
      <c r="K123" t="n">
        <v>58.47</v>
      </c>
      <c r="L123" t="n">
        <v>3.25</v>
      </c>
      <c r="M123" t="n">
        <v>25</v>
      </c>
      <c r="N123" t="n">
        <v>59.9</v>
      </c>
      <c r="O123" t="n">
        <v>30650.7</v>
      </c>
      <c r="P123" t="n">
        <v>116.58</v>
      </c>
      <c r="Q123" t="n">
        <v>605.9400000000001</v>
      </c>
      <c r="R123" t="n">
        <v>40.43</v>
      </c>
      <c r="S123" t="n">
        <v>21.88</v>
      </c>
      <c r="T123" t="n">
        <v>8156.4</v>
      </c>
      <c r="U123" t="n">
        <v>0.54</v>
      </c>
      <c r="V123" t="n">
        <v>0.82</v>
      </c>
      <c r="W123" t="n">
        <v>1.04</v>
      </c>
      <c r="X123" t="n">
        <v>0.52</v>
      </c>
      <c r="Y123" t="n">
        <v>1</v>
      </c>
      <c r="Z123" t="n">
        <v>10</v>
      </c>
    </row>
    <row r="124">
      <c r="A124" t="n">
        <v>10</v>
      </c>
      <c r="B124" t="n">
        <v>125</v>
      </c>
      <c r="C124" t="inlineStr">
        <is>
          <t xml:space="preserve">CONCLUIDO	</t>
        </is>
      </c>
      <c r="D124" t="n">
        <v>8.711399999999999</v>
      </c>
      <c r="E124" t="n">
        <v>11.48</v>
      </c>
      <c r="F124" t="n">
        <v>7.54</v>
      </c>
      <c r="G124" t="n">
        <v>18.1</v>
      </c>
      <c r="H124" t="n">
        <v>0.25</v>
      </c>
      <c r="I124" t="n">
        <v>25</v>
      </c>
      <c r="J124" t="n">
        <v>247.07</v>
      </c>
      <c r="K124" t="n">
        <v>58.47</v>
      </c>
      <c r="L124" t="n">
        <v>3.5</v>
      </c>
      <c r="M124" t="n">
        <v>23</v>
      </c>
      <c r="N124" t="n">
        <v>60.09</v>
      </c>
      <c r="O124" t="n">
        <v>30705.56</v>
      </c>
      <c r="P124" t="n">
        <v>115.4</v>
      </c>
      <c r="Q124" t="n">
        <v>605.9</v>
      </c>
      <c r="R124" t="n">
        <v>39.29</v>
      </c>
      <c r="S124" t="n">
        <v>21.88</v>
      </c>
      <c r="T124" t="n">
        <v>7596.36</v>
      </c>
      <c r="U124" t="n">
        <v>0.5600000000000001</v>
      </c>
      <c r="V124" t="n">
        <v>0.82</v>
      </c>
      <c r="W124" t="n">
        <v>1.03</v>
      </c>
      <c r="X124" t="n">
        <v>0.48</v>
      </c>
      <c r="Y124" t="n">
        <v>1</v>
      </c>
      <c r="Z124" t="n">
        <v>10</v>
      </c>
    </row>
    <row r="125">
      <c r="A125" t="n">
        <v>11</v>
      </c>
      <c r="B125" t="n">
        <v>125</v>
      </c>
      <c r="C125" t="inlineStr">
        <is>
          <t xml:space="preserve">CONCLUIDO	</t>
        </is>
      </c>
      <c r="D125" t="n">
        <v>8.8209</v>
      </c>
      <c r="E125" t="n">
        <v>11.34</v>
      </c>
      <c r="F125" t="n">
        <v>7.49</v>
      </c>
      <c r="G125" t="n">
        <v>19.55</v>
      </c>
      <c r="H125" t="n">
        <v>0.27</v>
      </c>
      <c r="I125" t="n">
        <v>23</v>
      </c>
      <c r="J125" t="n">
        <v>247.51</v>
      </c>
      <c r="K125" t="n">
        <v>58.47</v>
      </c>
      <c r="L125" t="n">
        <v>3.75</v>
      </c>
      <c r="M125" t="n">
        <v>21</v>
      </c>
      <c r="N125" t="n">
        <v>60.29</v>
      </c>
      <c r="O125" t="n">
        <v>30760.49</v>
      </c>
      <c r="P125" t="n">
        <v>114.33</v>
      </c>
      <c r="Q125" t="n">
        <v>605.9</v>
      </c>
      <c r="R125" t="n">
        <v>37.69</v>
      </c>
      <c r="S125" t="n">
        <v>21.88</v>
      </c>
      <c r="T125" t="n">
        <v>6806.59</v>
      </c>
      <c r="U125" t="n">
        <v>0.58</v>
      </c>
      <c r="V125" t="n">
        <v>0.83</v>
      </c>
      <c r="W125" t="n">
        <v>1.02</v>
      </c>
      <c r="X125" t="n">
        <v>0.44</v>
      </c>
      <c r="Y125" t="n">
        <v>1</v>
      </c>
      <c r="Z125" t="n">
        <v>10</v>
      </c>
    </row>
    <row r="126">
      <c r="A126" t="n">
        <v>12</v>
      </c>
      <c r="B126" t="n">
        <v>125</v>
      </c>
      <c r="C126" t="inlineStr">
        <is>
          <t xml:space="preserve">CONCLUIDO	</t>
        </is>
      </c>
      <c r="D126" t="n">
        <v>8.8705</v>
      </c>
      <c r="E126" t="n">
        <v>11.27</v>
      </c>
      <c r="F126" t="n">
        <v>7.48</v>
      </c>
      <c r="G126" t="n">
        <v>20.39</v>
      </c>
      <c r="H126" t="n">
        <v>0.29</v>
      </c>
      <c r="I126" t="n">
        <v>22</v>
      </c>
      <c r="J126" t="n">
        <v>247.96</v>
      </c>
      <c r="K126" t="n">
        <v>58.47</v>
      </c>
      <c r="L126" t="n">
        <v>4</v>
      </c>
      <c r="M126" t="n">
        <v>20</v>
      </c>
      <c r="N126" t="n">
        <v>60.48</v>
      </c>
      <c r="O126" t="n">
        <v>30815.5</v>
      </c>
      <c r="P126" t="n">
        <v>113.58</v>
      </c>
      <c r="Q126" t="n">
        <v>605.85</v>
      </c>
      <c r="R126" t="n">
        <v>37.32</v>
      </c>
      <c r="S126" t="n">
        <v>21.88</v>
      </c>
      <c r="T126" t="n">
        <v>6627.68</v>
      </c>
      <c r="U126" t="n">
        <v>0.59</v>
      </c>
      <c r="V126" t="n">
        <v>0.83</v>
      </c>
      <c r="W126" t="n">
        <v>1.02</v>
      </c>
      <c r="X126" t="n">
        <v>0.42</v>
      </c>
      <c r="Y126" t="n">
        <v>1</v>
      </c>
      <c r="Z126" t="n">
        <v>10</v>
      </c>
    </row>
    <row r="127">
      <c r="A127" t="n">
        <v>13</v>
      </c>
      <c r="B127" t="n">
        <v>125</v>
      </c>
      <c r="C127" t="inlineStr">
        <is>
          <t xml:space="preserve">CONCLUIDO	</t>
        </is>
      </c>
      <c r="D127" t="n">
        <v>8.9733</v>
      </c>
      <c r="E127" t="n">
        <v>11.14</v>
      </c>
      <c r="F127" t="n">
        <v>7.44</v>
      </c>
      <c r="G127" t="n">
        <v>22.33</v>
      </c>
      <c r="H127" t="n">
        <v>0.3</v>
      </c>
      <c r="I127" t="n">
        <v>20</v>
      </c>
      <c r="J127" t="n">
        <v>248.4</v>
      </c>
      <c r="K127" t="n">
        <v>58.47</v>
      </c>
      <c r="L127" t="n">
        <v>4.25</v>
      </c>
      <c r="M127" t="n">
        <v>18</v>
      </c>
      <c r="N127" t="n">
        <v>60.68</v>
      </c>
      <c r="O127" t="n">
        <v>30870.57</v>
      </c>
      <c r="P127" t="n">
        <v>112.66</v>
      </c>
      <c r="Q127" t="n">
        <v>605.84</v>
      </c>
      <c r="R127" t="n">
        <v>36.09</v>
      </c>
      <c r="S127" t="n">
        <v>21.88</v>
      </c>
      <c r="T127" t="n">
        <v>6022.79</v>
      </c>
      <c r="U127" t="n">
        <v>0.61</v>
      </c>
      <c r="V127" t="n">
        <v>0.83</v>
      </c>
      <c r="W127" t="n">
        <v>1.02</v>
      </c>
      <c r="X127" t="n">
        <v>0.39</v>
      </c>
      <c r="Y127" t="n">
        <v>1</v>
      </c>
      <c r="Z127" t="n">
        <v>10</v>
      </c>
    </row>
    <row r="128">
      <c r="A128" t="n">
        <v>14</v>
      </c>
      <c r="B128" t="n">
        <v>125</v>
      </c>
      <c r="C128" t="inlineStr">
        <is>
          <t xml:space="preserve">CONCLUIDO	</t>
        </is>
      </c>
      <c r="D128" t="n">
        <v>9.0364</v>
      </c>
      <c r="E128" t="n">
        <v>11.07</v>
      </c>
      <c r="F128" t="n">
        <v>7.41</v>
      </c>
      <c r="G128" t="n">
        <v>23.41</v>
      </c>
      <c r="H128" t="n">
        <v>0.32</v>
      </c>
      <c r="I128" t="n">
        <v>19</v>
      </c>
      <c r="J128" t="n">
        <v>248.85</v>
      </c>
      <c r="K128" t="n">
        <v>58.47</v>
      </c>
      <c r="L128" t="n">
        <v>4.5</v>
      </c>
      <c r="M128" t="n">
        <v>17</v>
      </c>
      <c r="N128" t="n">
        <v>60.88</v>
      </c>
      <c r="O128" t="n">
        <v>30925.72</v>
      </c>
      <c r="P128" t="n">
        <v>111.52</v>
      </c>
      <c r="Q128" t="n">
        <v>605.84</v>
      </c>
      <c r="R128" t="n">
        <v>35.07</v>
      </c>
      <c r="S128" t="n">
        <v>21.88</v>
      </c>
      <c r="T128" t="n">
        <v>5516.53</v>
      </c>
      <c r="U128" t="n">
        <v>0.62</v>
      </c>
      <c r="V128" t="n">
        <v>0.83</v>
      </c>
      <c r="W128" t="n">
        <v>1.02</v>
      </c>
      <c r="X128" t="n">
        <v>0.35</v>
      </c>
      <c r="Y128" t="n">
        <v>1</v>
      </c>
      <c r="Z128" t="n">
        <v>10</v>
      </c>
    </row>
    <row r="129">
      <c r="A129" t="n">
        <v>15</v>
      </c>
      <c r="B129" t="n">
        <v>125</v>
      </c>
      <c r="C129" t="inlineStr">
        <is>
          <t xml:space="preserve">CONCLUIDO	</t>
        </is>
      </c>
      <c r="D129" t="n">
        <v>9.0778</v>
      </c>
      <c r="E129" t="n">
        <v>11.02</v>
      </c>
      <c r="F129" t="n">
        <v>7.41</v>
      </c>
      <c r="G129" t="n">
        <v>24.7</v>
      </c>
      <c r="H129" t="n">
        <v>0.34</v>
      </c>
      <c r="I129" t="n">
        <v>18</v>
      </c>
      <c r="J129" t="n">
        <v>249.3</v>
      </c>
      <c r="K129" t="n">
        <v>58.47</v>
      </c>
      <c r="L129" t="n">
        <v>4.75</v>
      </c>
      <c r="M129" t="n">
        <v>16</v>
      </c>
      <c r="N129" t="n">
        <v>61.07</v>
      </c>
      <c r="O129" t="n">
        <v>30980.93</v>
      </c>
      <c r="P129" t="n">
        <v>110.96</v>
      </c>
      <c r="Q129" t="n">
        <v>605.84</v>
      </c>
      <c r="R129" t="n">
        <v>35.31</v>
      </c>
      <c r="S129" t="n">
        <v>21.88</v>
      </c>
      <c r="T129" t="n">
        <v>5639.74</v>
      </c>
      <c r="U129" t="n">
        <v>0.62</v>
      </c>
      <c r="V129" t="n">
        <v>0.83</v>
      </c>
      <c r="W129" t="n">
        <v>1.01</v>
      </c>
      <c r="X129" t="n">
        <v>0.35</v>
      </c>
      <c r="Y129" t="n">
        <v>1</v>
      </c>
      <c r="Z129" t="n">
        <v>10</v>
      </c>
    </row>
    <row r="130">
      <c r="A130" t="n">
        <v>16</v>
      </c>
      <c r="B130" t="n">
        <v>125</v>
      </c>
      <c r="C130" t="inlineStr">
        <is>
          <t xml:space="preserve">CONCLUIDO	</t>
        </is>
      </c>
      <c r="D130" t="n">
        <v>9.136100000000001</v>
      </c>
      <c r="E130" t="n">
        <v>10.95</v>
      </c>
      <c r="F130" t="n">
        <v>7.39</v>
      </c>
      <c r="G130" t="n">
        <v>26.07</v>
      </c>
      <c r="H130" t="n">
        <v>0.36</v>
      </c>
      <c r="I130" t="n">
        <v>17</v>
      </c>
      <c r="J130" t="n">
        <v>249.75</v>
      </c>
      <c r="K130" t="n">
        <v>58.47</v>
      </c>
      <c r="L130" t="n">
        <v>5</v>
      </c>
      <c r="M130" t="n">
        <v>15</v>
      </c>
      <c r="N130" t="n">
        <v>61.27</v>
      </c>
      <c r="O130" t="n">
        <v>31036.22</v>
      </c>
      <c r="P130" t="n">
        <v>110.39</v>
      </c>
      <c r="Q130" t="n">
        <v>605.84</v>
      </c>
      <c r="R130" t="n">
        <v>34.45</v>
      </c>
      <c r="S130" t="n">
        <v>21.88</v>
      </c>
      <c r="T130" t="n">
        <v>5218.6</v>
      </c>
      <c r="U130" t="n">
        <v>0.64</v>
      </c>
      <c r="V130" t="n">
        <v>0.84</v>
      </c>
      <c r="W130" t="n">
        <v>1.01</v>
      </c>
      <c r="X130" t="n">
        <v>0.33</v>
      </c>
      <c r="Y130" t="n">
        <v>1</v>
      </c>
      <c r="Z130" t="n">
        <v>10</v>
      </c>
    </row>
    <row r="131">
      <c r="A131" t="n">
        <v>17</v>
      </c>
      <c r="B131" t="n">
        <v>125</v>
      </c>
      <c r="C131" t="inlineStr">
        <is>
          <t xml:space="preserve">CONCLUIDO	</t>
        </is>
      </c>
      <c r="D131" t="n">
        <v>9.205500000000001</v>
      </c>
      <c r="E131" t="n">
        <v>10.86</v>
      </c>
      <c r="F131" t="n">
        <v>7.35</v>
      </c>
      <c r="G131" t="n">
        <v>27.56</v>
      </c>
      <c r="H131" t="n">
        <v>0.37</v>
      </c>
      <c r="I131" t="n">
        <v>16</v>
      </c>
      <c r="J131" t="n">
        <v>250.2</v>
      </c>
      <c r="K131" t="n">
        <v>58.47</v>
      </c>
      <c r="L131" t="n">
        <v>5.25</v>
      </c>
      <c r="M131" t="n">
        <v>14</v>
      </c>
      <c r="N131" t="n">
        <v>61.47</v>
      </c>
      <c r="O131" t="n">
        <v>31091.59</v>
      </c>
      <c r="P131" t="n">
        <v>109.34</v>
      </c>
      <c r="Q131" t="n">
        <v>605.89</v>
      </c>
      <c r="R131" t="n">
        <v>33.11</v>
      </c>
      <c r="S131" t="n">
        <v>21.88</v>
      </c>
      <c r="T131" t="n">
        <v>4553.46</v>
      </c>
      <c r="U131" t="n">
        <v>0.66</v>
      </c>
      <c r="V131" t="n">
        <v>0.84</v>
      </c>
      <c r="W131" t="n">
        <v>1.02</v>
      </c>
      <c r="X131" t="n">
        <v>0.29</v>
      </c>
      <c r="Y131" t="n">
        <v>1</v>
      </c>
      <c r="Z131" t="n">
        <v>10</v>
      </c>
    </row>
    <row r="132">
      <c r="A132" t="n">
        <v>18</v>
      </c>
      <c r="B132" t="n">
        <v>125</v>
      </c>
      <c r="C132" t="inlineStr">
        <is>
          <t xml:space="preserve">CONCLUIDO	</t>
        </is>
      </c>
      <c r="D132" t="n">
        <v>9.184100000000001</v>
      </c>
      <c r="E132" t="n">
        <v>10.89</v>
      </c>
      <c r="F132" t="n">
        <v>7.38</v>
      </c>
      <c r="G132" t="n">
        <v>27.66</v>
      </c>
      <c r="H132" t="n">
        <v>0.39</v>
      </c>
      <c r="I132" t="n">
        <v>16</v>
      </c>
      <c r="J132" t="n">
        <v>250.64</v>
      </c>
      <c r="K132" t="n">
        <v>58.47</v>
      </c>
      <c r="L132" t="n">
        <v>5.5</v>
      </c>
      <c r="M132" t="n">
        <v>14</v>
      </c>
      <c r="N132" t="n">
        <v>61.67</v>
      </c>
      <c r="O132" t="n">
        <v>31147.02</v>
      </c>
      <c r="P132" t="n">
        <v>108.88</v>
      </c>
      <c r="Q132" t="n">
        <v>605.91</v>
      </c>
      <c r="R132" t="n">
        <v>34.06</v>
      </c>
      <c r="S132" t="n">
        <v>21.88</v>
      </c>
      <c r="T132" t="n">
        <v>5025.57</v>
      </c>
      <c r="U132" t="n">
        <v>0.64</v>
      </c>
      <c r="V132" t="n">
        <v>0.84</v>
      </c>
      <c r="W132" t="n">
        <v>1.02</v>
      </c>
      <c r="X132" t="n">
        <v>0.32</v>
      </c>
      <c r="Y132" t="n">
        <v>1</v>
      </c>
      <c r="Z132" t="n">
        <v>10</v>
      </c>
    </row>
    <row r="133">
      <c r="A133" t="n">
        <v>19</v>
      </c>
      <c r="B133" t="n">
        <v>125</v>
      </c>
      <c r="C133" t="inlineStr">
        <is>
          <t xml:space="preserve">CONCLUIDO	</t>
        </is>
      </c>
      <c r="D133" t="n">
        <v>9.2547</v>
      </c>
      <c r="E133" t="n">
        <v>10.81</v>
      </c>
      <c r="F133" t="n">
        <v>7.34</v>
      </c>
      <c r="G133" t="n">
        <v>29.36</v>
      </c>
      <c r="H133" t="n">
        <v>0.41</v>
      </c>
      <c r="I133" t="n">
        <v>15</v>
      </c>
      <c r="J133" t="n">
        <v>251.09</v>
      </c>
      <c r="K133" t="n">
        <v>58.47</v>
      </c>
      <c r="L133" t="n">
        <v>5.75</v>
      </c>
      <c r="M133" t="n">
        <v>13</v>
      </c>
      <c r="N133" t="n">
        <v>61.87</v>
      </c>
      <c r="O133" t="n">
        <v>31202.53</v>
      </c>
      <c r="P133" t="n">
        <v>108.35</v>
      </c>
      <c r="Q133" t="n">
        <v>605.87</v>
      </c>
      <c r="R133" t="n">
        <v>32.95</v>
      </c>
      <c r="S133" t="n">
        <v>21.88</v>
      </c>
      <c r="T133" t="n">
        <v>4474.41</v>
      </c>
      <c r="U133" t="n">
        <v>0.66</v>
      </c>
      <c r="V133" t="n">
        <v>0.84</v>
      </c>
      <c r="W133" t="n">
        <v>1.01</v>
      </c>
      <c r="X133" t="n">
        <v>0.28</v>
      </c>
      <c r="Y133" t="n">
        <v>1</v>
      </c>
      <c r="Z133" t="n">
        <v>10</v>
      </c>
    </row>
    <row r="134">
      <c r="A134" t="n">
        <v>20</v>
      </c>
      <c r="B134" t="n">
        <v>125</v>
      </c>
      <c r="C134" t="inlineStr">
        <is>
          <t xml:space="preserve">CONCLUIDO	</t>
        </is>
      </c>
      <c r="D134" t="n">
        <v>9.3095</v>
      </c>
      <c r="E134" t="n">
        <v>10.74</v>
      </c>
      <c r="F134" t="n">
        <v>7.32</v>
      </c>
      <c r="G134" t="n">
        <v>31.39</v>
      </c>
      <c r="H134" t="n">
        <v>0.42</v>
      </c>
      <c r="I134" t="n">
        <v>14</v>
      </c>
      <c r="J134" t="n">
        <v>251.55</v>
      </c>
      <c r="K134" t="n">
        <v>58.47</v>
      </c>
      <c r="L134" t="n">
        <v>6</v>
      </c>
      <c r="M134" t="n">
        <v>12</v>
      </c>
      <c r="N134" t="n">
        <v>62.07</v>
      </c>
      <c r="O134" t="n">
        <v>31258.11</v>
      </c>
      <c r="P134" t="n">
        <v>107.28</v>
      </c>
      <c r="Q134" t="n">
        <v>605.9</v>
      </c>
      <c r="R134" t="n">
        <v>32.34</v>
      </c>
      <c r="S134" t="n">
        <v>21.88</v>
      </c>
      <c r="T134" t="n">
        <v>4175.53</v>
      </c>
      <c r="U134" t="n">
        <v>0.68</v>
      </c>
      <c r="V134" t="n">
        <v>0.84</v>
      </c>
      <c r="W134" t="n">
        <v>1.01</v>
      </c>
      <c r="X134" t="n">
        <v>0.27</v>
      </c>
      <c r="Y134" t="n">
        <v>1</v>
      </c>
      <c r="Z134" t="n">
        <v>10</v>
      </c>
    </row>
    <row r="135">
      <c r="A135" t="n">
        <v>21</v>
      </c>
      <c r="B135" t="n">
        <v>125</v>
      </c>
      <c r="C135" t="inlineStr">
        <is>
          <t xml:space="preserve">CONCLUIDO	</t>
        </is>
      </c>
      <c r="D135" t="n">
        <v>9.3062</v>
      </c>
      <c r="E135" t="n">
        <v>10.75</v>
      </c>
      <c r="F135" t="n">
        <v>7.33</v>
      </c>
      <c r="G135" t="n">
        <v>31.4</v>
      </c>
      <c r="H135" t="n">
        <v>0.44</v>
      </c>
      <c r="I135" t="n">
        <v>14</v>
      </c>
      <c r="J135" t="n">
        <v>252</v>
      </c>
      <c r="K135" t="n">
        <v>58.47</v>
      </c>
      <c r="L135" t="n">
        <v>6.25</v>
      </c>
      <c r="M135" t="n">
        <v>12</v>
      </c>
      <c r="N135" t="n">
        <v>62.27</v>
      </c>
      <c r="O135" t="n">
        <v>31313.77</v>
      </c>
      <c r="P135" t="n">
        <v>107.07</v>
      </c>
      <c r="Q135" t="n">
        <v>605.89</v>
      </c>
      <c r="R135" t="n">
        <v>32.6</v>
      </c>
      <c r="S135" t="n">
        <v>21.88</v>
      </c>
      <c r="T135" t="n">
        <v>4309.07</v>
      </c>
      <c r="U135" t="n">
        <v>0.67</v>
      </c>
      <c r="V135" t="n">
        <v>0.84</v>
      </c>
      <c r="W135" t="n">
        <v>1.01</v>
      </c>
      <c r="X135" t="n">
        <v>0.27</v>
      </c>
      <c r="Y135" t="n">
        <v>1</v>
      </c>
      <c r="Z135" t="n">
        <v>10</v>
      </c>
    </row>
    <row r="136">
      <c r="A136" t="n">
        <v>22</v>
      </c>
      <c r="B136" t="n">
        <v>125</v>
      </c>
      <c r="C136" t="inlineStr">
        <is>
          <t xml:space="preserve">CONCLUIDO	</t>
        </is>
      </c>
      <c r="D136" t="n">
        <v>9.3772</v>
      </c>
      <c r="E136" t="n">
        <v>10.66</v>
      </c>
      <c r="F136" t="n">
        <v>7.29</v>
      </c>
      <c r="G136" t="n">
        <v>33.66</v>
      </c>
      <c r="H136" t="n">
        <v>0.46</v>
      </c>
      <c r="I136" t="n">
        <v>13</v>
      </c>
      <c r="J136" t="n">
        <v>252.45</v>
      </c>
      <c r="K136" t="n">
        <v>58.47</v>
      </c>
      <c r="L136" t="n">
        <v>6.5</v>
      </c>
      <c r="M136" t="n">
        <v>11</v>
      </c>
      <c r="N136" t="n">
        <v>62.47</v>
      </c>
      <c r="O136" t="n">
        <v>31369.49</v>
      </c>
      <c r="P136" t="n">
        <v>105.81</v>
      </c>
      <c r="Q136" t="n">
        <v>605.88</v>
      </c>
      <c r="R136" t="n">
        <v>31.6</v>
      </c>
      <c r="S136" t="n">
        <v>21.88</v>
      </c>
      <c r="T136" t="n">
        <v>3811.48</v>
      </c>
      <c r="U136" t="n">
        <v>0.6899999999999999</v>
      </c>
      <c r="V136" t="n">
        <v>0.85</v>
      </c>
      <c r="W136" t="n">
        <v>1.01</v>
      </c>
      <c r="X136" t="n">
        <v>0.24</v>
      </c>
      <c r="Y136" t="n">
        <v>1</v>
      </c>
      <c r="Z136" t="n">
        <v>10</v>
      </c>
    </row>
    <row r="137">
      <c r="A137" t="n">
        <v>23</v>
      </c>
      <c r="B137" t="n">
        <v>125</v>
      </c>
      <c r="C137" t="inlineStr">
        <is>
          <t xml:space="preserve">CONCLUIDO	</t>
        </is>
      </c>
      <c r="D137" t="n">
        <v>9.361800000000001</v>
      </c>
      <c r="E137" t="n">
        <v>10.68</v>
      </c>
      <c r="F137" t="n">
        <v>7.31</v>
      </c>
      <c r="G137" t="n">
        <v>33.74</v>
      </c>
      <c r="H137" t="n">
        <v>0.47</v>
      </c>
      <c r="I137" t="n">
        <v>13</v>
      </c>
      <c r="J137" t="n">
        <v>252.9</v>
      </c>
      <c r="K137" t="n">
        <v>58.47</v>
      </c>
      <c r="L137" t="n">
        <v>6.75</v>
      </c>
      <c r="M137" t="n">
        <v>11</v>
      </c>
      <c r="N137" t="n">
        <v>62.68</v>
      </c>
      <c r="O137" t="n">
        <v>31425.3</v>
      </c>
      <c r="P137" t="n">
        <v>106.11</v>
      </c>
      <c r="Q137" t="n">
        <v>605.85</v>
      </c>
      <c r="R137" t="n">
        <v>31.98</v>
      </c>
      <c r="S137" t="n">
        <v>21.88</v>
      </c>
      <c r="T137" t="n">
        <v>4003.79</v>
      </c>
      <c r="U137" t="n">
        <v>0.68</v>
      </c>
      <c r="V137" t="n">
        <v>0.85</v>
      </c>
      <c r="W137" t="n">
        <v>1.01</v>
      </c>
      <c r="X137" t="n">
        <v>0.25</v>
      </c>
      <c r="Y137" t="n">
        <v>1</v>
      </c>
      <c r="Z137" t="n">
        <v>10</v>
      </c>
    </row>
    <row r="138">
      <c r="A138" t="n">
        <v>24</v>
      </c>
      <c r="B138" t="n">
        <v>125</v>
      </c>
      <c r="C138" t="inlineStr">
        <is>
          <t xml:space="preserve">CONCLUIDO	</t>
        </is>
      </c>
      <c r="D138" t="n">
        <v>9.432</v>
      </c>
      <c r="E138" t="n">
        <v>10.6</v>
      </c>
      <c r="F138" t="n">
        <v>7.28</v>
      </c>
      <c r="G138" t="n">
        <v>36.39</v>
      </c>
      <c r="H138" t="n">
        <v>0.49</v>
      </c>
      <c r="I138" t="n">
        <v>12</v>
      </c>
      <c r="J138" t="n">
        <v>253.35</v>
      </c>
      <c r="K138" t="n">
        <v>58.47</v>
      </c>
      <c r="L138" t="n">
        <v>7</v>
      </c>
      <c r="M138" t="n">
        <v>10</v>
      </c>
      <c r="N138" t="n">
        <v>62.88</v>
      </c>
      <c r="O138" t="n">
        <v>31481.17</v>
      </c>
      <c r="P138" t="n">
        <v>104.68</v>
      </c>
      <c r="Q138" t="n">
        <v>605.84</v>
      </c>
      <c r="R138" t="n">
        <v>31.06</v>
      </c>
      <c r="S138" t="n">
        <v>21.88</v>
      </c>
      <c r="T138" t="n">
        <v>3547.08</v>
      </c>
      <c r="U138" t="n">
        <v>0.7</v>
      </c>
      <c r="V138" t="n">
        <v>0.85</v>
      </c>
      <c r="W138" t="n">
        <v>1.01</v>
      </c>
      <c r="X138" t="n">
        <v>0.22</v>
      </c>
      <c r="Y138" t="n">
        <v>1</v>
      </c>
      <c r="Z138" t="n">
        <v>10</v>
      </c>
    </row>
    <row r="139">
      <c r="A139" t="n">
        <v>25</v>
      </c>
      <c r="B139" t="n">
        <v>125</v>
      </c>
      <c r="C139" t="inlineStr">
        <is>
          <t xml:space="preserve">CONCLUIDO	</t>
        </is>
      </c>
      <c r="D139" t="n">
        <v>9.436400000000001</v>
      </c>
      <c r="E139" t="n">
        <v>10.6</v>
      </c>
      <c r="F139" t="n">
        <v>7.27</v>
      </c>
      <c r="G139" t="n">
        <v>36.37</v>
      </c>
      <c r="H139" t="n">
        <v>0.51</v>
      </c>
      <c r="I139" t="n">
        <v>12</v>
      </c>
      <c r="J139" t="n">
        <v>253.81</v>
      </c>
      <c r="K139" t="n">
        <v>58.47</v>
      </c>
      <c r="L139" t="n">
        <v>7.25</v>
      </c>
      <c r="M139" t="n">
        <v>10</v>
      </c>
      <c r="N139" t="n">
        <v>63.08</v>
      </c>
      <c r="O139" t="n">
        <v>31537.13</v>
      </c>
      <c r="P139" t="n">
        <v>104.45</v>
      </c>
      <c r="Q139" t="n">
        <v>605.88</v>
      </c>
      <c r="R139" t="n">
        <v>31.03</v>
      </c>
      <c r="S139" t="n">
        <v>21.88</v>
      </c>
      <c r="T139" t="n">
        <v>3530.29</v>
      </c>
      <c r="U139" t="n">
        <v>0.71</v>
      </c>
      <c r="V139" t="n">
        <v>0.85</v>
      </c>
      <c r="W139" t="n">
        <v>1</v>
      </c>
      <c r="X139" t="n">
        <v>0.22</v>
      </c>
      <c r="Y139" t="n">
        <v>1</v>
      </c>
      <c r="Z139" t="n">
        <v>10</v>
      </c>
    </row>
    <row r="140">
      <c r="A140" t="n">
        <v>26</v>
      </c>
      <c r="B140" t="n">
        <v>125</v>
      </c>
      <c r="C140" t="inlineStr">
        <is>
          <t xml:space="preserve">CONCLUIDO	</t>
        </is>
      </c>
      <c r="D140" t="n">
        <v>9.499700000000001</v>
      </c>
      <c r="E140" t="n">
        <v>10.53</v>
      </c>
      <c r="F140" t="n">
        <v>7.25</v>
      </c>
      <c r="G140" t="n">
        <v>39.55</v>
      </c>
      <c r="H140" t="n">
        <v>0.52</v>
      </c>
      <c r="I140" t="n">
        <v>11</v>
      </c>
      <c r="J140" t="n">
        <v>254.26</v>
      </c>
      <c r="K140" t="n">
        <v>58.47</v>
      </c>
      <c r="L140" t="n">
        <v>7.5</v>
      </c>
      <c r="M140" t="n">
        <v>9</v>
      </c>
      <c r="N140" t="n">
        <v>63.29</v>
      </c>
      <c r="O140" t="n">
        <v>31593.16</v>
      </c>
      <c r="P140" t="n">
        <v>103.55</v>
      </c>
      <c r="Q140" t="n">
        <v>605.88</v>
      </c>
      <c r="R140" t="n">
        <v>29.9</v>
      </c>
      <c r="S140" t="n">
        <v>21.88</v>
      </c>
      <c r="T140" t="n">
        <v>2970.64</v>
      </c>
      <c r="U140" t="n">
        <v>0.73</v>
      </c>
      <c r="V140" t="n">
        <v>0.85</v>
      </c>
      <c r="W140" t="n">
        <v>1.01</v>
      </c>
      <c r="X140" t="n">
        <v>0.19</v>
      </c>
      <c r="Y140" t="n">
        <v>1</v>
      </c>
      <c r="Z140" t="n">
        <v>10</v>
      </c>
    </row>
    <row r="141">
      <c r="A141" t="n">
        <v>27</v>
      </c>
      <c r="B141" t="n">
        <v>125</v>
      </c>
      <c r="C141" t="inlineStr">
        <is>
          <t xml:space="preserve">CONCLUIDO	</t>
        </is>
      </c>
      <c r="D141" t="n">
        <v>9.488899999999999</v>
      </c>
      <c r="E141" t="n">
        <v>10.54</v>
      </c>
      <c r="F141" t="n">
        <v>7.26</v>
      </c>
      <c r="G141" t="n">
        <v>39.61</v>
      </c>
      <c r="H141" t="n">
        <v>0.54</v>
      </c>
      <c r="I141" t="n">
        <v>11</v>
      </c>
      <c r="J141" t="n">
        <v>254.72</v>
      </c>
      <c r="K141" t="n">
        <v>58.47</v>
      </c>
      <c r="L141" t="n">
        <v>7.75</v>
      </c>
      <c r="M141" t="n">
        <v>9</v>
      </c>
      <c r="N141" t="n">
        <v>63.49</v>
      </c>
      <c r="O141" t="n">
        <v>31649.26</v>
      </c>
      <c r="P141" t="n">
        <v>103.07</v>
      </c>
      <c r="Q141" t="n">
        <v>605.85</v>
      </c>
      <c r="R141" t="n">
        <v>30.53</v>
      </c>
      <c r="S141" t="n">
        <v>21.88</v>
      </c>
      <c r="T141" t="n">
        <v>3287.36</v>
      </c>
      <c r="U141" t="n">
        <v>0.72</v>
      </c>
      <c r="V141" t="n">
        <v>0.85</v>
      </c>
      <c r="W141" t="n">
        <v>1.01</v>
      </c>
      <c r="X141" t="n">
        <v>0.2</v>
      </c>
      <c r="Y141" t="n">
        <v>1</v>
      </c>
      <c r="Z141" t="n">
        <v>10</v>
      </c>
    </row>
    <row r="142">
      <c r="A142" t="n">
        <v>28</v>
      </c>
      <c r="B142" t="n">
        <v>125</v>
      </c>
      <c r="C142" t="inlineStr">
        <is>
          <t xml:space="preserve">CONCLUIDO	</t>
        </is>
      </c>
      <c r="D142" t="n">
        <v>9.4899</v>
      </c>
      <c r="E142" t="n">
        <v>10.54</v>
      </c>
      <c r="F142" t="n">
        <v>7.26</v>
      </c>
      <c r="G142" t="n">
        <v>39.61</v>
      </c>
      <c r="H142" t="n">
        <v>0.5600000000000001</v>
      </c>
      <c r="I142" t="n">
        <v>11</v>
      </c>
      <c r="J142" t="n">
        <v>255.17</v>
      </c>
      <c r="K142" t="n">
        <v>58.47</v>
      </c>
      <c r="L142" t="n">
        <v>8</v>
      </c>
      <c r="M142" t="n">
        <v>9</v>
      </c>
      <c r="N142" t="n">
        <v>63.7</v>
      </c>
      <c r="O142" t="n">
        <v>31705.44</v>
      </c>
      <c r="P142" t="n">
        <v>102.54</v>
      </c>
      <c r="Q142" t="n">
        <v>605.84</v>
      </c>
      <c r="R142" t="n">
        <v>30.66</v>
      </c>
      <c r="S142" t="n">
        <v>21.88</v>
      </c>
      <c r="T142" t="n">
        <v>3349.62</v>
      </c>
      <c r="U142" t="n">
        <v>0.71</v>
      </c>
      <c r="V142" t="n">
        <v>0.85</v>
      </c>
      <c r="W142" t="n">
        <v>1</v>
      </c>
      <c r="X142" t="n">
        <v>0.2</v>
      </c>
      <c r="Y142" t="n">
        <v>1</v>
      </c>
      <c r="Z142" t="n">
        <v>10</v>
      </c>
    </row>
    <row r="143">
      <c r="A143" t="n">
        <v>29</v>
      </c>
      <c r="B143" t="n">
        <v>125</v>
      </c>
      <c r="C143" t="inlineStr">
        <is>
          <t xml:space="preserve">CONCLUIDO	</t>
        </is>
      </c>
      <c r="D143" t="n">
        <v>9.555899999999999</v>
      </c>
      <c r="E143" t="n">
        <v>10.46</v>
      </c>
      <c r="F143" t="n">
        <v>7.24</v>
      </c>
      <c r="G143" t="n">
        <v>43.41</v>
      </c>
      <c r="H143" t="n">
        <v>0.57</v>
      </c>
      <c r="I143" t="n">
        <v>10</v>
      </c>
      <c r="J143" t="n">
        <v>255.63</v>
      </c>
      <c r="K143" t="n">
        <v>58.47</v>
      </c>
      <c r="L143" t="n">
        <v>8.25</v>
      </c>
      <c r="M143" t="n">
        <v>8</v>
      </c>
      <c r="N143" t="n">
        <v>63.91</v>
      </c>
      <c r="O143" t="n">
        <v>31761.69</v>
      </c>
      <c r="P143" t="n">
        <v>101.39</v>
      </c>
      <c r="Q143" t="n">
        <v>605.84</v>
      </c>
      <c r="R143" t="n">
        <v>29.59</v>
      </c>
      <c r="S143" t="n">
        <v>21.88</v>
      </c>
      <c r="T143" t="n">
        <v>2820.27</v>
      </c>
      <c r="U143" t="n">
        <v>0.74</v>
      </c>
      <c r="V143" t="n">
        <v>0.85</v>
      </c>
      <c r="W143" t="n">
        <v>1.01</v>
      </c>
      <c r="X143" t="n">
        <v>0.18</v>
      </c>
      <c r="Y143" t="n">
        <v>1</v>
      </c>
      <c r="Z143" t="n">
        <v>10</v>
      </c>
    </row>
    <row r="144">
      <c r="A144" t="n">
        <v>30</v>
      </c>
      <c r="B144" t="n">
        <v>125</v>
      </c>
      <c r="C144" t="inlineStr">
        <is>
          <t xml:space="preserve">CONCLUIDO	</t>
        </is>
      </c>
      <c r="D144" t="n">
        <v>9.5557</v>
      </c>
      <c r="E144" t="n">
        <v>10.46</v>
      </c>
      <c r="F144" t="n">
        <v>7.24</v>
      </c>
      <c r="G144" t="n">
        <v>43.41</v>
      </c>
      <c r="H144" t="n">
        <v>0.59</v>
      </c>
      <c r="I144" t="n">
        <v>10</v>
      </c>
      <c r="J144" t="n">
        <v>256.09</v>
      </c>
      <c r="K144" t="n">
        <v>58.47</v>
      </c>
      <c r="L144" t="n">
        <v>8.5</v>
      </c>
      <c r="M144" t="n">
        <v>8</v>
      </c>
      <c r="N144" t="n">
        <v>64.11</v>
      </c>
      <c r="O144" t="n">
        <v>31818.02</v>
      </c>
      <c r="P144" t="n">
        <v>100.78</v>
      </c>
      <c r="Q144" t="n">
        <v>605.91</v>
      </c>
      <c r="R144" t="n">
        <v>29.63</v>
      </c>
      <c r="S144" t="n">
        <v>21.88</v>
      </c>
      <c r="T144" t="n">
        <v>2840.8</v>
      </c>
      <c r="U144" t="n">
        <v>0.74</v>
      </c>
      <c r="V144" t="n">
        <v>0.85</v>
      </c>
      <c r="W144" t="n">
        <v>1.01</v>
      </c>
      <c r="X144" t="n">
        <v>0.18</v>
      </c>
      <c r="Y144" t="n">
        <v>1</v>
      </c>
      <c r="Z144" t="n">
        <v>10</v>
      </c>
    </row>
    <row r="145">
      <c r="A145" t="n">
        <v>31</v>
      </c>
      <c r="B145" t="n">
        <v>125</v>
      </c>
      <c r="C145" t="inlineStr">
        <is>
          <t xml:space="preserve">CONCLUIDO	</t>
        </is>
      </c>
      <c r="D145" t="n">
        <v>9.560700000000001</v>
      </c>
      <c r="E145" t="n">
        <v>10.46</v>
      </c>
      <c r="F145" t="n">
        <v>7.23</v>
      </c>
      <c r="G145" t="n">
        <v>43.38</v>
      </c>
      <c r="H145" t="n">
        <v>0.61</v>
      </c>
      <c r="I145" t="n">
        <v>10</v>
      </c>
      <c r="J145" t="n">
        <v>256.54</v>
      </c>
      <c r="K145" t="n">
        <v>58.47</v>
      </c>
      <c r="L145" t="n">
        <v>8.75</v>
      </c>
      <c r="M145" t="n">
        <v>8</v>
      </c>
      <c r="N145" t="n">
        <v>64.31999999999999</v>
      </c>
      <c r="O145" t="n">
        <v>31874.43</v>
      </c>
      <c r="P145" t="n">
        <v>100.17</v>
      </c>
      <c r="Q145" t="n">
        <v>605.84</v>
      </c>
      <c r="R145" t="n">
        <v>29.5</v>
      </c>
      <c r="S145" t="n">
        <v>21.88</v>
      </c>
      <c r="T145" t="n">
        <v>2776.09</v>
      </c>
      <c r="U145" t="n">
        <v>0.74</v>
      </c>
      <c r="V145" t="n">
        <v>0.86</v>
      </c>
      <c r="W145" t="n">
        <v>1</v>
      </c>
      <c r="X145" t="n">
        <v>0.17</v>
      </c>
      <c r="Y145" t="n">
        <v>1</v>
      </c>
      <c r="Z145" t="n">
        <v>10</v>
      </c>
    </row>
    <row r="146">
      <c r="A146" t="n">
        <v>32</v>
      </c>
      <c r="B146" t="n">
        <v>125</v>
      </c>
      <c r="C146" t="inlineStr">
        <is>
          <t xml:space="preserve">CONCLUIDO	</t>
        </is>
      </c>
      <c r="D146" t="n">
        <v>9.616899999999999</v>
      </c>
      <c r="E146" t="n">
        <v>10.4</v>
      </c>
      <c r="F146" t="n">
        <v>7.22</v>
      </c>
      <c r="G146" t="n">
        <v>48.11</v>
      </c>
      <c r="H146" t="n">
        <v>0.62</v>
      </c>
      <c r="I146" t="n">
        <v>9</v>
      </c>
      <c r="J146" t="n">
        <v>257</v>
      </c>
      <c r="K146" t="n">
        <v>58.47</v>
      </c>
      <c r="L146" t="n">
        <v>9</v>
      </c>
      <c r="M146" t="n">
        <v>7</v>
      </c>
      <c r="N146" t="n">
        <v>64.53</v>
      </c>
      <c r="O146" t="n">
        <v>31931.04</v>
      </c>
      <c r="P146" t="n">
        <v>99.34</v>
      </c>
      <c r="Q146" t="n">
        <v>605.85</v>
      </c>
      <c r="R146" t="n">
        <v>29.17</v>
      </c>
      <c r="S146" t="n">
        <v>21.88</v>
      </c>
      <c r="T146" t="n">
        <v>2614.32</v>
      </c>
      <c r="U146" t="n">
        <v>0.75</v>
      </c>
      <c r="V146" t="n">
        <v>0.86</v>
      </c>
      <c r="W146" t="n">
        <v>1</v>
      </c>
      <c r="X146" t="n">
        <v>0.16</v>
      </c>
      <c r="Y146" t="n">
        <v>1</v>
      </c>
      <c r="Z146" t="n">
        <v>10</v>
      </c>
    </row>
    <row r="147">
      <c r="A147" t="n">
        <v>33</v>
      </c>
      <c r="B147" t="n">
        <v>125</v>
      </c>
      <c r="C147" t="inlineStr">
        <is>
          <t xml:space="preserve">CONCLUIDO	</t>
        </is>
      </c>
      <c r="D147" t="n">
        <v>9.609999999999999</v>
      </c>
      <c r="E147" t="n">
        <v>10.41</v>
      </c>
      <c r="F147" t="n">
        <v>7.22</v>
      </c>
      <c r="G147" t="n">
        <v>48.16</v>
      </c>
      <c r="H147" t="n">
        <v>0.64</v>
      </c>
      <c r="I147" t="n">
        <v>9</v>
      </c>
      <c r="J147" t="n">
        <v>257.46</v>
      </c>
      <c r="K147" t="n">
        <v>58.47</v>
      </c>
      <c r="L147" t="n">
        <v>9.25</v>
      </c>
      <c r="M147" t="n">
        <v>7</v>
      </c>
      <c r="N147" t="n">
        <v>64.73999999999999</v>
      </c>
      <c r="O147" t="n">
        <v>31987.61</v>
      </c>
      <c r="P147" t="n">
        <v>99.45999999999999</v>
      </c>
      <c r="Q147" t="n">
        <v>605.87</v>
      </c>
      <c r="R147" t="n">
        <v>29.28</v>
      </c>
      <c r="S147" t="n">
        <v>21.88</v>
      </c>
      <c r="T147" t="n">
        <v>2670.77</v>
      </c>
      <c r="U147" t="n">
        <v>0.75</v>
      </c>
      <c r="V147" t="n">
        <v>0.86</v>
      </c>
      <c r="W147" t="n">
        <v>1.01</v>
      </c>
      <c r="X147" t="n">
        <v>0.17</v>
      </c>
      <c r="Y147" t="n">
        <v>1</v>
      </c>
      <c r="Z147" t="n">
        <v>10</v>
      </c>
    </row>
    <row r="148">
      <c r="A148" t="n">
        <v>34</v>
      </c>
      <c r="B148" t="n">
        <v>125</v>
      </c>
      <c r="C148" t="inlineStr">
        <is>
          <t xml:space="preserve">CONCLUIDO	</t>
        </is>
      </c>
      <c r="D148" t="n">
        <v>9.616899999999999</v>
      </c>
      <c r="E148" t="n">
        <v>10.4</v>
      </c>
      <c r="F148" t="n">
        <v>7.22</v>
      </c>
      <c r="G148" t="n">
        <v>48.11</v>
      </c>
      <c r="H148" t="n">
        <v>0.66</v>
      </c>
      <c r="I148" t="n">
        <v>9</v>
      </c>
      <c r="J148" t="n">
        <v>257.92</v>
      </c>
      <c r="K148" t="n">
        <v>58.47</v>
      </c>
      <c r="L148" t="n">
        <v>9.5</v>
      </c>
      <c r="M148" t="n">
        <v>7</v>
      </c>
      <c r="N148" t="n">
        <v>64.95</v>
      </c>
      <c r="O148" t="n">
        <v>32044.25</v>
      </c>
      <c r="P148" t="n">
        <v>99.16</v>
      </c>
      <c r="Q148" t="n">
        <v>605.86</v>
      </c>
      <c r="R148" t="n">
        <v>29.1</v>
      </c>
      <c r="S148" t="n">
        <v>21.88</v>
      </c>
      <c r="T148" t="n">
        <v>2579.77</v>
      </c>
      <c r="U148" t="n">
        <v>0.75</v>
      </c>
      <c r="V148" t="n">
        <v>0.86</v>
      </c>
      <c r="W148" t="n">
        <v>1</v>
      </c>
      <c r="X148" t="n">
        <v>0.16</v>
      </c>
      <c r="Y148" t="n">
        <v>1</v>
      </c>
      <c r="Z148" t="n">
        <v>10</v>
      </c>
    </row>
    <row r="149">
      <c r="A149" t="n">
        <v>35</v>
      </c>
      <c r="B149" t="n">
        <v>125</v>
      </c>
      <c r="C149" t="inlineStr">
        <is>
          <t xml:space="preserve">CONCLUIDO	</t>
        </is>
      </c>
      <c r="D149" t="n">
        <v>9.6097</v>
      </c>
      <c r="E149" t="n">
        <v>10.41</v>
      </c>
      <c r="F149" t="n">
        <v>7.22</v>
      </c>
      <c r="G149" t="n">
        <v>48.16</v>
      </c>
      <c r="H149" t="n">
        <v>0.67</v>
      </c>
      <c r="I149" t="n">
        <v>9</v>
      </c>
      <c r="J149" t="n">
        <v>258.38</v>
      </c>
      <c r="K149" t="n">
        <v>58.47</v>
      </c>
      <c r="L149" t="n">
        <v>9.75</v>
      </c>
      <c r="M149" t="n">
        <v>7</v>
      </c>
      <c r="N149" t="n">
        <v>65.16</v>
      </c>
      <c r="O149" t="n">
        <v>32100.97</v>
      </c>
      <c r="P149" t="n">
        <v>97.7</v>
      </c>
      <c r="Q149" t="n">
        <v>605.84</v>
      </c>
      <c r="R149" t="n">
        <v>29.38</v>
      </c>
      <c r="S149" t="n">
        <v>21.88</v>
      </c>
      <c r="T149" t="n">
        <v>2721.24</v>
      </c>
      <c r="U149" t="n">
        <v>0.74</v>
      </c>
      <c r="V149" t="n">
        <v>0.86</v>
      </c>
      <c r="W149" t="n">
        <v>1</v>
      </c>
      <c r="X149" t="n">
        <v>0.17</v>
      </c>
      <c r="Y149" t="n">
        <v>1</v>
      </c>
      <c r="Z149" t="n">
        <v>10</v>
      </c>
    </row>
    <row r="150">
      <c r="A150" t="n">
        <v>36</v>
      </c>
      <c r="B150" t="n">
        <v>125</v>
      </c>
      <c r="C150" t="inlineStr">
        <is>
          <t xml:space="preserve">CONCLUIDO	</t>
        </is>
      </c>
      <c r="D150" t="n">
        <v>9.6837</v>
      </c>
      <c r="E150" t="n">
        <v>10.33</v>
      </c>
      <c r="F150" t="n">
        <v>7.19</v>
      </c>
      <c r="G150" t="n">
        <v>53.94</v>
      </c>
      <c r="H150" t="n">
        <v>0.6899999999999999</v>
      </c>
      <c r="I150" t="n">
        <v>8</v>
      </c>
      <c r="J150" t="n">
        <v>258.84</v>
      </c>
      <c r="K150" t="n">
        <v>58.47</v>
      </c>
      <c r="L150" t="n">
        <v>10</v>
      </c>
      <c r="M150" t="n">
        <v>6</v>
      </c>
      <c r="N150" t="n">
        <v>65.37</v>
      </c>
      <c r="O150" t="n">
        <v>32157.77</v>
      </c>
      <c r="P150" t="n">
        <v>96.68000000000001</v>
      </c>
      <c r="Q150" t="n">
        <v>605.84</v>
      </c>
      <c r="R150" t="n">
        <v>28.39</v>
      </c>
      <c r="S150" t="n">
        <v>21.88</v>
      </c>
      <c r="T150" t="n">
        <v>2230.13</v>
      </c>
      <c r="U150" t="n">
        <v>0.77</v>
      </c>
      <c r="V150" t="n">
        <v>0.86</v>
      </c>
      <c r="W150" t="n">
        <v>1</v>
      </c>
      <c r="X150" t="n">
        <v>0.13</v>
      </c>
      <c r="Y150" t="n">
        <v>1</v>
      </c>
      <c r="Z150" t="n">
        <v>10</v>
      </c>
    </row>
    <row r="151">
      <c r="A151" t="n">
        <v>37</v>
      </c>
      <c r="B151" t="n">
        <v>125</v>
      </c>
      <c r="C151" t="inlineStr">
        <is>
          <t xml:space="preserve">CONCLUIDO	</t>
        </is>
      </c>
      <c r="D151" t="n">
        <v>9.6891</v>
      </c>
      <c r="E151" t="n">
        <v>10.32</v>
      </c>
      <c r="F151" t="n">
        <v>7.19</v>
      </c>
      <c r="G151" t="n">
        <v>53.9</v>
      </c>
      <c r="H151" t="n">
        <v>0.7</v>
      </c>
      <c r="I151" t="n">
        <v>8</v>
      </c>
      <c r="J151" t="n">
        <v>259.3</v>
      </c>
      <c r="K151" t="n">
        <v>58.47</v>
      </c>
      <c r="L151" t="n">
        <v>10.25</v>
      </c>
      <c r="M151" t="n">
        <v>6</v>
      </c>
      <c r="N151" t="n">
        <v>65.58</v>
      </c>
      <c r="O151" t="n">
        <v>32214.64</v>
      </c>
      <c r="P151" t="n">
        <v>95.89</v>
      </c>
      <c r="Q151" t="n">
        <v>605.84</v>
      </c>
      <c r="R151" t="n">
        <v>28.12</v>
      </c>
      <c r="S151" t="n">
        <v>21.88</v>
      </c>
      <c r="T151" t="n">
        <v>2096.82</v>
      </c>
      <c r="U151" t="n">
        <v>0.78</v>
      </c>
      <c r="V151" t="n">
        <v>0.86</v>
      </c>
      <c r="W151" t="n">
        <v>1</v>
      </c>
      <c r="X151" t="n">
        <v>0.13</v>
      </c>
      <c r="Y151" t="n">
        <v>1</v>
      </c>
      <c r="Z151" t="n">
        <v>10</v>
      </c>
    </row>
    <row r="152">
      <c r="A152" t="n">
        <v>38</v>
      </c>
      <c r="B152" t="n">
        <v>125</v>
      </c>
      <c r="C152" t="inlineStr">
        <is>
          <t xml:space="preserve">CONCLUIDO	</t>
        </is>
      </c>
      <c r="D152" t="n">
        <v>9.6839</v>
      </c>
      <c r="E152" t="n">
        <v>10.33</v>
      </c>
      <c r="F152" t="n">
        <v>7.19</v>
      </c>
      <c r="G152" t="n">
        <v>53.94</v>
      </c>
      <c r="H152" t="n">
        <v>0.72</v>
      </c>
      <c r="I152" t="n">
        <v>8</v>
      </c>
      <c r="J152" t="n">
        <v>259.76</v>
      </c>
      <c r="K152" t="n">
        <v>58.47</v>
      </c>
      <c r="L152" t="n">
        <v>10.5</v>
      </c>
      <c r="M152" t="n">
        <v>6</v>
      </c>
      <c r="N152" t="n">
        <v>65.79000000000001</v>
      </c>
      <c r="O152" t="n">
        <v>32271.6</v>
      </c>
      <c r="P152" t="n">
        <v>95.62</v>
      </c>
      <c r="Q152" t="n">
        <v>605.84</v>
      </c>
      <c r="R152" t="n">
        <v>28.26</v>
      </c>
      <c r="S152" t="n">
        <v>21.88</v>
      </c>
      <c r="T152" t="n">
        <v>2166.96</v>
      </c>
      <c r="U152" t="n">
        <v>0.77</v>
      </c>
      <c r="V152" t="n">
        <v>0.86</v>
      </c>
      <c r="W152" t="n">
        <v>1</v>
      </c>
      <c r="X152" t="n">
        <v>0.13</v>
      </c>
      <c r="Y152" t="n">
        <v>1</v>
      </c>
      <c r="Z152" t="n">
        <v>10</v>
      </c>
    </row>
    <row r="153">
      <c r="A153" t="n">
        <v>39</v>
      </c>
      <c r="B153" t="n">
        <v>125</v>
      </c>
      <c r="C153" t="inlineStr">
        <is>
          <t xml:space="preserve">CONCLUIDO	</t>
        </is>
      </c>
      <c r="D153" t="n">
        <v>9.6785</v>
      </c>
      <c r="E153" t="n">
        <v>10.33</v>
      </c>
      <c r="F153" t="n">
        <v>7.2</v>
      </c>
      <c r="G153" t="n">
        <v>53.98</v>
      </c>
      <c r="H153" t="n">
        <v>0.74</v>
      </c>
      <c r="I153" t="n">
        <v>8</v>
      </c>
      <c r="J153" t="n">
        <v>260.23</v>
      </c>
      <c r="K153" t="n">
        <v>58.47</v>
      </c>
      <c r="L153" t="n">
        <v>10.75</v>
      </c>
      <c r="M153" t="n">
        <v>6</v>
      </c>
      <c r="N153" t="n">
        <v>66</v>
      </c>
      <c r="O153" t="n">
        <v>32328.64</v>
      </c>
      <c r="P153" t="n">
        <v>94.63</v>
      </c>
      <c r="Q153" t="n">
        <v>605.84</v>
      </c>
      <c r="R153" t="n">
        <v>28.46</v>
      </c>
      <c r="S153" t="n">
        <v>21.88</v>
      </c>
      <c r="T153" t="n">
        <v>2266.04</v>
      </c>
      <c r="U153" t="n">
        <v>0.77</v>
      </c>
      <c r="V153" t="n">
        <v>0.86</v>
      </c>
      <c r="W153" t="n">
        <v>1</v>
      </c>
      <c r="X153" t="n">
        <v>0.14</v>
      </c>
      <c r="Y153" t="n">
        <v>1</v>
      </c>
      <c r="Z153" t="n">
        <v>10</v>
      </c>
    </row>
    <row r="154">
      <c r="A154" t="n">
        <v>40</v>
      </c>
      <c r="B154" t="n">
        <v>125</v>
      </c>
      <c r="C154" t="inlineStr">
        <is>
          <t xml:space="preserve">CONCLUIDO	</t>
        </is>
      </c>
      <c r="D154" t="n">
        <v>9.68</v>
      </c>
      <c r="E154" t="n">
        <v>10.33</v>
      </c>
      <c r="F154" t="n">
        <v>7.2</v>
      </c>
      <c r="G154" t="n">
        <v>53.97</v>
      </c>
      <c r="H154" t="n">
        <v>0.75</v>
      </c>
      <c r="I154" t="n">
        <v>8</v>
      </c>
      <c r="J154" t="n">
        <v>260.69</v>
      </c>
      <c r="K154" t="n">
        <v>58.47</v>
      </c>
      <c r="L154" t="n">
        <v>11</v>
      </c>
      <c r="M154" t="n">
        <v>6</v>
      </c>
      <c r="N154" t="n">
        <v>66.20999999999999</v>
      </c>
      <c r="O154" t="n">
        <v>32385.75</v>
      </c>
      <c r="P154" t="n">
        <v>93.33</v>
      </c>
      <c r="Q154" t="n">
        <v>605.84</v>
      </c>
      <c r="R154" t="n">
        <v>28.47</v>
      </c>
      <c r="S154" t="n">
        <v>21.88</v>
      </c>
      <c r="T154" t="n">
        <v>2271.01</v>
      </c>
      <c r="U154" t="n">
        <v>0.77</v>
      </c>
      <c r="V154" t="n">
        <v>0.86</v>
      </c>
      <c r="W154" t="n">
        <v>1</v>
      </c>
      <c r="X154" t="n">
        <v>0.14</v>
      </c>
      <c r="Y154" t="n">
        <v>1</v>
      </c>
      <c r="Z154" t="n">
        <v>10</v>
      </c>
    </row>
    <row r="155">
      <c r="A155" t="n">
        <v>41</v>
      </c>
      <c r="B155" t="n">
        <v>125</v>
      </c>
      <c r="C155" t="inlineStr">
        <is>
          <t xml:space="preserve">CONCLUIDO	</t>
        </is>
      </c>
      <c r="D155" t="n">
        <v>9.7445</v>
      </c>
      <c r="E155" t="n">
        <v>10.26</v>
      </c>
      <c r="F155" t="n">
        <v>7.17</v>
      </c>
      <c r="G155" t="n">
        <v>61.5</v>
      </c>
      <c r="H155" t="n">
        <v>0.77</v>
      </c>
      <c r="I155" t="n">
        <v>7</v>
      </c>
      <c r="J155" t="n">
        <v>261.15</v>
      </c>
      <c r="K155" t="n">
        <v>58.47</v>
      </c>
      <c r="L155" t="n">
        <v>11.25</v>
      </c>
      <c r="M155" t="n">
        <v>5</v>
      </c>
      <c r="N155" t="n">
        <v>66.43000000000001</v>
      </c>
      <c r="O155" t="n">
        <v>32442.95</v>
      </c>
      <c r="P155" t="n">
        <v>92.70999999999999</v>
      </c>
      <c r="Q155" t="n">
        <v>605.84</v>
      </c>
      <c r="R155" t="n">
        <v>27.69</v>
      </c>
      <c r="S155" t="n">
        <v>21.88</v>
      </c>
      <c r="T155" t="n">
        <v>1887.35</v>
      </c>
      <c r="U155" t="n">
        <v>0.79</v>
      </c>
      <c r="V155" t="n">
        <v>0.86</v>
      </c>
      <c r="W155" t="n">
        <v>1</v>
      </c>
      <c r="X155" t="n">
        <v>0.12</v>
      </c>
      <c r="Y155" t="n">
        <v>1</v>
      </c>
      <c r="Z155" t="n">
        <v>10</v>
      </c>
    </row>
    <row r="156">
      <c r="A156" t="n">
        <v>42</v>
      </c>
      <c r="B156" t="n">
        <v>125</v>
      </c>
      <c r="C156" t="inlineStr">
        <is>
          <t xml:space="preserve">CONCLUIDO	</t>
        </is>
      </c>
      <c r="D156" t="n">
        <v>9.7387</v>
      </c>
      <c r="E156" t="n">
        <v>10.27</v>
      </c>
      <c r="F156" t="n">
        <v>7.18</v>
      </c>
      <c r="G156" t="n">
        <v>61.55</v>
      </c>
      <c r="H156" t="n">
        <v>0.78</v>
      </c>
      <c r="I156" t="n">
        <v>7</v>
      </c>
      <c r="J156" t="n">
        <v>261.62</v>
      </c>
      <c r="K156" t="n">
        <v>58.47</v>
      </c>
      <c r="L156" t="n">
        <v>11.5</v>
      </c>
      <c r="M156" t="n">
        <v>5</v>
      </c>
      <c r="N156" t="n">
        <v>66.64</v>
      </c>
      <c r="O156" t="n">
        <v>32500.22</v>
      </c>
      <c r="P156" t="n">
        <v>93.13</v>
      </c>
      <c r="Q156" t="n">
        <v>605.84</v>
      </c>
      <c r="R156" t="n">
        <v>28.02</v>
      </c>
      <c r="S156" t="n">
        <v>21.88</v>
      </c>
      <c r="T156" t="n">
        <v>2051.13</v>
      </c>
      <c r="U156" t="n">
        <v>0.78</v>
      </c>
      <c r="V156" t="n">
        <v>0.86</v>
      </c>
      <c r="W156" t="n">
        <v>1</v>
      </c>
      <c r="X156" t="n">
        <v>0.12</v>
      </c>
      <c r="Y156" t="n">
        <v>1</v>
      </c>
      <c r="Z156" t="n">
        <v>10</v>
      </c>
    </row>
    <row r="157">
      <c r="A157" t="n">
        <v>43</v>
      </c>
      <c r="B157" t="n">
        <v>125</v>
      </c>
      <c r="C157" t="inlineStr">
        <is>
          <t xml:space="preserve">CONCLUIDO	</t>
        </is>
      </c>
      <c r="D157" t="n">
        <v>9.7326</v>
      </c>
      <c r="E157" t="n">
        <v>10.27</v>
      </c>
      <c r="F157" t="n">
        <v>7.19</v>
      </c>
      <c r="G157" t="n">
        <v>61.6</v>
      </c>
      <c r="H157" t="n">
        <v>0.8</v>
      </c>
      <c r="I157" t="n">
        <v>7</v>
      </c>
      <c r="J157" t="n">
        <v>262.08</v>
      </c>
      <c r="K157" t="n">
        <v>58.47</v>
      </c>
      <c r="L157" t="n">
        <v>11.75</v>
      </c>
      <c r="M157" t="n">
        <v>5</v>
      </c>
      <c r="N157" t="n">
        <v>66.86</v>
      </c>
      <c r="O157" t="n">
        <v>32557.58</v>
      </c>
      <c r="P157" t="n">
        <v>93.55</v>
      </c>
      <c r="Q157" t="n">
        <v>605.84</v>
      </c>
      <c r="R157" t="n">
        <v>28.22</v>
      </c>
      <c r="S157" t="n">
        <v>21.88</v>
      </c>
      <c r="T157" t="n">
        <v>2152.76</v>
      </c>
      <c r="U157" t="n">
        <v>0.78</v>
      </c>
      <c r="V157" t="n">
        <v>0.86</v>
      </c>
      <c r="W157" t="n">
        <v>1</v>
      </c>
      <c r="X157" t="n">
        <v>0.13</v>
      </c>
      <c r="Y157" t="n">
        <v>1</v>
      </c>
      <c r="Z157" t="n">
        <v>10</v>
      </c>
    </row>
    <row r="158">
      <c r="A158" t="n">
        <v>44</v>
      </c>
      <c r="B158" t="n">
        <v>125</v>
      </c>
      <c r="C158" t="inlineStr">
        <is>
          <t xml:space="preserve">CONCLUIDO	</t>
        </is>
      </c>
      <c r="D158" t="n">
        <v>9.7476</v>
      </c>
      <c r="E158" t="n">
        <v>10.26</v>
      </c>
      <c r="F158" t="n">
        <v>7.17</v>
      </c>
      <c r="G158" t="n">
        <v>61.47</v>
      </c>
      <c r="H158" t="n">
        <v>0.8100000000000001</v>
      </c>
      <c r="I158" t="n">
        <v>7</v>
      </c>
      <c r="J158" t="n">
        <v>262.55</v>
      </c>
      <c r="K158" t="n">
        <v>58.47</v>
      </c>
      <c r="L158" t="n">
        <v>12</v>
      </c>
      <c r="M158" t="n">
        <v>4</v>
      </c>
      <c r="N158" t="n">
        <v>67.06999999999999</v>
      </c>
      <c r="O158" t="n">
        <v>32615.02</v>
      </c>
      <c r="P158" t="n">
        <v>92.81999999999999</v>
      </c>
      <c r="Q158" t="n">
        <v>605.84</v>
      </c>
      <c r="R158" t="n">
        <v>27.69</v>
      </c>
      <c r="S158" t="n">
        <v>21.88</v>
      </c>
      <c r="T158" t="n">
        <v>1888.29</v>
      </c>
      <c r="U158" t="n">
        <v>0.79</v>
      </c>
      <c r="V158" t="n">
        <v>0.86</v>
      </c>
      <c r="W158" t="n">
        <v>1</v>
      </c>
      <c r="X158" t="n">
        <v>0.11</v>
      </c>
      <c r="Y158" t="n">
        <v>1</v>
      </c>
      <c r="Z158" t="n">
        <v>10</v>
      </c>
    </row>
    <row r="159">
      <c r="A159" t="n">
        <v>45</v>
      </c>
      <c r="B159" t="n">
        <v>125</v>
      </c>
      <c r="C159" t="inlineStr">
        <is>
          <t xml:space="preserve">CONCLUIDO	</t>
        </is>
      </c>
      <c r="D159" t="n">
        <v>9.7453</v>
      </c>
      <c r="E159" t="n">
        <v>10.26</v>
      </c>
      <c r="F159" t="n">
        <v>7.17</v>
      </c>
      <c r="G159" t="n">
        <v>61.49</v>
      </c>
      <c r="H159" t="n">
        <v>0.83</v>
      </c>
      <c r="I159" t="n">
        <v>7</v>
      </c>
      <c r="J159" t="n">
        <v>263.01</v>
      </c>
      <c r="K159" t="n">
        <v>58.47</v>
      </c>
      <c r="L159" t="n">
        <v>12.25</v>
      </c>
      <c r="M159" t="n">
        <v>3</v>
      </c>
      <c r="N159" t="n">
        <v>67.29000000000001</v>
      </c>
      <c r="O159" t="n">
        <v>32672.53</v>
      </c>
      <c r="P159" t="n">
        <v>91.84</v>
      </c>
      <c r="Q159" t="n">
        <v>605.84</v>
      </c>
      <c r="R159" t="n">
        <v>27.74</v>
      </c>
      <c r="S159" t="n">
        <v>21.88</v>
      </c>
      <c r="T159" t="n">
        <v>1914.16</v>
      </c>
      <c r="U159" t="n">
        <v>0.79</v>
      </c>
      <c r="V159" t="n">
        <v>0.86</v>
      </c>
      <c r="W159" t="n">
        <v>1</v>
      </c>
      <c r="X159" t="n">
        <v>0.12</v>
      </c>
      <c r="Y159" t="n">
        <v>1</v>
      </c>
      <c r="Z159" t="n">
        <v>10</v>
      </c>
    </row>
    <row r="160">
      <c r="A160" t="n">
        <v>46</v>
      </c>
      <c r="B160" t="n">
        <v>125</v>
      </c>
      <c r="C160" t="inlineStr">
        <is>
          <t xml:space="preserve">CONCLUIDO	</t>
        </is>
      </c>
      <c r="D160" t="n">
        <v>9.738899999999999</v>
      </c>
      <c r="E160" t="n">
        <v>10.27</v>
      </c>
      <c r="F160" t="n">
        <v>7.18</v>
      </c>
      <c r="G160" t="n">
        <v>61.55</v>
      </c>
      <c r="H160" t="n">
        <v>0.84</v>
      </c>
      <c r="I160" t="n">
        <v>7</v>
      </c>
      <c r="J160" t="n">
        <v>263.48</v>
      </c>
      <c r="K160" t="n">
        <v>58.47</v>
      </c>
      <c r="L160" t="n">
        <v>12.5</v>
      </c>
      <c r="M160" t="n">
        <v>3</v>
      </c>
      <c r="N160" t="n">
        <v>67.51000000000001</v>
      </c>
      <c r="O160" t="n">
        <v>32730.13</v>
      </c>
      <c r="P160" t="n">
        <v>91.64</v>
      </c>
      <c r="Q160" t="n">
        <v>605.85</v>
      </c>
      <c r="R160" t="n">
        <v>28.04</v>
      </c>
      <c r="S160" t="n">
        <v>21.88</v>
      </c>
      <c r="T160" t="n">
        <v>2063.42</v>
      </c>
      <c r="U160" t="n">
        <v>0.78</v>
      </c>
      <c r="V160" t="n">
        <v>0.86</v>
      </c>
      <c r="W160" t="n">
        <v>1</v>
      </c>
      <c r="X160" t="n">
        <v>0.12</v>
      </c>
      <c r="Y160" t="n">
        <v>1</v>
      </c>
      <c r="Z160" t="n">
        <v>10</v>
      </c>
    </row>
    <row r="161">
      <c r="A161" t="n">
        <v>47</v>
      </c>
      <c r="B161" t="n">
        <v>125</v>
      </c>
      <c r="C161" t="inlineStr">
        <is>
          <t xml:space="preserve">CONCLUIDO	</t>
        </is>
      </c>
      <c r="D161" t="n">
        <v>9.7363</v>
      </c>
      <c r="E161" t="n">
        <v>10.27</v>
      </c>
      <c r="F161" t="n">
        <v>7.18</v>
      </c>
      <c r="G161" t="n">
        <v>61.57</v>
      </c>
      <c r="H161" t="n">
        <v>0.86</v>
      </c>
      <c r="I161" t="n">
        <v>7</v>
      </c>
      <c r="J161" t="n">
        <v>263.95</v>
      </c>
      <c r="K161" t="n">
        <v>58.47</v>
      </c>
      <c r="L161" t="n">
        <v>12.75</v>
      </c>
      <c r="M161" t="n">
        <v>3</v>
      </c>
      <c r="N161" t="n">
        <v>67.72</v>
      </c>
      <c r="O161" t="n">
        <v>32787.82</v>
      </c>
      <c r="P161" t="n">
        <v>91.25</v>
      </c>
      <c r="Q161" t="n">
        <v>605.84</v>
      </c>
      <c r="R161" t="n">
        <v>28.07</v>
      </c>
      <c r="S161" t="n">
        <v>21.88</v>
      </c>
      <c r="T161" t="n">
        <v>2075.27</v>
      </c>
      <c r="U161" t="n">
        <v>0.78</v>
      </c>
      <c r="V161" t="n">
        <v>0.86</v>
      </c>
      <c r="W161" t="n">
        <v>1</v>
      </c>
      <c r="X161" t="n">
        <v>0.13</v>
      </c>
      <c r="Y161" t="n">
        <v>1</v>
      </c>
      <c r="Z161" t="n">
        <v>10</v>
      </c>
    </row>
    <row r="162">
      <c r="A162" t="n">
        <v>48</v>
      </c>
      <c r="B162" t="n">
        <v>125</v>
      </c>
      <c r="C162" t="inlineStr">
        <is>
          <t xml:space="preserve">CONCLUIDO	</t>
        </is>
      </c>
      <c r="D162" t="n">
        <v>9.741099999999999</v>
      </c>
      <c r="E162" t="n">
        <v>10.27</v>
      </c>
      <c r="F162" t="n">
        <v>7.18</v>
      </c>
      <c r="G162" t="n">
        <v>61.53</v>
      </c>
      <c r="H162" t="n">
        <v>0.87</v>
      </c>
      <c r="I162" t="n">
        <v>7</v>
      </c>
      <c r="J162" t="n">
        <v>264.42</v>
      </c>
      <c r="K162" t="n">
        <v>58.47</v>
      </c>
      <c r="L162" t="n">
        <v>13</v>
      </c>
      <c r="M162" t="n">
        <v>3</v>
      </c>
      <c r="N162" t="n">
        <v>67.94</v>
      </c>
      <c r="O162" t="n">
        <v>32845.58</v>
      </c>
      <c r="P162" t="n">
        <v>90.54000000000001</v>
      </c>
      <c r="Q162" t="n">
        <v>605.88</v>
      </c>
      <c r="R162" t="n">
        <v>27.81</v>
      </c>
      <c r="S162" t="n">
        <v>21.88</v>
      </c>
      <c r="T162" t="n">
        <v>1948.86</v>
      </c>
      <c r="U162" t="n">
        <v>0.79</v>
      </c>
      <c r="V162" t="n">
        <v>0.86</v>
      </c>
      <c r="W162" t="n">
        <v>1</v>
      </c>
      <c r="X162" t="n">
        <v>0.12</v>
      </c>
      <c r="Y162" t="n">
        <v>1</v>
      </c>
      <c r="Z162" t="n">
        <v>10</v>
      </c>
    </row>
    <row r="163">
      <c r="A163" t="n">
        <v>49</v>
      </c>
      <c r="B163" t="n">
        <v>125</v>
      </c>
      <c r="C163" t="inlineStr">
        <is>
          <t xml:space="preserve">CONCLUIDO	</t>
        </is>
      </c>
      <c r="D163" t="n">
        <v>9.813499999999999</v>
      </c>
      <c r="E163" t="n">
        <v>10.19</v>
      </c>
      <c r="F163" t="n">
        <v>7.15</v>
      </c>
      <c r="G163" t="n">
        <v>71.5</v>
      </c>
      <c r="H163" t="n">
        <v>0.89</v>
      </c>
      <c r="I163" t="n">
        <v>6</v>
      </c>
      <c r="J163" t="n">
        <v>264.89</v>
      </c>
      <c r="K163" t="n">
        <v>58.47</v>
      </c>
      <c r="L163" t="n">
        <v>13.25</v>
      </c>
      <c r="M163" t="n">
        <v>2</v>
      </c>
      <c r="N163" t="n">
        <v>68.16</v>
      </c>
      <c r="O163" t="n">
        <v>32903.43</v>
      </c>
      <c r="P163" t="n">
        <v>89.47</v>
      </c>
      <c r="Q163" t="n">
        <v>605.84</v>
      </c>
      <c r="R163" t="n">
        <v>27.03</v>
      </c>
      <c r="S163" t="n">
        <v>21.88</v>
      </c>
      <c r="T163" t="n">
        <v>1563.01</v>
      </c>
      <c r="U163" t="n">
        <v>0.8100000000000001</v>
      </c>
      <c r="V163" t="n">
        <v>0.87</v>
      </c>
      <c r="W163" t="n">
        <v>1</v>
      </c>
      <c r="X163" t="n">
        <v>0.09</v>
      </c>
      <c r="Y163" t="n">
        <v>1</v>
      </c>
      <c r="Z163" t="n">
        <v>10</v>
      </c>
    </row>
    <row r="164">
      <c r="A164" t="n">
        <v>50</v>
      </c>
      <c r="B164" t="n">
        <v>125</v>
      </c>
      <c r="C164" t="inlineStr">
        <is>
          <t xml:space="preserve">CONCLUIDO	</t>
        </is>
      </c>
      <c r="D164" t="n">
        <v>9.8058</v>
      </c>
      <c r="E164" t="n">
        <v>10.2</v>
      </c>
      <c r="F164" t="n">
        <v>7.16</v>
      </c>
      <c r="G164" t="n">
        <v>71.58</v>
      </c>
      <c r="H164" t="n">
        <v>0.91</v>
      </c>
      <c r="I164" t="n">
        <v>6</v>
      </c>
      <c r="J164" t="n">
        <v>265.36</v>
      </c>
      <c r="K164" t="n">
        <v>58.47</v>
      </c>
      <c r="L164" t="n">
        <v>13.5</v>
      </c>
      <c r="M164" t="n">
        <v>1</v>
      </c>
      <c r="N164" t="n">
        <v>68.38</v>
      </c>
      <c r="O164" t="n">
        <v>32961.36</v>
      </c>
      <c r="P164" t="n">
        <v>89.70999999999999</v>
      </c>
      <c r="Q164" t="n">
        <v>605.84</v>
      </c>
      <c r="R164" t="n">
        <v>27.16</v>
      </c>
      <c r="S164" t="n">
        <v>21.88</v>
      </c>
      <c r="T164" t="n">
        <v>1626.75</v>
      </c>
      <c r="U164" t="n">
        <v>0.8100000000000001</v>
      </c>
      <c r="V164" t="n">
        <v>0.86</v>
      </c>
      <c r="W164" t="n">
        <v>1</v>
      </c>
      <c r="X164" t="n">
        <v>0.1</v>
      </c>
      <c r="Y164" t="n">
        <v>1</v>
      </c>
      <c r="Z164" t="n">
        <v>10</v>
      </c>
    </row>
    <row r="165">
      <c r="A165" t="n">
        <v>51</v>
      </c>
      <c r="B165" t="n">
        <v>125</v>
      </c>
      <c r="C165" t="inlineStr">
        <is>
          <t xml:space="preserve">CONCLUIDO	</t>
        </is>
      </c>
      <c r="D165" t="n">
        <v>9.801299999999999</v>
      </c>
      <c r="E165" t="n">
        <v>10.2</v>
      </c>
      <c r="F165" t="n">
        <v>7.16</v>
      </c>
      <c r="G165" t="n">
        <v>71.62</v>
      </c>
      <c r="H165" t="n">
        <v>0.92</v>
      </c>
      <c r="I165" t="n">
        <v>6</v>
      </c>
      <c r="J165" t="n">
        <v>265.83</v>
      </c>
      <c r="K165" t="n">
        <v>58.47</v>
      </c>
      <c r="L165" t="n">
        <v>13.75</v>
      </c>
      <c r="M165" t="n">
        <v>0</v>
      </c>
      <c r="N165" t="n">
        <v>68.59999999999999</v>
      </c>
      <c r="O165" t="n">
        <v>33019.37</v>
      </c>
      <c r="P165" t="n">
        <v>89.92</v>
      </c>
      <c r="Q165" t="n">
        <v>605.88</v>
      </c>
      <c r="R165" t="n">
        <v>27.17</v>
      </c>
      <c r="S165" t="n">
        <v>21.88</v>
      </c>
      <c r="T165" t="n">
        <v>1631.2</v>
      </c>
      <c r="U165" t="n">
        <v>0.8100000000000001</v>
      </c>
      <c r="V165" t="n">
        <v>0.86</v>
      </c>
      <c r="W165" t="n">
        <v>1.01</v>
      </c>
      <c r="X165" t="n">
        <v>0.1</v>
      </c>
      <c r="Y165" t="n">
        <v>1</v>
      </c>
      <c r="Z165" t="n">
        <v>10</v>
      </c>
    </row>
    <row r="166">
      <c r="A166" t="n">
        <v>0</v>
      </c>
      <c r="B166" t="n">
        <v>30</v>
      </c>
      <c r="C166" t="inlineStr">
        <is>
          <t xml:space="preserve">CONCLUIDO	</t>
        </is>
      </c>
      <c r="D166" t="n">
        <v>9.785500000000001</v>
      </c>
      <c r="E166" t="n">
        <v>10.22</v>
      </c>
      <c r="F166" t="n">
        <v>7.8</v>
      </c>
      <c r="G166" t="n">
        <v>12.65</v>
      </c>
      <c r="H166" t="n">
        <v>0.24</v>
      </c>
      <c r="I166" t="n">
        <v>37</v>
      </c>
      <c r="J166" t="n">
        <v>71.52</v>
      </c>
      <c r="K166" t="n">
        <v>32.27</v>
      </c>
      <c r="L166" t="n">
        <v>1</v>
      </c>
      <c r="M166" t="n">
        <v>35</v>
      </c>
      <c r="N166" t="n">
        <v>8.25</v>
      </c>
      <c r="O166" t="n">
        <v>9054.6</v>
      </c>
      <c r="P166" t="n">
        <v>49.8</v>
      </c>
      <c r="Q166" t="n">
        <v>605.89</v>
      </c>
      <c r="R166" t="n">
        <v>47.04</v>
      </c>
      <c r="S166" t="n">
        <v>21.88</v>
      </c>
      <c r="T166" t="n">
        <v>11412.78</v>
      </c>
      <c r="U166" t="n">
        <v>0.47</v>
      </c>
      <c r="V166" t="n">
        <v>0.79</v>
      </c>
      <c r="W166" t="n">
        <v>1.06</v>
      </c>
      <c r="X166" t="n">
        <v>0.74</v>
      </c>
      <c r="Y166" t="n">
        <v>1</v>
      </c>
      <c r="Z166" t="n">
        <v>10</v>
      </c>
    </row>
    <row r="167">
      <c r="A167" t="n">
        <v>1</v>
      </c>
      <c r="B167" t="n">
        <v>30</v>
      </c>
      <c r="C167" t="inlineStr">
        <is>
          <t xml:space="preserve">CONCLUIDO	</t>
        </is>
      </c>
      <c r="D167" t="n">
        <v>10.1306</v>
      </c>
      <c r="E167" t="n">
        <v>9.869999999999999</v>
      </c>
      <c r="F167" t="n">
        <v>7.59</v>
      </c>
      <c r="G167" t="n">
        <v>16.27</v>
      </c>
      <c r="H167" t="n">
        <v>0.3</v>
      </c>
      <c r="I167" t="n">
        <v>28</v>
      </c>
      <c r="J167" t="n">
        <v>71.81</v>
      </c>
      <c r="K167" t="n">
        <v>32.27</v>
      </c>
      <c r="L167" t="n">
        <v>1.25</v>
      </c>
      <c r="M167" t="n">
        <v>26</v>
      </c>
      <c r="N167" t="n">
        <v>8.289999999999999</v>
      </c>
      <c r="O167" t="n">
        <v>9090.98</v>
      </c>
      <c r="P167" t="n">
        <v>46.19</v>
      </c>
      <c r="Q167" t="n">
        <v>605.9299999999999</v>
      </c>
      <c r="R167" t="n">
        <v>40.85</v>
      </c>
      <c r="S167" t="n">
        <v>21.88</v>
      </c>
      <c r="T167" t="n">
        <v>8363.629999999999</v>
      </c>
      <c r="U167" t="n">
        <v>0.54</v>
      </c>
      <c r="V167" t="n">
        <v>0.8100000000000001</v>
      </c>
      <c r="W167" t="n">
        <v>1.03</v>
      </c>
      <c r="X167" t="n">
        <v>0.53</v>
      </c>
      <c r="Y167" t="n">
        <v>1</v>
      </c>
      <c r="Z167" t="n">
        <v>10</v>
      </c>
    </row>
    <row r="168">
      <c r="A168" t="n">
        <v>2</v>
      </c>
      <c r="B168" t="n">
        <v>30</v>
      </c>
      <c r="C168" t="inlineStr">
        <is>
          <t xml:space="preserve">CONCLUIDO	</t>
        </is>
      </c>
      <c r="D168" t="n">
        <v>10.2981</v>
      </c>
      <c r="E168" t="n">
        <v>9.710000000000001</v>
      </c>
      <c r="F168" t="n">
        <v>7.51</v>
      </c>
      <c r="G168" t="n">
        <v>19.59</v>
      </c>
      <c r="H168" t="n">
        <v>0.36</v>
      </c>
      <c r="I168" t="n">
        <v>23</v>
      </c>
      <c r="J168" t="n">
        <v>72.11</v>
      </c>
      <c r="K168" t="n">
        <v>32.27</v>
      </c>
      <c r="L168" t="n">
        <v>1.5</v>
      </c>
      <c r="M168" t="n">
        <v>11</v>
      </c>
      <c r="N168" t="n">
        <v>8.34</v>
      </c>
      <c r="O168" t="n">
        <v>9127.379999999999</v>
      </c>
      <c r="P168" t="n">
        <v>43.89</v>
      </c>
      <c r="Q168" t="n">
        <v>605.9299999999999</v>
      </c>
      <c r="R168" t="n">
        <v>37.85</v>
      </c>
      <c r="S168" t="n">
        <v>21.88</v>
      </c>
      <c r="T168" t="n">
        <v>6885.64</v>
      </c>
      <c r="U168" t="n">
        <v>0.58</v>
      </c>
      <c r="V168" t="n">
        <v>0.82</v>
      </c>
      <c r="W168" t="n">
        <v>1.04</v>
      </c>
      <c r="X168" t="n">
        <v>0.45</v>
      </c>
      <c r="Y168" t="n">
        <v>1</v>
      </c>
      <c r="Z168" t="n">
        <v>10</v>
      </c>
    </row>
    <row r="169">
      <c r="A169" t="n">
        <v>3</v>
      </c>
      <c r="B169" t="n">
        <v>30</v>
      </c>
      <c r="C169" t="inlineStr">
        <is>
          <t xml:space="preserve">CONCLUIDO	</t>
        </is>
      </c>
      <c r="D169" t="n">
        <v>10.314</v>
      </c>
      <c r="E169" t="n">
        <v>9.699999999999999</v>
      </c>
      <c r="F169" t="n">
        <v>7.51</v>
      </c>
      <c r="G169" t="n">
        <v>20.48</v>
      </c>
      <c r="H169" t="n">
        <v>0.42</v>
      </c>
      <c r="I169" t="n">
        <v>22</v>
      </c>
      <c r="J169" t="n">
        <v>72.40000000000001</v>
      </c>
      <c r="K169" t="n">
        <v>32.27</v>
      </c>
      <c r="L169" t="n">
        <v>1.75</v>
      </c>
      <c r="M169" t="n">
        <v>1</v>
      </c>
      <c r="N169" t="n">
        <v>8.380000000000001</v>
      </c>
      <c r="O169" t="n">
        <v>9163.799999999999</v>
      </c>
      <c r="P169" t="n">
        <v>43.18</v>
      </c>
      <c r="Q169" t="n">
        <v>605.88</v>
      </c>
      <c r="R169" t="n">
        <v>37.39</v>
      </c>
      <c r="S169" t="n">
        <v>21.88</v>
      </c>
      <c r="T169" t="n">
        <v>6663.78</v>
      </c>
      <c r="U169" t="n">
        <v>0.59</v>
      </c>
      <c r="V169" t="n">
        <v>0.82</v>
      </c>
      <c r="W169" t="n">
        <v>1.05</v>
      </c>
      <c r="X169" t="n">
        <v>0.45</v>
      </c>
      <c r="Y169" t="n">
        <v>1</v>
      </c>
      <c r="Z169" t="n">
        <v>10</v>
      </c>
    </row>
    <row r="170">
      <c r="A170" t="n">
        <v>4</v>
      </c>
      <c r="B170" t="n">
        <v>30</v>
      </c>
      <c r="C170" t="inlineStr">
        <is>
          <t xml:space="preserve">CONCLUIDO	</t>
        </is>
      </c>
      <c r="D170" t="n">
        <v>10.3164</v>
      </c>
      <c r="E170" t="n">
        <v>9.69</v>
      </c>
      <c r="F170" t="n">
        <v>7.51</v>
      </c>
      <c r="G170" t="n">
        <v>20.47</v>
      </c>
      <c r="H170" t="n">
        <v>0.48</v>
      </c>
      <c r="I170" t="n">
        <v>22</v>
      </c>
      <c r="J170" t="n">
        <v>72.7</v>
      </c>
      <c r="K170" t="n">
        <v>32.27</v>
      </c>
      <c r="L170" t="n">
        <v>2</v>
      </c>
      <c r="M170" t="n">
        <v>0</v>
      </c>
      <c r="N170" t="n">
        <v>8.43</v>
      </c>
      <c r="O170" t="n">
        <v>9200.25</v>
      </c>
      <c r="P170" t="n">
        <v>43.32</v>
      </c>
      <c r="Q170" t="n">
        <v>605.84</v>
      </c>
      <c r="R170" t="n">
        <v>37.31</v>
      </c>
      <c r="S170" t="n">
        <v>21.88</v>
      </c>
      <c r="T170" t="n">
        <v>6620.2</v>
      </c>
      <c r="U170" t="n">
        <v>0.59</v>
      </c>
      <c r="V170" t="n">
        <v>0.82</v>
      </c>
      <c r="W170" t="n">
        <v>1.05</v>
      </c>
      <c r="X170" t="n">
        <v>0.45</v>
      </c>
      <c r="Y170" t="n">
        <v>1</v>
      </c>
      <c r="Z170" t="n">
        <v>10</v>
      </c>
    </row>
    <row r="171">
      <c r="A171" t="n">
        <v>0</v>
      </c>
      <c r="B171" t="n">
        <v>15</v>
      </c>
      <c r="C171" t="inlineStr">
        <is>
          <t xml:space="preserve">CONCLUIDO	</t>
        </is>
      </c>
      <c r="D171" t="n">
        <v>9.9086</v>
      </c>
      <c r="E171" t="n">
        <v>10.09</v>
      </c>
      <c r="F171" t="n">
        <v>7.93</v>
      </c>
      <c r="G171" t="n">
        <v>11.32</v>
      </c>
      <c r="H171" t="n">
        <v>0.43</v>
      </c>
      <c r="I171" t="n">
        <v>42</v>
      </c>
      <c r="J171" t="n">
        <v>39.78</v>
      </c>
      <c r="K171" t="n">
        <v>19.54</v>
      </c>
      <c r="L171" t="n">
        <v>1</v>
      </c>
      <c r="M171" t="n">
        <v>0</v>
      </c>
      <c r="N171" t="n">
        <v>4.24</v>
      </c>
      <c r="O171" t="n">
        <v>5140</v>
      </c>
      <c r="P171" t="n">
        <v>31.09</v>
      </c>
      <c r="Q171" t="n">
        <v>605.84</v>
      </c>
      <c r="R171" t="n">
        <v>49.7</v>
      </c>
      <c r="S171" t="n">
        <v>21.88</v>
      </c>
      <c r="T171" t="n">
        <v>12717.76</v>
      </c>
      <c r="U171" t="n">
        <v>0.44</v>
      </c>
      <c r="V171" t="n">
        <v>0.78</v>
      </c>
      <c r="W171" t="n">
        <v>1.11</v>
      </c>
      <c r="X171" t="n">
        <v>0.87</v>
      </c>
      <c r="Y171" t="n">
        <v>1</v>
      </c>
      <c r="Z171" t="n">
        <v>10</v>
      </c>
    </row>
    <row r="172">
      <c r="A172" t="n">
        <v>0</v>
      </c>
      <c r="B172" t="n">
        <v>70</v>
      </c>
      <c r="C172" t="inlineStr">
        <is>
          <t xml:space="preserve">CONCLUIDO	</t>
        </is>
      </c>
      <c r="D172" t="n">
        <v>7.9245</v>
      </c>
      <c r="E172" t="n">
        <v>12.62</v>
      </c>
      <c r="F172" t="n">
        <v>8.43</v>
      </c>
      <c r="G172" t="n">
        <v>7.44</v>
      </c>
      <c r="H172" t="n">
        <v>0.12</v>
      </c>
      <c r="I172" t="n">
        <v>68</v>
      </c>
      <c r="J172" t="n">
        <v>141.81</v>
      </c>
      <c r="K172" t="n">
        <v>47.83</v>
      </c>
      <c r="L172" t="n">
        <v>1</v>
      </c>
      <c r="M172" t="n">
        <v>66</v>
      </c>
      <c r="N172" t="n">
        <v>22.98</v>
      </c>
      <c r="O172" t="n">
        <v>17723.39</v>
      </c>
      <c r="P172" t="n">
        <v>93.45</v>
      </c>
      <c r="Q172" t="n">
        <v>606.0700000000001</v>
      </c>
      <c r="R172" t="n">
        <v>66.59</v>
      </c>
      <c r="S172" t="n">
        <v>21.88</v>
      </c>
      <c r="T172" t="n">
        <v>21033.29</v>
      </c>
      <c r="U172" t="n">
        <v>0.33</v>
      </c>
      <c r="V172" t="n">
        <v>0.73</v>
      </c>
      <c r="W172" t="n">
        <v>1.11</v>
      </c>
      <c r="X172" t="n">
        <v>1.37</v>
      </c>
      <c r="Y172" t="n">
        <v>1</v>
      </c>
      <c r="Z172" t="n">
        <v>10</v>
      </c>
    </row>
    <row r="173">
      <c r="A173" t="n">
        <v>1</v>
      </c>
      <c r="B173" t="n">
        <v>70</v>
      </c>
      <c r="C173" t="inlineStr">
        <is>
          <t xml:space="preserve">CONCLUIDO	</t>
        </is>
      </c>
      <c r="D173" t="n">
        <v>8.4596</v>
      </c>
      <c r="E173" t="n">
        <v>11.82</v>
      </c>
      <c r="F173" t="n">
        <v>8.09</v>
      </c>
      <c r="G173" t="n">
        <v>9.33</v>
      </c>
      <c r="H173" t="n">
        <v>0.16</v>
      </c>
      <c r="I173" t="n">
        <v>52</v>
      </c>
      <c r="J173" t="n">
        <v>142.15</v>
      </c>
      <c r="K173" t="n">
        <v>47.83</v>
      </c>
      <c r="L173" t="n">
        <v>1.25</v>
      </c>
      <c r="M173" t="n">
        <v>50</v>
      </c>
      <c r="N173" t="n">
        <v>23.07</v>
      </c>
      <c r="O173" t="n">
        <v>17765.46</v>
      </c>
      <c r="P173" t="n">
        <v>88.76000000000001</v>
      </c>
      <c r="Q173" t="n">
        <v>605.9400000000001</v>
      </c>
      <c r="R173" t="n">
        <v>56.53</v>
      </c>
      <c r="S173" t="n">
        <v>21.88</v>
      </c>
      <c r="T173" t="n">
        <v>16083.2</v>
      </c>
      <c r="U173" t="n">
        <v>0.39</v>
      </c>
      <c r="V173" t="n">
        <v>0.76</v>
      </c>
      <c r="W173" t="n">
        <v>1.07</v>
      </c>
      <c r="X173" t="n">
        <v>1.03</v>
      </c>
      <c r="Y173" t="n">
        <v>1</v>
      </c>
      <c r="Z173" t="n">
        <v>10</v>
      </c>
    </row>
    <row r="174">
      <c r="A174" t="n">
        <v>2</v>
      </c>
      <c r="B174" t="n">
        <v>70</v>
      </c>
      <c r="C174" t="inlineStr">
        <is>
          <t xml:space="preserve">CONCLUIDO	</t>
        </is>
      </c>
      <c r="D174" t="n">
        <v>8.8179</v>
      </c>
      <c r="E174" t="n">
        <v>11.34</v>
      </c>
      <c r="F174" t="n">
        <v>7.9</v>
      </c>
      <c r="G174" t="n">
        <v>11.28</v>
      </c>
      <c r="H174" t="n">
        <v>0.19</v>
      </c>
      <c r="I174" t="n">
        <v>42</v>
      </c>
      <c r="J174" t="n">
        <v>142.49</v>
      </c>
      <c r="K174" t="n">
        <v>47.83</v>
      </c>
      <c r="L174" t="n">
        <v>1.5</v>
      </c>
      <c r="M174" t="n">
        <v>40</v>
      </c>
      <c r="N174" t="n">
        <v>23.16</v>
      </c>
      <c r="O174" t="n">
        <v>17807.56</v>
      </c>
      <c r="P174" t="n">
        <v>85.66</v>
      </c>
      <c r="Q174" t="n">
        <v>605.98</v>
      </c>
      <c r="R174" t="n">
        <v>50.33</v>
      </c>
      <c r="S174" t="n">
        <v>21.88</v>
      </c>
      <c r="T174" t="n">
        <v>13032.65</v>
      </c>
      <c r="U174" t="n">
        <v>0.43</v>
      </c>
      <c r="V174" t="n">
        <v>0.78</v>
      </c>
      <c r="W174" t="n">
        <v>1.06</v>
      </c>
      <c r="X174" t="n">
        <v>0.84</v>
      </c>
      <c r="Y174" t="n">
        <v>1</v>
      </c>
      <c r="Z174" t="n">
        <v>10</v>
      </c>
    </row>
    <row r="175">
      <c r="A175" t="n">
        <v>3</v>
      </c>
      <c r="B175" t="n">
        <v>70</v>
      </c>
      <c r="C175" t="inlineStr">
        <is>
          <t xml:space="preserve">CONCLUIDO	</t>
        </is>
      </c>
      <c r="D175" t="n">
        <v>9.096399999999999</v>
      </c>
      <c r="E175" t="n">
        <v>10.99</v>
      </c>
      <c r="F175" t="n">
        <v>7.75</v>
      </c>
      <c r="G175" t="n">
        <v>13.29</v>
      </c>
      <c r="H175" t="n">
        <v>0.22</v>
      </c>
      <c r="I175" t="n">
        <v>35</v>
      </c>
      <c r="J175" t="n">
        <v>142.83</v>
      </c>
      <c r="K175" t="n">
        <v>47.83</v>
      </c>
      <c r="L175" t="n">
        <v>1.75</v>
      </c>
      <c r="M175" t="n">
        <v>33</v>
      </c>
      <c r="N175" t="n">
        <v>23.25</v>
      </c>
      <c r="O175" t="n">
        <v>17849.7</v>
      </c>
      <c r="P175" t="n">
        <v>83.06999999999999</v>
      </c>
      <c r="Q175" t="n">
        <v>605.96</v>
      </c>
      <c r="R175" t="n">
        <v>46.13</v>
      </c>
      <c r="S175" t="n">
        <v>21.88</v>
      </c>
      <c r="T175" t="n">
        <v>10968.56</v>
      </c>
      <c r="U175" t="n">
        <v>0.47</v>
      </c>
      <c r="V175" t="n">
        <v>0.8</v>
      </c>
      <c r="W175" t="n">
        <v>1.04</v>
      </c>
      <c r="X175" t="n">
        <v>0.7</v>
      </c>
      <c r="Y175" t="n">
        <v>1</v>
      </c>
      <c r="Z175" t="n">
        <v>10</v>
      </c>
    </row>
    <row r="176">
      <c r="A176" t="n">
        <v>4</v>
      </c>
      <c r="B176" t="n">
        <v>70</v>
      </c>
      <c r="C176" t="inlineStr">
        <is>
          <t xml:space="preserve">CONCLUIDO	</t>
        </is>
      </c>
      <c r="D176" t="n">
        <v>9.311</v>
      </c>
      <c r="E176" t="n">
        <v>10.74</v>
      </c>
      <c r="F176" t="n">
        <v>7.64</v>
      </c>
      <c r="G176" t="n">
        <v>15.29</v>
      </c>
      <c r="H176" t="n">
        <v>0.25</v>
      </c>
      <c r="I176" t="n">
        <v>30</v>
      </c>
      <c r="J176" t="n">
        <v>143.17</v>
      </c>
      <c r="K176" t="n">
        <v>47.83</v>
      </c>
      <c r="L176" t="n">
        <v>2</v>
      </c>
      <c r="M176" t="n">
        <v>28</v>
      </c>
      <c r="N176" t="n">
        <v>23.34</v>
      </c>
      <c r="O176" t="n">
        <v>17891.86</v>
      </c>
      <c r="P176" t="n">
        <v>81.09</v>
      </c>
      <c r="Q176" t="n">
        <v>605.9</v>
      </c>
      <c r="R176" t="n">
        <v>42.25</v>
      </c>
      <c r="S176" t="n">
        <v>21.88</v>
      </c>
      <c r="T176" t="n">
        <v>9051.370000000001</v>
      </c>
      <c r="U176" t="n">
        <v>0.52</v>
      </c>
      <c r="V176" t="n">
        <v>0.8100000000000001</v>
      </c>
      <c r="W176" t="n">
        <v>1.04</v>
      </c>
      <c r="X176" t="n">
        <v>0.59</v>
      </c>
      <c r="Y176" t="n">
        <v>1</v>
      </c>
      <c r="Z176" t="n">
        <v>10</v>
      </c>
    </row>
    <row r="177">
      <c r="A177" t="n">
        <v>5</v>
      </c>
      <c r="B177" t="n">
        <v>70</v>
      </c>
      <c r="C177" t="inlineStr">
        <is>
          <t xml:space="preserve">CONCLUIDO	</t>
        </is>
      </c>
      <c r="D177" t="n">
        <v>9.4419</v>
      </c>
      <c r="E177" t="n">
        <v>10.59</v>
      </c>
      <c r="F177" t="n">
        <v>7.58</v>
      </c>
      <c r="G177" t="n">
        <v>16.85</v>
      </c>
      <c r="H177" t="n">
        <v>0.28</v>
      </c>
      <c r="I177" t="n">
        <v>27</v>
      </c>
      <c r="J177" t="n">
        <v>143.51</v>
      </c>
      <c r="K177" t="n">
        <v>47.83</v>
      </c>
      <c r="L177" t="n">
        <v>2.25</v>
      </c>
      <c r="M177" t="n">
        <v>25</v>
      </c>
      <c r="N177" t="n">
        <v>23.44</v>
      </c>
      <c r="O177" t="n">
        <v>17934.06</v>
      </c>
      <c r="P177" t="n">
        <v>79.36</v>
      </c>
      <c r="Q177" t="n">
        <v>605.85</v>
      </c>
      <c r="R177" t="n">
        <v>40.28</v>
      </c>
      <c r="S177" t="n">
        <v>21.88</v>
      </c>
      <c r="T177" t="n">
        <v>8080.2</v>
      </c>
      <c r="U177" t="n">
        <v>0.54</v>
      </c>
      <c r="V177" t="n">
        <v>0.82</v>
      </c>
      <c r="W177" t="n">
        <v>1.04</v>
      </c>
      <c r="X177" t="n">
        <v>0.52</v>
      </c>
      <c r="Y177" t="n">
        <v>1</v>
      </c>
      <c r="Z177" t="n">
        <v>10</v>
      </c>
    </row>
    <row r="178">
      <c r="A178" t="n">
        <v>6</v>
      </c>
      <c r="B178" t="n">
        <v>70</v>
      </c>
      <c r="C178" t="inlineStr">
        <is>
          <t xml:space="preserve">CONCLUIDO	</t>
        </is>
      </c>
      <c r="D178" t="n">
        <v>9.5694</v>
      </c>
      <c r="E178" t="n">
        <v>10.45</v>
      </c>
      <c r="F178" t="n">
        <v>7.53</v>
      </c>
      <c r="G178" t="n">
        <v>18.82</v>
      </c>
      <c r="H178" t="n">
        <v>0.31</v>
      </c>
      <c r="I178" t="n">
        <v>24</v>
      </c>
      <c r="J178" t="n">
        <v>143.86</v>
      </c>
      <c r="K178" t="n">
        <v>47.83</v>
      </c>
      <c r="L178" t="n">
        <v>2.5</v>
      </c>
      <c r="M178" t="n">
        <v>22</v>
      </c>
      <c r="N178" t="n">
        <v>23.53</v>
      </c>
      <c r="O178" t="n">
        <v>17976.29</v>
      </c>
      <c r="P178" t="n">
        <v>78.05</v>
      </c>
      <c r="Q178" t="n">
        <v>605.96</v>
      </c>
      <c r="R178" t="n">
        <v>38.74</v>
      </c>
      <c r="S178" t="n">
        <v>21.88</v>
      </c>
      <c r="T178" t="n">
        <v>7326.23</v>
      </c>
      <c r="U178" t="n">
        <v>0.5600000000000001</v>
      </c>
      <c r="V178" t="n">
        <v>0.82</v>
      </c>
      <c r="W178" t="n">
        <v>1.03</v>
      </c>
      <c r="X178" t="n">
        <v>0.47</v>
      </c>
      <c r="Y178" t="n">
        <v>1</v>
      </c>
      <c r="Z178" t="n">
        <v>10</v>
      </c>
    </row>
    <row r="179">
      <c r="A179" t="n">
        <v>7</v>
      </c>
      <c r="B179" t="n">
        <v>70</v>
      </c>
      <c r="C179" t="inlineStr">
        <is>
          <t xml:space="preserve">CONCLUIDO	</t>
        </is>
      </c>
      <c r="D179" t="n">
        <v>9.7242</v>
      </c>
      <c r="E179" t="n">
        <v>10.28</v>
      </c>
      <c r="F179" t="n">
        <v>7.45</v>
      </c>
      <c r="G179" t="n">
        <v>21.28</v>
      </c>
      <c r="H179" t="n">
        <v>0.34</v>
      </c>
      <c r="I179" t="n">
        <v>21</v>
      </c>
      <c r="J179" t="n">
        <v>144.2</v>
      </c>
      <c r="K179" t="n">
        <v>47.83</v>
      </c>
      <c r="L179" t="n">
        <v>2.75</v>
      </c>
      <c r="M179" t="n">
        <v>19</v>
      </c>
      <c r="N179" t="n">
        <v>23.62</v>
      </c>
      <c r="O179" t="n">
        <v>18018.55</v>
      </c>
      <c r="P179" t="n">
        <v>76.18000000000001</v>
      </c>
      <c r="Q179" t="n">
        <v>605.87</v>
      </c>
      <c r="R179" t="n">
        <v>36.22</v>
      </c>
      <c r="S179" t="n">
        <v>21.88</v>
      </c>
      <c r="T179" t="n">
        <v>6083.22</v>
      </c>
      <c r="U179" t="n">
        <v>0.6</v>
      </c>
      <c r="V179" t="n">
        <v>0.83</v>
      </c>
      <c r="W179" t="n">
        <v>1.02</v>
      </c>
      <c r="X179" t="n">
        <v>0.39</v>
      </c>
      <c r="Y179" t="n">
        <v>1</v>
      </c>
      <c r="Z179" t="n">
        <v>10</v>
      </c>
    </row>
    <row r="180">
      <c r="A180" t="n">
        <v>8</v>
      </c>
      <c r="B180" t="n">
        <v>70</v>
      </c>
      <c r="C180" t="inlineStr">
        <is>
          <t xml:space="preserve">CONCLUIDO	</t>
        </is>
      </c>
      <c r="D180" t="n">
        <v>9.8162</v>
      </c>
      <c r="E180" t="n">
        <v>10.19</v>
      </c>
      <c r="F180" t="n">
        <v>7.41</v>
      </c>
      <c r="G180" t="n">
        <v>23.4</v>
      </c>
      <c r="H180" t="n">
        <v>0.37</v>
      </c>
      <c r="I180" t="n">
        <v>19</v>
      </c>
      <c r="J180" t="n">
        <v>144.54</v>
      </c>
      <c r="K180" t="n">
        <v>47.83</v>
      </c>
      <c r="L180" t="n">
        <v>3</v>
      </c>
      <c r="M180" t="n">
        <v>17</v>
      </c>
      <c r="N180" t="n">
        <v>23.71</v>
      </c>
      <c r="O180" t="n">
        <v>18060.85</v>
      </c>
      <c r="P180" t="n">
        <v>74.81</v>
      </c>
      <c r="Q180" t="n">
        <v>605.9299999999999</v>
      </c>
      <c r="R180" t="n">
        <v>35.01</v>
      </c>
      <c r="S180" t="n">
        <v>21.88</v>
      </c>
      <c r="T180" t="n">
        <v>5485.54</v>
      </c>
      <c r="U180" t="n">
        <v>0.63</v>
      </c>
      <c r="V180" t="n">
        <v>0.83</v>
      </c>
      <c r="W180" t="n">
        <v>1.02</v>
      </c>
      <c r="X180" t="n">
        <v>0.35</v>
      </c>
      <c r="Y180" t="n">
        <v>1</v>
      </c>
      <c r="Z180" t="n">
        <v>10</v>
      </c>
    </row>
    <row r="181">
      <c r="A181" t="n">
        <v>9</v>
      </c>
      <c r="B181" t="n">
        <v>70</v>
      </c>
      <c r="C181" t="inlineStr">
        <is>
          <t xml:space="preserve">CONCLUIDO	</t>
        </is>
      </c>
      <c r="D181" t="n">
        <v>9.864100000000001</v>
      </c>
      <c r="E181" t="n">
        <v>10.14</v>
      </c>
      <c r="F181" t="n">
        <v>7.39</v>
      </c>
      <c r="G181" t="n">
        <v>24.63</v>
      </c>
      <c r="H181" t="n">
        <v>0.4</v>
      </c>
      <c r="I181" t="n">
        <v>18</v>
      </c>
      <c r="J181" t="n">
        <v>144.89</v>
      </c>
      <c r="K181" t="n">
        <v>47.83</v>
      </c>
      <c r="L181" t="n">
        <v>3.25</v>
      </c>
      <c r="M181" t="n">
        <v>16</v>
      </c>
      <c r="N181" t="n">
        <v>23.81</v>
      </c>
      <c r="O181" t="n">
        <v>18103.18</v>
      </c>
      <c r="P181" t="n">
        <v>73.08</v>
      </c>
      <c r="Q181" t="n">
        <v>605.85</v>
      </c>
      <c r="R181" t="n">
        <v>34.48</v>
      </c>
      <c r="S181" t="n">
        <v>21.88</v>
      </c>
      <c r="T181" t="n">
        <v>5229.13</v>
      </c>
      <c r="U181" t="n">
        <v>0.63</v>
      </c>
      <c r="V181" t="n">
        <v>0.84</v>
      </c>
      <c r="W181" t="n">
        <v>1.02</v>
      </c>
      <c r="X181" t="n">
        <v>0.33</v>
      </c>
      <c r="Y181" t="n">
        <v>1</v>
      </c>
      <c r="Z181" t="n">
        <v>10</v>
      </c>
    </row>
    <row r="182">
      <c r="A182" t="n">
        <v>10</v>
      </c>
      <c r="B182" t="n">
        <v>70</v>
      </c>
      <c r="C182" t="inlineStr">
        <is>
          <t xml:space="preserve">CONCLUIDO	</t>
        </is>
      </c>
      <c r="D182" t="n">
        <v>9.9497</v>
      </c>
      <c r="E182" t="n">
        <v>10.05</v>
      </c>
      <c r="F182" t="n">
        <v>7.36</v>
      </c>
      <c r="G182" t="n">
        <v>27.6</v>
      </c>
      <c r="H182" t="n">
        <v>0.43</v>
      </c>
      <c r="I182" t="n">
        <v>16</v>
      </c>
      <c r="J182" t="n">
        <v>145.23</v>
      </c>
      <c r="K182" t="n">
        <v>47.83</v>
      </c>
      <c r="L182" t="n">
        <v>3.5</v>
      </c>
      <c r="M182" t="n">
        <v>14</v>
      </c>
      <c r="N182" t="n">
        <v>23.9</v>
      </c>
      <c r="O182" t="n">
        <v>18145.54</v>
      </c>
      <c r="P182" t="n">
        <v>72.37</v>
      </c>
      <c r="Q182" t="n">
        <v>605.96</v>
      </c>
      <c r="R182" t="n">
        <v>33.45</v>
      </c>
      <c r="S182" t="n">
        <v>21.88</v>
      </c>
      <c r="T182" t="n">
        <v>4724.15</v>
      </c>
      <c r="U182" t="n">
        <v>0.65</v>
      </c>
      <c r="V182" t="n">
        <v>0.84</v>
      </c>
      <c r="W182" t="n">
        <v>1.02</v>
      </c>
      <c r="X182" t="n">
        <v>0.3</v>
      </c>
      <c r="Y182" t="n">
        <v>1</v>
      </c>
      <c r="Z182" t="n">
        <v>10</v>
      </c>
    </row>
    <row r="183">
      <c r="A183" t="n">
        <v>11</v>
      </c>
      <c r="B183" t="n">
        <v>70</v>
      </c>
      <c r="C183" t="inlineStr">
        <is>
          <t xml:space="preserve">CONCLUIDO	</t>
        </is>
      </c>
      <c r="D183" t="n">
        <v>10.0022</v>
      </c>
      <c r="E183" t="n">
        <v>10</v>
      </c>
      <c r="F183" t="n">
        <v>7.34</v>
      </c>
      <c r="G183" t="n">
        <v>29.34</v>
      </c>
      <c r="H183" t="n">
        <v>0.46</v>
      </c>
      <c r="I183" t="n">
        <v>15</v>
      </c>
      <c r="J183" t="n">
        <v>145.57</v>
      </c>
      <c r="K183" t="n">
        <v>47.83</v>
      </c>
      <c r="L183" t="n">
        <v>3.75</v>
      </c>
      <c r="M183" t="n">
        <v>13</v>
      </c>
      <c r="N183" t="n">
        <v>23.99</v>
      </c>
      <c r="O183" t="n">
        <v>18187.93</v>
      </c>
      <c r="P183" t="n">
        <v>70.98</v>
      </c>
      <c r="Q183" t="n">
        <v>605.85</v>
      </c>
      <c r="R183" t="n">
        <v>32.82</v>
      </c>
      <c r="S183" t="n">
        <v>21.88</v>
      </c>
      <c r="T183" t="n">
        <v>4411.51</v>
      </c>
      <c r="U183" t="n">
        <v>0.67</v>
      </c>
      <c r="V183" t="n">
        <v>0.84</v>
      </c>
      <c r="W183" t="n">
        <v>1.01</v>
      </c>
      <c r="X183" t="n">
        <v>0.28</v>
      </c>
      <c r="Y183" t="n">
        <v>1</v>
      </c>
      <c r="Z183" t="n">
        <v>10</v>
      </c>
    </row>
    <row r="184">
      <c r="A184" t="n">
        <v>12</v>
      </c>
      <c r="B184" t="n">
        <v>70</v>
      </c>
      <c r="C184" t="inlineStr">
        <is>
          <t xml:space="preserve">CONCLUIDO	</t>
        </is>
      </c>
      <c r="D184" t="n">
        <v>10.05</v>
      </c>
      <c r="E184" t="n">
        <v>9.949999999999999</v>
      </c>
      <c r="F184" t="n">
        <v>7.32</v>
      </c>
      <c r="G184" t="n">
        <v>31.36</v>
      </c>
      <c r="H184" t="n">
        <v>0.49</v>
      </c>
      <c r="I184" t="n">
        <v>14</v>
      </c>
      <c r="J184" t="n">
        <v>145.92</v>
      </c>
      <c r="K184" t="n">
        <v>47.83</v>
      </c>
      <c r="L184" t="n">
        <v>4</v>
      </c>
      <c r="M184" t="n">
        <v>12</v>
      </c>
      <c r="N184" t="n">
        <v>24.09</v>
      </c>
      <c r="O184" t="n">
        <v>18230.35</v>
      </c>
      <c r="P184" t="n">
        <v>70.05</v>
      </c>
      <c r="Q184" t="n">
        <v>605.86</v>
      </c>
      <c r="R184" t="n">
        <v>32.26</v>
      </c>
      <c r="S184" t="n">
        <v>21.88</v>
      </c>
      <c r="T184" t="n">
        <v>4137.16</v>
      </c>
      <c r="U184" t="n">
        <v>0.68</v>
      </c>
      <c r="V184" t="n">
        <v>0.85</v>
      </c>
      <c r="W184" t="n">
        <v>1.01</v>
      </c>
      <c r="X184" t="n">
        <v>0.26</v>
      </c>
      <c r="Y184" t="n">
        <v>1</v>
      </c>
      <c r="Z184" t="n">
        <v>10</v>
      </c>
    </row>
    <row r="185">
      <c r="A185" t="n">
        <v>13</v>
      </c>
      <c r="B185" t="n">
        <v>70</v>
      </c>
      <c r="C185" t="inlineStr">
        <is>
          <t xml:space="preserve">CONCLUIDO	</t>
        </is>
      </c>
      <c r="D185" t="n">
        <v>10.0934</v>
      </c>
      <c r="E185" t="n">
        <v>9.91</v>
      </c>
      <c r="F185" t="n">
        <v>7.3</v>
      </c>
      <c r="G185" t="n">
        <v>33.71</v>
      </c>
      <c r="H185" t="n">
        <v>0.51</v>
      </c>
      <c r="I185" t="n">
        <v>13</v>
      </c>
      <c r="J185" t="n">
        <v>146.26</v>
      </c>
      <c r="K185" t="n">
        <v>47.83</v>
      </c>
      <c r="L185" t="n">
        <v>4.25</v>
      </c>
      <c r="M185" t="n">
        <v>11</v>
      </c>
      <c r="N185" t="n">
        <v>24.18</v>
      </c>
      <c r="O185" t="n">
        <v>18272.81</v>
      </c>
      <c r="P185" t="n">
        <v>68.59999999999999</v>
      </c>
      <c r="Q185" t="n">
        <v>605.87</v>
      </c>
      <c r="R185" t="n">
        <v>31.87</v>
      </c>
      <c r="S185" t="n">
        <v>21.88</v>
      </c>
      <c r="T185" t="n">
        <v>3948.19</v>
      </c>
      <c r="U185" t="n">
        <v>0.6899999999999999</v>
      </c>
      <c r="V185" t="n">
        <v>0.85</v>
      </c>
      <c r="W185" t="n">
        <v>1.01</v>
      </c>
      <c r="X185" t="n">
        <v>0.25</v>
      </c>
      <c r="Y185" t="n">
        <v>1</v>
      </c>
      <c r="Z185" t="n">
        <v>10</v>
      </c>
    </row>
    <row r="186">
      <c r="A186" t="n">
        <v>14</v>
      </c>
      <c r="B186" t="n">
        <v>70</v>
      </c>
      <c r="C186" t="inlineStr">
        <is>
          <t xml:space="preserve">CONCLUIDO	</t>
        </is>
      </c>
      <c r="D186" t="n">
        <v>10.1437</v>
      </c>
      <c r="E186" t="n">
        <v>9.859999999999999</v>
      </c>
      <c r="F186" t="n">
        <v>7.28</v>
      </c>
      <c r="G186" t="n">
        <v>36.42</v>
      </c>
      <c r="H186" t="n">
        <v>0.54</v>
      </c>
      <c r="I186" t="n">
        <v>12</v>
      </c>
      <c r="J186" t="n">
        <v>146.61</v>
      </c>
      <c r="K186" t="n">
        <v>47.83</v>
      </c>
      <c r="L186" t="n">
        <v>4.5</v>
      </c>
      <c r="M186" t="n">
        <v>10</v>
      </c>
      <c r="N186" t="n">
        <v>24.28</v>
      </c>
      <c r="O186" t="n">
        <v>18315.3</v>
      </c>
      <c r="P186" t="n">
        <v>67.02</v>
      </c>
      <c r="Q186" t="n">
        <v>605.95</v>
      </c>
      <c r="R186" t="n">
        <v>31.14</v>
      </c>
      <c r="S186" t="n">
        <v>21.88</v>
      </c>
      <c r="T186" t="n">
        <v>3586.84</v>
      </c>
      <c r="U186" t="n">
        <v>0.7</v>
      </c>
      <c r="V186" t="n">
        <v>0.85</v>
      </c>
      <c r="W186" t="n">
        <v>1.01</v>
      </c>
      <c r="X186" t="n">
        <v>0.23</v>
      </c>
      <c r="Y186" t="n">
        <v>1</v>
      </c>
      <c r="Z186" t="n">
        <v>10</v>
      </c>
    </row>
    <row r="187">
      <c r="A187" t="n">
        <v>15</v>
      </c>
      <c r="B187" t="n">
        <v>70</v>
      </c>
      <c r="C187" t="inlineStr">
        <is>
          <t xml:space="preserve">CONCLUIDO	</t>
        </is>
      </c>
      <c r="D187" t="n">
        <v>10.2009</v>
      </c>
      <c r="E187" t="n">
        <v>9.800000000000001</v>
      </c>
      <c r="F187" t="n">
        <v>7.26</v>
      </c>
      <c r="G187" t="n">
        <v>39.58</v>
      </c>
      <c r="H187" t="n">
        <v>0.57</v>
      </c>
      <c r="I187" t="n">
        <v>11</v>
      </c>
      <c r="J187" t="n">
        <v>146.95</v>
      </c>
      <c r="K187" t="n">
        <v>47.83</v>
      </c>
      <c r="L187" t="n">
        <v>4.75</v>
      </c>
      <c r="M187" t="n">
        <v>7</v>
      </c>
      <c r="N187" t="n">
        <v>24.37</v>
      </c>
      <c r="O187" t="n">
        <v>18357.82</v>
      </c>
      <c r="P187" t="n">
        <v>65.76000000000001</v>
      </c>
      <c r="Q187" t="n">
        <v>605.87</v>
      </c>
      <c r="R187" t="n">
        <v>30.21</v>
      </c>
      <c r="S187" t="n">
        <v>21.88</v>
      </c>
      <c r="T187" t="n">
        <v>3124.84</v>
      </c>
      <c r="U187" t="n">
        <v>0.72</v>
      </c>
      <c r="V187" t="n">
        <v>0.85</v>
      </c>
      <c r="W187" t="n">
        <v>1.01</v>
      </c>
      <c r="X187" t="n">
        <v>0.2</v>
      </c>
      <c r="Y187" t="n">
        <v>1</v>
      </c>
      <c r="Z187" t="n">
        <v>10</v>
      </c>
    </row>
    <row r="188">
      <c r="A188" t="n">
        <v>16</v>
      </c>
      <c r="B188" t="n">
        <v>70</v>
      </c>
      <c r="C188" t="inlineStr">
        <is>
          <t xml:space="preserve">CONCLUIDO	</t>
        </is>
      </c>
      <c r="D188" t="n">
        <v>10.1945</v>
      </c>
      <c r="E188" t="n">
        <v>9.81</v>
      </c>
      <c r="F188" t="n">
        <v>7.26</v>
      </c>
      <c r="G188" t="n">
        <v>39.62</v>
      </c>
      <c r="H188" t="n">
        <v>0.6</v>
      </c>
      <c r="I188" t="n">
        <v>11</v>
      </c>
      <c r="J188" t="n">
        <v>147.3</v>
      </c>
      <c r="K188" t="n">
        <v>47.83</v>
      </c>
      <c r="L188" t="n">
        <v>5</v>
      </c>
      <c r="M188" t="n">
        <v>7</v>
      </c>
      <c r="N188" t="n">
        <v>24.47</v>
      </c>
      <c r="O188" t="n">
        <v>18400.38</v>
      </c>
      <c r="P188" t="n">
        <v>64.95999999999999</v>
      </c>
      <c r="Q188" t="n">
        <v>605.84</v>
      </c>
      <c r="R188" t="n">
        <v>30.53</v>
      </c>
      <c r="S188" t="n">
        <v>21.88</v>
      </c>
      <c r="T188" t="n">
        <v>3288.77</v>
      </c>
      <c r="U188" t="n">
        <v>0.72</v>
      </c>
      <c r="V188" t="n">
        <v>0.85</v>
      </c>
      <c r="W188" t="n">
        <v>1.01</v>
      </c>
      <c r="X188" t="n">
        <v>0.21</v>
      </c>
      <c r="Y188" t="n">
        <v>1</v>
      </c>
      <c r="Z188" t="n">
        <v>10</v>
      </c>
    </row>
    <row r="189">
      <c r="A189" t="n">
        <v>17</v>
      </c>
      <c r="B189" t="n">
        <v>70</v>
      </c>
      <c r="C189" t="inlineStr">
        <is>
          <t xml:space="preserve">CONCLUIDO	</t>
        </is>
      </c>
      <c r="D189" t="n">
        <v>10.1995</v>
      </c>
      <c r="E189" t="n">
        <v>9.800000000000001</v>
      </c>
      <c r="F189" t="n">
        <v>7.26</v>
      </c>
      <c r="G189" t="n">
        <v>39.59</v>
      </c>
      <c r="H189" t="n">
        <v>0.63</v>
      </c>
      <c r="I189" t="n">
        <v>11</v>
      </c>
      <c r="J189" t="n">
        <v>147.64</v>
      </c>
      <c r="K189" t="n">
        <v>47.83</v>
      </c>
      <c r="L189" t="n">
        <v>5.25</v>
      </c>
      <c r="M189" t="n">
        <v>4</v>
      </c>
      <c r="N189" t="n">
        <v>24.56</v>
      </c>
      <c r="O189" t="n">
        <v>18442.97</v>
      </c>
      <c r="P189" t="n">
        <v>64.44</v>
      </c>
      <c r="Q189" t="n">
        <v>605.88</v>
      </c>
      <c r="R189" t="n">
        <v>30.21</v>
      </c>
      <c r="S189" t="n">
        <v>21.88</v>
      </c>
      <c r="T189" t="n">
        <v>3127.12</v>
      </c>
      <c r="U189" t="n">
        <v>0.72</v>
      </c>
      <c r="V189" t="n">
        <v>0.85</v>
      </c>
      <c r="W189" t="n">
        <v>1.01</v>
      </c>
      <c r="X189" t="n">
        <v>0.2</v>
      </c>
      <c r="Y189" t="n">
        <v>1</v>
      </c>
      <c r="Z189" t="n">
        <v>10</v>
      </c>
    </row>
    <row r="190">
      <c r="A190" t="n">
        <v>18</v>
      </c>
      <c r="B190" t="n">
        <v>70</v>
      </c>
      <c r="C190" t="inlineStr">
        <is>
          <t xml:space="preserve">CONCLUIDO	</t>
        </is>
      </c>
      <c r="D190" t="n">
        <v>10.2386</v>
      </c>
      <c r="E190" t="n">
        <v>9.77</v>
      </c>
      <c r="F190" t="n">
        <v>7.25</v>
      </c>
      <c r="G190" t="n">
        <v>43.5</v>
      </c>
      <c r="H190" t="n">
        <v>0.66</v>
      </c>
      <c r="I190" t="n">
        <v>10</v>
      </c>
      <c r="J190" t="n">
        <v>147.99</v>
      </c>
      <c r="K190" t="n">
        <v>47.83</v>
      </c>
      <c r="L190" t="n">
        <v>5.5</v>
      </c>
      <c r="M190" t="n">
        <v>2</v>
      </c>
      <c r="N190" t="n">
        <v>24.66</v>
      </c>
      <c r="O190" t="n">
        <v>18485.59</v>
      </c>
      <c r="P190" t="n">
        <v>64.09999999999999</v>
      </c>
      <c r="Q190" t="n">
        <v>605.88</v>
      </c>
      <c r="R190" t="n">
        <v>29.89</v>
      </c>
      <c r="S190" t="n">
        <v>21.88</v>
      </c>
      <c r="T190" t="n">
        <v>2969.93</v>
      </c>
      <c r="U190" t="n">
        <v>0.73</v>
      </c>
      <c r="V190" t="n">
        <v>0.85</v>
      </c>
      <c r="W190" t="n">
        <v>1.01</v>
      </c>
      <c r="X190" t="n">
        <v>0.19</v>
      </c>
      <c r="Y190" t="n">
        <v>1</v>
      </c>
      <c r="Z190" t="n">
        <v>10</v>
      </c>
    </row>
    <row r="191">
      <c r="A191" t="n">
        <v>19</v>
      </c>
      <c r="B191" t="n">
        <v>70</v>
      </c>
      <c r="C191" t="inlineStr">
        <is>
          <t xml:space="preserve">CONCLUIDO	</t>
        </is>
      </c>
      <c r="D191" t="n">
        <v>10.2444</v>
      </c>
      <c r="E191" t="n">
        <v>9.76</v>
      </c>
      <c r="F191" t="n">
        <v>7.24</v>
      </c>
      <c r="G191" t="n">
        <v>43.47</v>
      </c>
      <c r="H191" t="n">
        <v>0.6899999999999999</v>
      </c>
      <c r="I191" t="n">
        <v>10</v>
      </c>
      <c r="J191" t="n">
        <v>148.33</v>
      </c>
      <c r="K191" t="n">
        <v>47.83</v>
      </c>
      <c r="L191" t="n">
        <v>5.75</v>
      </c>
      <c r="M191" t="n">
        <v>0</v>
      </c>
      <c r="N191" t="n">
        <v>24.75</v>
      </c>
      <c r="O191" t="n">
        <v>18528.25</v>
      </c>
      <c r="P191" t="n">
        <v>63.95</v>
      </c>
      <c r="Q191" t="n">
        <v>605.84</v>
      </c>
      <c r="R191" t="n">
        <v>29.62</v>
      </c>
      <c r="S191" t="n">
        <v>21.88</v>
      </c>
      <c r="T191" t="n">
        <v>2837.83</v>
      </c>
      <c r="U191" t="n">
        <v>0.74</v>
      </c>
      <c r="V191" t="n">
        <v>0.85</v>
      </c>
      <c r="W191" t="n">
        <v>1.02</v>
      </c>
      <c r="X191" t="n">
        <v>0.19</v>
      </c>
      <c r="Y191" t="n">
        <v>1</v>
      </c>
      <c r="Z191" t="n">
        <v>10</v>
      </c>
    </row>
    <row r="192">
      <c r="A192" t="n">
        <v>0</v>
      </c>
      <c r="B192" t="n">
        <v>90</v>
      </c>
      <c r="C192" t="inlineStr">
        <is>
          <t xml:space="preserve">CONCLUIDO	</t>
        </is>
      </c>
      <c r="D192" t="n">
        <v>7.1207</v>
      </c>
      <c r="E192" t="n">
        <v>14.04</v>
      </c>
      <c r="F192" t="n">
        <v>8.710000000000001</v>
      </c>
      <c r="G192" t="n">
        <v>6.37</v>
      </c>
      <c r="H192" t="n">
        <v>0.1</v>
      </c>
      <c r="I192" t="n">
        <v>82</v>
      </c>
      <c r="J192" t="n">
        <v>176.73</v>
      </c>
      <c r="K192" t="n">
        <v>52.44</v>
      </c>
      <c r="L192" t="n">
        <v>1</v>
      </c>
      <c r="M192" t="n">
        <v>80</v>
      </c>
      <c r="N192" t="n">
        <v>33.29</v>
      </c>
      <c r="O192" t="n">
        <v>22031.19</v>
      </c>
      <c r="P192" t="n">
        <v>112.4</v>
      </c>
      <c r="Q192" t="n">
        <v>606.01</v>
      </c>
      <c r="R192" t="n">
        <v>75.58</v>
      </c>
      <c r="S192" t="n">
        <v>21.88</v>
      </c>
      <c r="T192" t="n">
        <v>25455.69</v>
      </c>
      <c r="U192" t="n">
        <v>0.29</v>
      </c>
      <c r="V192" t="n">
        <v>0.71</v>
      </c>
      <c r="W192" t="n">
        <v>1.12</v>
      </c>
      <c r="X192" t="n">
        <v>1.65</v>
      </c>
      <c r="Y192" t="n">
        <v>1</v>
      </c>
      <c r="Z192" t="n">
        <v>10</v>
      </c>
    </row>
    <row r="193">
      <c r="A193" t="n">
        <v>1</v>
      </c>
      <c r="B193" t="n">
        <v>90</v>
      </c>
      <c r="C193" t="inlineStr">
        <is>
          <t xml:space="preserve">CONCLUIDO	</t>
        </is>
      </c>
      <c r="D193" t="n">
        <v>7.7451</v>
      </c>
      <c r="E193" t="n">
        <v>12.91</v>
      </c>
      <c r="F193" t="n">
        <v>8.289999999999999</v>
      </c>
      <c r="G193" t="n">
        <v>8.02</v>
      </c>
      <c r="H193" t="n">
        <v>0.13</v>
      </c>
      <c r="I193" t="n">
        <v>62</v>
      </c>
      <c r="J193" t="n">
        <v>177.1</v>
      </c>
      <c r="K193" t="n">
        <v>52.44</v>
      </c>
      <c r="L193" t="n">
        <v>1.25</v>
      </c>
      <c r="M193" t="n">
        <v>60</v>
      </c>
      <c r="N193" t="n">
        <v>33.41</v>
      </c>
      <c r="O193" t="n">
        <v>22076.81</v>
      </c>
      <c r="P193" t="n">
        <v>106.24</v>
      </c>
      <c r="Q193" t="n">
        <v>605.91</v>
      </c>
      <c r="R193" t="n">
        <v>62.45</v>
      </c>
      <c r="S193" t="n">
        <v>21.88</v>
      </c>
      <c r="T193" t="n">
        <v>18990.51</v>
      </c>
      <c r="U193" t="n">
        <v>0.35</v>
      </c>
      <c r="V193" t="n">
        <v>0.75</v>
      </c>
      <c r="W193" t="n">
        <v>1.09</v>
      </c>
      <c r="X193" t="n">
        <v>1.23</v>
      </c>
      <c r="Y193" t="n">
        <v>1</v>
      </c>
      <c r="Z193" t="n">
        <v>10</v>
      </c>
    </row>
    <row r="194">
      <c r="A194" t="n">
        <v>2</v>
      </c>
      <c r="B194" t="n">
        <v>90</v>
      </c>
      <c r="C194" t="inlineStr">
        <is>
          <t xml:space="preserve">CONCLUIDO	</t>
        </is>
      </c>
      <c r="D194" t="n">
        <v>8.161199999999999</v>
      </c>
      <c r="E194" t="n">
        <v>12.25</v>
      </c>
      <c r="F194" t="n">
        <v>8.050000000000001</v>
      </c>
      <c r="G194" t="n">
        <v>9.67</v>
      </c>
      <c r="H194" t="n">
        <v>0.15</v>
      </c>
      <c r="I194" t="n">
        <v>50</v>
      </c>
      <c r="J194" t="n">
        <v>177.47</v>
      </c>
      <c r="K194" t="n">
        <v>52.44</v>
      </c>
      <c r="L194" t="n">
        <v>1.5</v>
      </c>
      <c r="M194" t="n">
        <v>48</v>
      </c>
      <c r="N194" t="n">
        <v>33.53</v>
      </c>
      <c r="O194" t="n">
        <v>22122.46</v>
      </c>
      <c r="P194" t="n">
        <v>102.63</v>
      </c>
      <c r="Q194" t="n">
        <v>605.9</v>
      </c>
      <c r="R194" t="n">
        <v>55.25</v>
      </c>
      <c r="S194" t="n">
        <v>21.88</v>
      </c>
      <c r="T194" t="n">
        <v>15451.83</v>
      </c>
      <c r="U194" t="n">
        <v>0.4</v>
      </c>
      <c r="V194" t="n">
        <v>0.77</v>
      </c>
      <c r="W194" t="n">
        <v>1.07</v>
      </c>
      <c r="X194" t="n">
        <v>1</v>
      </c>
      <c r="Y194" t="n">
        <v>1</v>
      </c>
      <c r="Z194" t="n">
        <v>10</v>
      </c>
    </row>
    <row r="195">
      <c r="A195" t="n">
        <v>3</v>
      </c>
      <c r="B195" t="n">
        <v>90</v>
      </c>
      <c r="C195" t="inlineStr">
        <is>
          <t xml:space="preserve">CONCLUIDO	</t>
        </is>
      </c>
      <c r="D195" t="n">
        <v>8.468</v>
      </c>
      <c r="E195" t="n">
        <v>11.81</v>
      </c>
      <c r="F195" t="n">
        <v>7.9</v>
      </c>
      <c r="G195" t="n">
        <v>11.28</v>
      </c>
      <c r="H195" t="n">
        <v>0.17</v>
      </c>
      <c r="I195" t="n">
        <v>42</v>
      </c>
      <c r="J195" t="n">
        <v>177.84</v>
      </c>
      <c r="K195" t="n">
        <v>52.44</v>
      </c>
      <c r="L195" t="n">
        <v>1.75</v>
      </c>
      <c r="M195" t="n">
        <v>40</v>
      </c>
      <c r="N195" t="n">
        <v>33.65</v>
      </c>
      <c r="O195" t="n">
        <v>22168.15</v>
      </c>
      <c r="P195" t="n">
        <v>99.79000000000001</v>
      </c>
      <c r="Q195" t="n">
        <v>605.88</v>
      </c>
      <c r="R195" t="n">
        <v>50.24</v>
      </c>
      <c r="S195" t="n">
        <v>21.88</v>
      </c>
      <c r="T195" t="n">
        <v>12988.73</v>
      </c>
      <c r="U195" t="n">
        <v>0.44</v>
      </c>
      <c r="V195" t="n">
        <v>0.78</v>
      </c>
      <c r="W195" t="n">
        <v>1.06</v>
      </c>
      <c r="X195" t="n">
        <v>0.84</v>
      </c>
      <c r="Y195" t="n">
        <v>1</v>
      </c>
      <c r="Z195" t="n">
        <v>10</v>
      </c>
    </row>
    <row r="196">
      <c r="A196" t="n">
        <v>4</v>
      </c>
      <c r="B196" t="n">
        <v>90</v>
      </c>
      <c r="C196" t="inlineStr">
        <is>
          <t xml:space="preserve">CONCLUIDO	</t>
        </is>
      </c>
      <c r="D196" t="n">
        <v>8.7254</v>
      </c>
      <c r="E196" t="n">
        <v>11.46</v>
      </c>
      <c r="F196" t="n">
        <v>7.76</v>
      </c>
      <c r="G196" t="n">
        <v>12.93</v>
      </c>
      <c r="H196" t="n">
        <v>0.2</v>
      </c>
      <c r="I196" t="n">
        <v>36</v>
      </c>
      <c r="J196" t="n">
        <v>178.21</v>
      </c>
      <c r="K196" t="n">
        <v>52.44</v>
      </c>
      <c r="L196" t="n">
        <v>2</v>
      </c>
      <c r="M196" t="n">
        <v>34</v>
      </c>
      <c r="N196" t="n">
        <v>33.77</v>
      </c>
      <c r="O196" t="n">
        <v>22213.89</v>
      </c>
      <c r="P196" t="n">
        <v>97.34</v>
      </c>
      <c r="Q196" t="n">
        <v>605.84</v>
      </c>
      <c r="R196" t="n">
        <v>46.37</v>
      </c>
      <c r="S196" t="n">
        <v>21.88</v>
      </c>
      <c r="T196" t="n">
        <v>11081.1</v>
      </c>
      <c r="U196" t="n">
        <v>0.47</v>
      </c>
      <c r="V196" t="n">
        <v>0.8</v>
      </c>
      <c r="W196" t="n">
        <v>1.04</v>
      </c>
      <c r="X196" t="n">
        <v>0.7</v>
      </c>
      <c r="Y196" t="n">
        <v>1</v>
      </c>
      <c r="Z196" t="n">
        <v>10</v>
      </c>
    </row>
    <row r="197">
      <c r="A197" t="n">
        <v>5</v>
      </c>
      <c r="B197" t="n">
        <v>90</v>
      </c>
      <c r="C197" t="inlineStr">
        <is>
          <t xml:space="preserve">CONCLUIDO	</t>
        </is>
      </c>
      <c r="D197" t="n">
        <v>8.892799999999999</v>
      </c>
      <c r="E197" t="n">
        <v>11.24</v>
      </c>
      <c r="F197" t="n">
        <v>7.69</v>
      </c>
      <c r="G197" t="n">
        <v>14.41</v>
      </c>
      <c r="H197" t="n">
        <v>0.22</v>
      </c>
      <c r="I197" t="n">
        <v>32</v>
      </c>
      <c r="J197" t="n">
        <v>178.59</v>
      </c>
      <c r="K197" t="n">
        <v>52.44</v>
      </c>
      <c r="L197" t="n">
        <v>2.25</v>
      </c>
      <c r="M197" t="n">
        <v>30</v>
      </c>
      <c r="N197" t="n">
        <v>33.89</v>
      </c>
      <c r="O197" t="n">
        <v>22259.66</v>
      </c>
      <c r="P197" t="n">
        <v>95.86</v>
      </c>
      <c r="Q197" t="n">
        <v>605.91</v>
      </c>
      <c r="R197" t="n">
        <v>43.61</v>
      </c>
      <c r="S197" t="n">
        <v>21.88</v>
      </c>
      <c r="T197" t="n">
        <v>9720</v>
      </c>
      <c r="U197" t="n">
        <v>0.5</v>
      </c>
      <c r="V197" t="n">
        <v>0.8</v>
      </c>
      <c r="W197" t="n">
        <v>1.04</v>
      </c>
      <c r="X197" t="n">
        <v>0.63</v>
      </c>
      <c r="Y197" t="n">
        <v>1</v>
      </c>
      <c r="Z197" t="n">
        <v>10</v>
      </c>
    </row>
    <row r="198">
      <c r="A198" t="n">
        <v>6</v>
      </c>
      <c r="B198" t="n">
        <v>90</v>
      </c>
      <c r="C198" t="inlineStr">
        <is>
          <t xml:space="preserve">CONCLUIDO	</t>
        </is>
      </c>
      <c r="D198" t="n">
        <v>9.073499999999999</v>
      </c>
      <c r="E198" t="n">
        <v>11.02</v>
      </c>
      <c r="F198" t="n">
        <v>7.61</v>
      </c>
      <c r="G198" t="n">
        <v>16.3</v>
      </c>
      <c r="H198" t="n">
        <v>0.25</v>
      </c>
      <c r="I198" t="n">
        <v>28</v>
      </c>
      <c r="J198" t="n">
        <v>178.96</v>
      </c>
      <c r="K198" t="n">
        <v>52.44</v>
      </c>
      <c r="L198" t="n">
        <v>2.5</v>
      </c>
      <c r="M198" t="n">
        <v>26</v>
      </c>
      <c r="N198" t="n">
        <v>34.02</v>
      </c>
      <c r="O198" t="n">
        <v>22305.48</v>
      </c>
      <c r="P198" t="n">
        <v>94.15000000000001</v>
      </c>
      <c r="Q198" t="n">
        <v>606</v>
      </c>
      <c r="R198" t="n">
        <v>41.3</v>
      </c>
      <c r="S198" t="n">
        <v>21.88</v>
      </c>
      <c r="T198" t="n">
        <v>8587.76</v>
      </c>
      <c r="U198" t="n">
        <v>0.53</v>
      </c>
      <c r="V198" t="n">
        <v>0.8100000000000001</v>
      </c>
      <c r="W198" t="n">
        <v>1.03</v>
      </c>
      <c r="X198" t="n">
        <v>0.55</v>
      </c>
      <c r="Y198" t="n">
        <v>1</v>
      </c>
      <c r="Z198" t="n">
        <v>10</v>
      </c>
    </row>
    <row r="199">
      <c r="A199" t="n">
        <v>7</v>
      </c>
      <c r="B199" t="n">
        <v>90</v>
      </c>
      <c r="C199" t="inlineStr">
        <is>
          <t xml:space="preserve">CONCLUIDO	</t>
        </is>
      </c>
      <c r="D199" t="n">
        <v>9.1694</v>
      </c>
      <c r="E199" t="n">
        <v>10.91</v>
      </c>
      <c r="F199" t="n">
        <v>7.56</v>
      </c>
      <c r="G199" t="n">
        <v>17.45</v>
      </c>
      <c r="H199" t="n">
        <v>0.27</v>
      </c>
      <c r="I199" t="n">
        <v>26</v>
      </c>
      <c r="J199" t="n">
        <v>179.33</v>
      </c>
      <c r="K199" t="n">
        <v>52.44</v>
      </c>
      <c r="L199" t="n">
        <v>2.75</v>
      </c>
      <c r="M199" t="n">
        <v>24</v>
      </c>
      <c r="N199" t="n">
        <v>34.14</v>
      </c>
      <c r="O199" t="n">
        <v>22351.34</v>
      </c>
      <c r="P199" t="n">
        <v>92.75</v>
      </c>
      <c r="Q199" t="n">
        <v>605.89</v>
      </c>
      <c r="R199" t="n">
        <v>39.84</v>
      </c>
      <c r="S199" t="n">
        <v>21.88</v>
      </c>
      <c r="T199" t="n">
        <v>7869.17</v>
      </c>
      <c r="U199" t="n">
        <v>0.55</v>
      </c>
      <c r="V199" t="n">
        <v>0.82</v>
      </c>
      <c r="W199" t="n">
        <v>1.03</v>
      </c>
      <c r="X199" t="n">
        <v>0.5</v>
      </c>
      <c r="Y199" t="n">
        <v>1</v>
      </c>
      <c r="Z199" t="n">
        <v>10</v>
      </c>
    </row>
    <row r="200">
      <c r="A200" t="n">
        <v>8</v>
      </c>
      <c r="B200" t="n">
        <v>90</v>
      </c>
      <c r="C200" t="inlineStr">
        <is>
          <t xml:space="preserve">CONCLUIDO	</t>
        </is>
      </c>
      <c r="D200" t="n">
        <v>9.317500000000001</v>
      </c>
      <c r="E200" t="n">
        <v>10.73</v>
      </c>
      <c r="F200" t="n">
        <v>7.49</v>
      </c>
      <c r="G200" t="n">
        <v>19.55</v>
      </c>
      <c r="H200" t="n">
        <v>0.3</v>
      </c>
      <c r="I200" t="n">
        <v>23</v>
      </c>
      <c r="J200" t="n">
        <v>179.7</v>
      </c>
      <c r="K200" t="n">
        <v>52.44</v>
      </c>
      <c r="L200" t="n">
        <v>3</v>
      </c>
      <c r="M200" t="n">
        <v>21</v>
      </c>
      <c r="N200" t="n">
        <v>34.26</v>
      </c>
      <c r="O200" t="n">
        <v>22397.24</v>
      </c>
      <c r="P200" t="n">
        <v>91.23999999999999</v>
      </c>
      <c r="Q200" t="n">
        <v>605.95</v>
      </c>
      <c r="R200" t="n">
        <v>37.81</v>
      </c>
      <c r="S200" t="n">
        <v>21.88</v>
      </c>
      <c r="T200" t="n">
        <v>6866.45</v>
      </c>
      <c r="U200" t="n">
        <v>0.58</v>
      </c>
      <c r="V200" t="n">
        <v>0.83</v>
      </c>
      <c r="W200" t="n">
        <v>1.02</v>
      </c>
      <c r="X200" t="n">
        <v>0.44</v>
      </c>
      <c r="Y200" t="n">
        <v>1</v>
      </c>
      <c r="Z200" t="n">
        <v>10</v>
      </c>
    </row>
    <row r="201">
      <c r="A201" t="n">
        <v>9</v>
      </c>
      <c r="B201" t="n">
        <v>90</v>
      </c>
      <c r="C201" t="inlineStr">
        <is>
          <t xml:space="preserve">CONCLUIDO	</t>
        </is>
      </c>
      <c r="D201" t="n">
        <v>9.423299999999999</v>
      </c>
      <c r="E201" t="n">
        <v>10.61</v>
      </c>
      <c r="F201" t="n">
        <v>7.44</v>
      </c>
      <c r="G201" t="n">
        <v>21.27</v>
      </c>
      <c r="H201" t="n">
        <v>0.32</v>
      </c>
      <c r="I201" t="n">
        <v>21</v>
      </c>
      <c r="J201" t="n">
        <v>180.07</v>
      </c>
      <c r="K201" t="n">
        <v>52.44</v>
      </c>
      <c r="L201" t="n">
        <v>3.25</v>
      </c>
      <c r="M201" t="n">
        <v>19</v>
      </c>
      <c r="N201" t="n">
        <v>34.38</v>
      </c>
      <c r="O201" t="n">
        <v>22443.18</v>
      </c>
      <c r="P201" t="n">
        <v>89.87</v>
      </c>
      <c r="Q201" t="n">
        <v>605.84</v>
      </c>
      <c r="R201" t="n">
        <v>36.29</v>
      </c>
      <c r="S201" t="n">
        <v>21.88</v>
      </c>
      <c r="T201" t="n">
        <v>6119.04</v>
      </c>
      <c r="U201" t="n">
        <v>0.6</v>
      </c>
      <c r="V201" t="n">
        <v>0.83</v>
      </c>
      <c r="W201" t="n">
        <v>1.02</v>
      </c>
      <c r="X201" t="n">
        <v>0.39</v>
      </c>
      <c r="Y201" t="n">
        <v>1</v>
      </c>
      <c r="Z201" t="n">
        <v>10</v>
      </c>
    </row>
    <row r="202">
      <c r="A202" t="n">
        <v>10</v>
      </c>
      <c r="B202" t="n">
        <v>90</v>
      </c>
      <c r="C202" t="inlineStr">
        <is>
          <t xml:space="preserve">CONCLUIDO	</t>
        </is>
      </c>
      <c r="D202" t="n">
        <v>9.4635</v>
      </c>
      <c r="E202" t="n">
        <v>10.57</v>
      </c>
      <c r="F202" t="n">
        <v>7.44</v>
      </c>
      <c r="G202" t="n">
        <v>22.31</v>
      </c>
      <c r="H202" t="n">
        <v>0.34</v>
      </c>
      <c r="I202" t="n">
        <v>20</v>
      </c>
      <c r="J202" t="n">
        <v>180.45</v>
      </c>
      <c r="K202" t="n">
        <v>52.44</v>
      </c>
      <c r="L202" t="n">
        <v>3.5</v>
      </c>
      <c r="M202" t="n">
        <v>18</v>
      </c>
      <c r="N202" t="n">
        <v>34.51</v>
      </c>
      <c r="O202" t="n">
        <v>22489.16</v>
      </c>
      <c r="P202" t="n">
        <v>89.06</v>
      </c>
      <c r="Q202" t="n">
        <v>605.85</v>
      </c>
      <c r="R202" t="n">
        <v>35.78</v>
      </c>
      <c r="S202" t="n">
        <v>21.88</v>
      </c>
      <c r="T202" t="n">
        <v>5867.02</v>
      </c>
      <c r="U202" t="n">
        <v>0.61</v>
      </c>
      <c r="V202" t="n">
        <v>0.83</v>
      </c>
      <c r="W202" t="n">
        <v>1.03</v>
      </c>
      <c r="X202" t="n">
        <v>0.38</v>
      </c>
      <c r="Y202" t="n">
        <v>1</v>
      </c>
      <c r="Z202" t="n">
        <v>10</v>
      </c>
    </row>
    <row r="203">
      <c r="A203" t="n">
        <v>11</v>
      </c>
      <c r="B203" t="n">
        <v>90</v>
      </c>
      <c r="C203" t="inlineStr">
        <is>
          <t xml:space="preserve">CONCLUIDO	</t>
        </is>
      </c>
      <c r="D203" t="n">
        <v>9.5496</v>
      </c>
      <c r="E203" t="n">
        <v>10.47</v>
      </c>
      <c r="F203" t="n">
        <v>7.41</v>
      </c>
      <c r="G203" t="n">
        <v>24.7</v>
      </c>
      <c r="H203" t="n">
        <v>0.37</v>
      </c>
      <c r="I203" t="n">
        <v>18</v>
      </c>
      <c r="J203" t="n">
        <v>180.82</v>
      </c>
      <c r="K203" t="n">
        <v>52.44</v>
      </c>
      <c r="L203" t="n">
        <v>3.75</v>
      </c>
      <c r="M203" t="n">
        <v>16</v>
      </c>
      <c r="N203" t="n">
        <v>34.63</v>
      </c>
      <c r="O203" t="n">
        <v>22535.19</v>
      </c>
      <c r="P203" t="n">
        <v>87.86</v>
      </c>
      <c r="Q203" t="n">
        <v>605.88</v>
      </c>
      <c r="R203" t="n">
        <v>35.35</v>
      </c>
      <c r="S203" t="n">
        <v>21.88</v>
      </c>
      <c r="T203" t="n">
        <v>5663.58</v>
      </c>
      <c r="U203" t="n">
        <v>0.62</v>
      </c>
      <c r="V203" t="n">
        <v>0.83</v>
      </c>
      <c r="W203" t="n">
        <v>1.01</v>
      </c>
      <c r="X203" t="n">
        <v>0.35</v>
      </c>
      <c r="Y203" t="n">
        <v>1</v>
      </c>
      <c r="Z203" t="n">
        <v>10</v>
      </c>
    </row>
    <row r="204">
      <c r="A204" t="n">
        <v>12</v>
      </c>
      <c r="B204" t="n">
        <v>90</v>
      </c>
      <c r="C204" t="inlineStr">
        <is>
          <t xml:space="preserve">CONCLUIDO	</t>
        </is>
      </c>
      <c r="D204" t="n">
        <v>9.600300000000001</v>
      </c>
      <c r="E204" t="n">
        <v>10.42</v>
      </c>
      <c r="F204" t="n">
        <v>7.39</v>
      </c>
      <c r="G204" t="n">
        <v>26.09</v>
      </c>
      <c r="H204" t="n">
        <v>0.39</v>
      </c>
      <c r="I204" t="n">
        <v>17</v>
      </c>
      <c r="J204" t="n">
        <v>181.19</v>
      </c>
      <c r="K204" t="n">
        <v>52.44</v>
      </c>
      <c r="L204" t="n">
        <v>4</v>
      </c>
      <c r="M204" t="n">
        <v>15</v>
      </c>
      <c r="N204" t="n">
        <v>34.75</v>
      </c>
      <c r="O204" t="n">
        <v>22581.25</v>
      </c>
      <c r="P204" t="n">
        <v>87.09999999999999</v>
      </c>
      <c r="Q204" t="n">
        <v>605.84</v>
      </c>
      <c r="R204" t="n">
        <v>34.49</v>
      </c>
      <c r="S204" t="n">
        <v>21.88</v>
      </c>
      <c r="T204" t="n">
        <v>5237.53</v>
      </c>
      <c r="U204" t="n">
        <v>0.63</v>
      </c>
      <c r="V204" t="n">
        <v>0.84</v>
      </c>
      <c r="W204" t="n">
        <v>1.02</v>
      </c>
      <c r="X204" t="n">
        <v>0.33</v>
      </c>
      <c r="Y204" t="n">
        <v>1</v>
      </c>
      <c r="Z204" t="n">
        <v>10</v>
      </c>
    </row>
    <row r="205">
      <c r="A205" t="n">
        <v>13</v>
      </c>
      <c r="B205" t="n">
        <v>90</v>
      </c>
      <c r="C205" t="inlineStr">
        <is>
          <t xml:space="preserve">CONCLUIDO	</t>
        </is>
      </c>
      <c r="D205" t="n">
        <v>9.6592</v>
      </c>
      <c r="E205" t="n">
        <v>10.35</v>
      </c>
      <c r="F205" t="n">
        <v>7.36</v>
      </c>
      <c r="G205" t="n">
        <v>27.61</v>
      </c>
      <c r="H205" t="n">
        <v>0.42</v>
      </c>
      <c r="I205" t="n">
        <v>16</v>
      </c>
      <c r="J205" t="n">
        <v>181.57</v>
      </c>
      <c r="K205" t="n">
        <v>52.44</v>
      </c>
      <c r="L205" t="n">
        <v>4.25</v>
      </c>
      <c r="M205" t="n">
        <v>14</v>
      </c>
      <c r="N205" t="n">
        <v>34.88</v>
      </c>
      <c r="O205" t="n">
        <v>22627.36</v>
      </c>
      <c r="P205" t="n">
        <v>85.89</v>
      </c>
      <c r="Q205" t="n">
        <v>605.84</v>
      </c>
      <c r="R205" t="n">
        <v>33.82</v>
      </c>
      <c r="S205" t="n">
        <v>21.88</v>
      </c>
      <c r="T205" t="n">
        <v>4906.07</v>
      </c>
      <c r="U205" t="n">
        <v>0.65</v>
      </c>
      <c r="V205" t="n">
        <v>0.84</v>
      </c>
      <c r="W205" t="n">
        <v>1.01</v>
      </c>
      <c r="X205" t="n">
        <v>0.31</v>
      </c>
      <c r="Y205" t="n">
        <v>1</v>
      </c>
      <c r="Z205" t="n">
        <v>10</v>
      </c>
    </row>
    <row r="206">
      <c r="A206" t="n">
        <v>14</v>
      </c>
      <c r="B206" t="n">
        <v>90</v>
      </c>
      <c r="C206" t="inlineStr">
        <is>
          <t xml:space="preserve">CONCLUIDO	</t>
        </is>
      </c>
      <c r="D206" t="n">
        <v>9.7166</v>
      </c>
      <c r="E206" t="n">
        <v>10.29</v>
      </c>
      <c r="F206" t="n">
        <v>7.34</v>
      </c>
      <c r="G206" t="n">
        <v>29.35</v>
      </c>
      <c r="H206" t="n">
        <v>0.44</v>
      </c>
      <c r="I206" t="n">
        <v>15</v>
      </c>
      <c r="J206" t="n">
        <v>181.94</v>
      </c>
      <c r="K206" t="n">
        <v>52.44</v>
      </c>
      <c r="L206" t="n">
        <v>4.5</v>
      </c>
      <c r="M206" t="n">
        <v>13</v>
      </c>
      <c r="N206" t="n">
        <v>35</v>
      </c>
      <c r="O206" t="n">
        <v>22673.63</v>
      </c>
      <c r="P206" t="n">
        <v>84.98999999999999</v>
      </c>
      <c r="Q206" t="n">
        <v>605.84</v>
      </c>
      <c r="R206" t="n">
        <v>32.85</v>
      </c>
      <c r="S206" t="n">
        <v>21.88</v>
      </c>
      <c r="T206" t="n">
        <v>4425.66</v>
      </c>
      <c r="U206" t="n">
        <v>0.67</v>
      </c>
      <c r="V206" t="n">
        <v>0.84</v>
      </c>
      <c r="W206" t="n">
        <v>1.01</v>
      </c>
      <c r="X206" t="n">
        <v>0.28</v>
      </c>
      <c r="Y206" t="n">
        <v>1</v>
      </c>
      <c r="Z206" t="n">
        <v>10</v>
      </c>
    </row>
    <row r="207">
      <c r="A207" t="n">
        <v>15</v>
      </c>
      <c r="B207" t="n">
        <v>90</v>
      </c>
      <c r="C207" t="inlineStr">
        <is>
          <t xml:space="preserve">CONCLUIDO	</t>
        </is>
      </c>
      <c r="D207" t="n">
        <v>9.7752</v>
      </c>
      <c r="E207" t="n">
        <v>10.23</v>
      </c>
      <c r="F207" t="n">
        <v>7.31</v>
      </c>
      <c r="G207" t="n">
        <v>31.34</v>
      </c>
      <c r="H207" t="n">
        <v>0.46</v>
      </c>
      <c r="I207" t="n">
        <v>14</v>
      </c>
      <c r="J207" t="n">
        <v>182.32</v>
      </c>
      <c r="K207" t="n">
        <v>52.44</v>
      </c>
      <c r="L207" t="n">
        <v>4.75</v>
      </c>
      <c r="M207" t="n">
        <v>12</v>
      </c>
      <c r="N207" t="n">
        <v>35.12</v>
      </c>
      <c r="O207" t="n">
        <v>22719.83</v>
      </c>
      <c r="P207" t="n">
        <v>83.67</v>
      </c>
      <c r="Q207" t="n">
        <v>605.84</v>
      </c>
      <c r="R207" t="n">
        <v>32.07</v>
      </c>
      <c r="S207" t="n">
        <v>21.88</v>
      </c>
      <c r="T207" t="n">
        <v>4043</v>
      </c>
      <c r="U207" t="n">
        <v>0.68</v>
      </c>
      <c r="V207" t="n">
        <v>0.85</v>
      </c>
      <c r="W207" t="n">
        <v>1.01</v>
      </c>
      <c r="X207" t="n">
        <v>0.25</v>
      </c>
      <c r="Y207" t="n">
        <v>1</v>
      </c>
      <c r="Z207" t="n">
        <v>10</v>
      </c>
    </row>
    <row r="208">
      <c r="A208" t="n">
        <v>16</v>
      </c>
      <c r="B208" t="n">
        <v>90</v>
      </c>
      <c r="C208" t="inlineStr">
        <is>
          <t xml:space="preserve">CONCLUIDO	</t>
        </is>
      </c>
      <c r="D208" t="n">
        <v>9.8226</v>
      </c>
      <c r="E208" t="n">
        <v>10.18</v>
      </c>
      <c r="F208" t="n">
        <v>7.3</v>
      </c>
      <c r="G208" t="n">
        <v>33.68</v>
      </c>
      <c r="H208" t="n">
        <v>0.49</v>
      </c>
      <c r="I208" t="n">
        <v>13</v>
      </c>
      <c r="J208" t="n">
        <v>182.69</v>
      </c>
      <c r="K208" t="n">
        <v>52.44</v>
      </c>
      <c r="L208" t="n">
        <v>5</v>
      </c>
      <c r="M208" t="n">
        <v>11</v>
      </c>
      <c r="N208" t="n">
        <v>35.25</v>
      </c>
      <c r="O208" t="n">
        <v>22766.06</v>
      </c>
      <c r="P208" t="n">
        <v>82.38</v>
      </c>
      <c r="Q208" t="n">
        <v>605.84</v>
      </c>
      <c r="R208" t="n">
        <v>31.73</v>
      </c>
      <c r="S208" t="n">
        <v>21.88</v>
      </c>
      <c r="T208" t="n">
        <v>3877.05</v>
      </c>
      <c r="U208" t="n">
        <v>0.6899999999999999</v>
      </c>
      <c r="V208" t="n">
        <v>0.85</v>
      </c>
      <c r="W208" t="n">
        <v>1.01</v>
      </c>
      <c r="X208" t="n">
        <v>0.24</v>
      </c>
      <c r="Y208" t="n">
        <v>1</v>
      </c>
      <c r="Z208" t="n">
        <v>10</v>
      </c>
    </row>
    <row r="209">
      <c r="A209" t="n">
        <v>17</v>
      </c>
      <c r="B209" t="n">
        <v>90</v>
      </c>
      <c r="C209" t="inlineStr">
        <is>
          <t xml:space="preserve">CONCLUIDO	</t>
        </is>
      </c>
      <c r="D209" t="n">
        <v>9.8093</v>
      </c>
      <c r="E209" t="n">
        <v>10.19</v>
      </c>
      <c r="F209" t="n">
        <v>7.31</v>
      </c>
      <c r="G209" t="n">
        <v>33.75</v>
      </c>
      <c r="H209" t="n">
        <v>0.51</v>
      </c>
      <c r="I209" t="n">
        <v>13</v>
      </c>
      <c r="J209" t="n">
        <v>183.07</v>
      </c>
      <c r="K209" t="n">
        <v>52.44</v>
      </c>
      <c r="L209" t="n">
        <v>5.25</v>
      </c>
      <c r="M209" t="n">
        <v>11</v>
      </c>
      <c r="N209" t="n">
        <v>35.37</v>
      </c>
      <c r="O209" t="n">
        <v>22812.34</v>
      </c>
      <c r="P209" t="n">
        <v>82.65000000000001</v>
      </c>
      <c r="Q209" t="n">
        <v>605.88</v>
      </c>
      <c r="R209" t="n">
        <v>32.03</v>
      </c>
      <c r="S209" t="n">
        <v>21.88</v>
      </c>
      <c r="T209" t="n">
        <v>4026.19</v>
      </c>
      <c r="U209" t="n">
        <v>0.68</v>
      </c>
      <c r="V209" t="n">
        <v>0.85</v>
      </c>
      <c r="W209" t="n">
        <v>1.01</v>
      </c>
      <c r="X209" t="n">
        <v>0.25</v>
      </c>
      <c r="Y209" t="n">
        <v>1</v>
      </c>
      <c r="Z209" t="n">
        <v>10</v>
      </c>
    </row>
    <row r="210">
      <c r="A210" t="n">
        <v>18</v>
      </c>
      <c r="B210" t="n">
        <v>90</v>
      </c>
      <c r="C210" t="inlineStr">
        <is>
          <t xml:space="preserve">CONCLUIDO	</t>
        </is>
      </c>
      <c r="D210" t="n">
        <v>9.8714</v>
      </c>
      <c r="E210" t="n">
        <v>10.13</v>
      </c>
      <c r="F210" t="n">
        <v>7.28</v>
      </c>
      <c r="G210" t="n">
        <v>36.42</v>
      </c>
      <c r="H210" t="n">
        <v>0.53</v>
      </c>
      <c r="I210" t="n">
        <v>12</v>
      </c>
      <c r="J210" t="n">
        <v>183.44</v>
      </c>
      <c r="K210" t="n">
        <v>52.44</v>
      </c>
      <c r="L210" t="n">
        <v>5.5</v>
      </c>
      <c r="M210" t="n">
        <v>10</v>
      </c>
      <c r="N210" t="n">
        <v>35.5</v>
      </c>
      <c r="O210" t="n">
        <v>22858.66</v>
      </c>
      <c r="P210" t="n">
        <v>80.94</v>
      </c>
      <c r="Q210" t="n">
        <v>605.84</v>
      </c>
      <c r="R210" t="n">
        <v>31.22</v>
      </c>
      <c r="S210" t="n">
        <v>21.88</v>
      </c>
      <c r="T210" t="n">
        <v>3628.67</v>
      </c>
      <c r="U210" t="n">
        <v>0.7</v>
      </c>
      <c r="V210" t="n">
        <v>0.85</v>
      </c>
      <c r="W210" t="n">
        <v>1.01</v>
      </c>
      <c r="X210" t="n">
        <v>0.23</v>
      </c>
      <c r="Y210" t="n">
        <v>1</v>
      </c>
      <c r="Z210" t="n">
        <v>10</v>
      </c>
    </row>
    <row r="211">
      <c r="A211" t="n">
        <v>19</v>
      </c>
      <c r="B211" t="n">
        <v>90</v>
      </c>
      <c r="C211" t="inlineStr">
        <is>
          <t xml:space="preserve">CONCLUIDO	</t>
        </is>
      </c>
      <c r="D211" t="n">
        <v>9.941700000000001</v>
      </c>
      <c r="E211" t="n">
        <v>10.06</v>
      </c>
      <c r="F211" t="n">
        <v>7.25</v>
      </c>
      <c r="G211" t="n">
        <v>39.53</v>
      </c>
      <c r="H211" t="n">
        <v>0.55</v>
      </c>
      <c r="I211" t="n">
        <v>11</v>
      </c>
      <c r="J211" t="n">
        <v>183.82</v>
      </c>
      <c r="K211" t="n">
        <v>52.44</v>
      </c>
      <c r="L211" t="n">
        <v>5.75</v>
      </c>
      <c r="M211" t="n">
        <v>9</v>
      </c>
      <c r="N211" t="n">
        <v>35.63</v>
      </c>
      <c r="O211" t="n">
        <v>22905.03</v>
      </c>
      <c r="P211" t="n">
        <v>79.81</v>
      </c>
      <c r="Q211" t="n">
        <v>605.84</v>
      </c>
      <c r="R211" t="n">
        <v>29.96</v>
      </c>
      <c r="S211" t="n">
        <v>21.88</v>
      </c>
      <c r="T211" t="n">
        <v>3003.22</v>
      </c>
      <c r="U211" t="n">
        <v>0.73</v>
      </c>
      <c r="V211" t="n">
        <v>0.85</v>
      </c>
      <c r="W211" t="n">
        <v>1.01</v>
      </c>
      <c r="X211" t="n">
        <v>0.19</v>
      </c>
      <c r="Y211" t="n">
        <v>1</v>
      </c>
      <c r="Z211" t="n">
        <v>10</v>
      </c>
    </row>
    <row r="212">
      <c r="A212" t="n">
        <v>20</v>
      </c>
      <c r="B212" t="n">
        <v>90</v>
      </c>
      <c r="C212" t="inlineStr">
        <is>
          <t xml:space="preserve">CONCLUIDO	</t>
        </is>
      </c>
      <c r="D212" t="n">
        <v>9.9277</v>
      </c>
      <c r="E212" t="n">
        <v>10.07</v>
      </c>
      <c r="F212" t="n">
        <v>7.26</v>
      </c>
      <c r="G212" t="n">
        <v>39.61</v>
      </c>
      <c r="H212" t="n">
        <v>0.58</v>
      </c>
      <c r="I212" t="n">
        <v>11</v>
      </c>
      <c r="J212" t="n">
        <v>184.19</v>
      </c>
      <c r="K212" t="n">
        <v>52.44</v>
      </c>
      <c r="L212" t="n">
        <v>6</v>
      </c>
      <c r="M212" t="n">
        <v>9</v>
      </c>
      <c r="N212" t="n">
        <v>35.75</v>
      </c>
      <c r="O212" t="n">
        <v>22951.43</v>
      </c>
      <c r="P212" t="n">
        <v>78.8</v>
      </c>
      <c r="Q212" t="n">
        <v>605.88</v>
      </c>
      <c r="R212" t="n">
        <v>30.55</v>
      </c>
      <c r="S212" t="n">
        <v>21.88</v>
      </c>
      <c r="T212" t="n">
        <v>3294.38</v>
      </c>
      <c r="U212" t="n">
        <v>0.72</v>
      </c>
      <c r="V212" t="n">
        <v>0.85</v>
      </c>
      <c r="W212" t="n">
        <v>1.01</v>
      </c>
      <c r="X212" t="n">
        <v>0.2</v>
      </c>
      <c r="Y212" t="n">
        <v>1</v>
      </c>
      <c r="Z212" t="n">
        <v>10</v>
      </c>
    </row>
    <row r="213">
      <c r="A213" t="n">
        <v>21</v>
      </c>
      <c r="B213" t="n">
        <v>90</v>
      </c>
      <c r="C213" t="inlineStr">
        <is>
          <t xml:space="preserve">CONCLUIDO	</t>
        </is>
      </c>
      <c r="D213" t="n">
        <v>9.9847</v>
      </c>
      <c r="E213" t="n">
        <v>10.02</v>
      </c>
      <c r="F213" t="n">
        <v>7.24</v>
      </c>
      <c r="G213" t="n">
        <v>43.43</v>
      </c>
      <c r="H213" t="n">
        <v>0.6</v>
      </c>
      <c r="I213" t="n">
        <v>10</v>
      </c>
      <c r="J213" t="n">
        <v>184.57</v>
      </c>
      <c r="K213" t="n">
        <v>52.44</v>
      </c>
      <c r="L213" t="n">
        <v>6.25</v>
      </c>
      <c r="M213" t="n">
        <v>8</v>
      </c>
      <c r="N213" t="n">
        <v>35.88</v>
      </c>
      <c r="O213" t="n">
        <v>22997.88</v>
      </c>
      <c r="P213" t="n">
        <v>77.76000000000001</v>
      </c>
      <c r="Q213" t="n">
        <v>605.84</v>
      </c>
      <c r="R213" t="n">
        <v>29.74</v>
      </c>
      <c r="S213" t="n">
        <v>21.88</v>
      </c>
      <c r="T213" t="n">
        <v>2895.46</v>
      </c>
      <c r="U213" t="n">
        <v>0.74</v>
      </c>
      <c r="V213" t="n">
        <v>0.85</v>
      </c>
      <c r="W213" t="n">
        <v>1.01</v>
      </c>
      <c r="X213" t="n">
        <v>0.18</v>
      </c>
      <c r="Y213" t="n">
        <v>1</v>
      </c>
      <c r="Z213" t="n">
        <v>10</v>
      </c>
    </row>
    <row r="214">
      <c r="A214" t="n">
        <v>22</v>
      </c>
      <c r="B214" t="n">
        <v>90</v>
      </c>
      <c r="C214" t="inlineStr">
        <is>
          <t xml:space="preserve">CONCLUIDO	</t>
        </is>
      </c>
      <c r="D214" t="n">
        <v>9.984999999999999</v>
      </c>
      <c r="E214" t="n">
        <v>10.02</v>
      </c>
      <c r="F214" t="n">
        <v>7.24</v>
      </c>
      <c r="G214" t="n">
        <v>43.43</v>
      </c>
      <c r="H214" t="n">
        <v>0.62</v>
      </c>
      <c r="I214" t="n">
        <v>10</v>
      </c>
      <c r="J214" t="n">
        <v>184.95</v>
      </c>
      <c r="K214" t="n">
        <v>52.44</v>
      </c>
      <c r="L214" t="n">
        <v>6.5</v>
      </c>
      <c r="M214" t="n">
        <v>8</v>
      </c>
      <c r="N214" t="n">
        <v>36.01</v>
      </c>
      <c r="O214" t="n">
        <v>23044.38</v>
      </c>
      <c r="P214" t="n">
        <v>76.81999999999999</v>
      </c>
      <c r="Q214" t="n">
        <v>605.84</v>
      </c>
      <c r="R214" t="n">
        <v>29.75</v>
      </c>
      <c r="S214" t="n">
        <v>21.88</v>
      </c>
      <c r="T214" t="n">
        <v>2903.34</v>
      </c>
      <c r="U214" t="n">
        <v>0.74</v>
      </c>
      <c r="V214" t="n">
        <v>0.85</v>
      </c>
      <c r="W214" t="n">
        <v>1.01</v>
      </c>
      <c r="X214" t="n">
        <v>0.18</v>
      </c>
      <c r="Y214" t="n">
        <v>1</v>
      </c>
      <c r="Z214" t="n">
        <v>10</v>
      </c>
    </row>
    <row r="215">
      <c r="A215" t="n">
        <v>23</v>
      </c>
      <c r="B215" t="n">
        <v>90</v>
      </c>
      <c r="C215" t="inlineStr">
        <is>
          <t xml:space="preserve">CONCLUIDO	</t>
        </is>
      </c>
      <c r="D215" t="n">
        <v>10.0368</v>
      </c>
      <c r="E215" t="n">
        <v>9.960000000000001</v>
      </c>
      <c r="F215" t="n">
        <v>7.22</v>
      </c>
      <c r="G215" t="n">
        <v>48.15</v>
      </c>
      <c r="H215" t="n">
        <v>0.65</v>
      </c>
      <c r="I215" t="n">
        <v>9</v>
      </c>
      <c r="J215" t="n">
        <v>185.33</v>
      </c>
      <c r="K215" t="n">
        <v>52.44</v>
      </c>
      <c r="L215" t="n">
        <v>6.75</v>
      </c>
      <c r="M215" t="n">
        <v>7</v>
      </c>
      <c r="N215" t="n">
        <v>36.13</v>
      </c>
      <c r="O215" t="n">
        <v>23090.91</v>
      </c>
      <c r="P215" t="n">
        <v>75.20999999999999</v>
      </c>
      <c r="Q215" t="n">
        <v>605.84</v>
      </c>
      <c r="R215" t="n">
        <v>29.33</v>
      </c>
      <c r="S215" t="n">
        <v>21.88</v>
      </c>
      <c r="T215" t="n">
        <v>2696.62</v>
      </c>
      <c r="U215" t="n">
        <v>0.75</v>
      </c>
      <c r="V215" t="n">
        <v>0.86</v>
      </c>
      <c r="W215" t="n">
        <v>1</v>
      </c>
      <c r="X215" t="n">
        <v>0.17</v>
      </c>
      <c r="Y215" t="n">
        <v>1</v>
      </c>
      <c r="Z215" t="n">
        <v>10</v>
      </c>
    </row>
    <row r="216">
      <c r="A216" t="n">
        <v>24</v>
      </c>
      <c r="B216" t="n">
        <v>90</v>
      </c>
      <c r="C216" t="inlineStr">
        <is>
          <t xml:space="preserve">CONCLUIDO	</t>
        </is>
      </c>
      <c r="D216" t="n">
        <v>10.041</v>
      </c>
      <c r="E216" t="n">
        <v>9.960000000000001</v>
      </c>
      <c r="F216" t="n">
        <v>7.22</v>
      </c>
      <c r="G216" t="n">
        <v>48.12</v>
      </c>
      <c r="H216" t="n">
        <v>0.67</v>
      </c>
      <c r="I216" t="n">
        <v>9</v>
      </c>
      <c r="J216" t="n">
        <v>185.7</v>
      </c>
      <c r="K216" t="n">
        <v>52.44</v>
      </c>
      <c r="L216" t="n">
        <v>7</v>
      </c>
      <c r="M216" t="n">
        <v>7</v>
      </c>
      <c r="N216" t="n">
        <v>36.26</v>
      </c>
      <c r="O216" t="n">
        <v>23137.49</v>
      </c>
      <c r="P216" t="n">
        <v>74.84999999999999</v>
      </c>
      <c r="Q216" t="n">
        <v>605.84</v>
      </c>
      <c r="R216" t="n">
        <v>29.17</v>
      </c>
      <c r="S216" t="n">
        <v>21.88</v>
      </c>
      <c r="T216" t="n">
        <v>2615.29</v>
      </c>
      <c r="U216" t="n">
        <v>0.75</v>
      </c>
      <c r="V216" t="n">
        <v>0.86</v>
      </c>
      <c r="W216" t="n">
        <v>1</v>
      </c>
      <c r="X216" t="n">
        <v>0.16</v>
      </c>
      <c r="Y216" t="n">
        <v>1</v>
      </c>
      <c r="Z216" t="n">
        <v>10</v>
      </c>
    </row>
    <row r="217">
      <c r="A217" t="n">
        <v>25</v>
      </c>
      <c r="B217" t="n">
        <v>90</v>
      </c>
      <c r="C217" t="inlineStr">
        <is>
          <t xml:space="preserve">CONCLUIDO	</t>
        </is>
      </c>
      <c r="D217" t="n">
        <v>10.0348</v>
      </c>
      <c r="E217" t="n">
        <v>9.970000000000001</v>
      </c>
      <c r="F217" t="n">
        <v>7.22</v>
      </c>
      <c r="G217" t="n">
        <v>48.16</v>
      </c>
      <c r="H217" t="n">
        <v>0.6899999999999999</v>
      </c>
      <c r="I217" t="n">
        <v>9</v>
      </c>
      <c r="J217" t="n">
        <v>186.08</v>
      </c>
      <c r="K217" t="n">
        <v>52.44</v>
      </c>
      <c r="L217" t="n">
        <v>7.25</v>
      </c>
      <c r="M217" t="n">
        <v>5</v>
      </c>
      <c r="N217" t="n">
        <v>36.39</v>
      </c>
      <c r="O217" t="n">
        <v>23184.11</v>
      </c>
      <c r="P217" t="n">
        <v>73.51000000000001</v>
      </c>
      <c r="Q217" t="n">
        <v>605.9400000000001</v>
      </c>
      <c r="R217" t="n">
        <v>29.34</v>
      </c>
      <c r="S217" t="n">
        <v>21.88</v>
      </c>
      <c r="T217" t="n">
        <v>2701.14</v>
      </c>
      <c r="U217" t="n">
        <v>0.75</v>
      </c>
      <c r="V217" t="n">
        <v>0.86</v>
      </c>
      <c r="W217" t="n">
        <v>1.01</v>
      </c>
      <c r="X217" t="n">
        <v>0.17</v>
      </c>
      <c r="Y217" t="n">
        <v>1</v>
      </c>
      <c r="Z217" t="n">
        <v>10</v>
      </c>
    </row>
    <row r="218">
      <c r="A218" t="n">
        <v>26</v>
      </c>
      <c r="B218" t="n">
        <v>90</v>
      </c>
      <c r="C218" t="inlineStr">
        <is>
          <t xml:space="preserve">CONCLUIDO	</t>
        </is>
      </c>
      <c r="D218" t="n">
        <v>10.0343</v>
      </c>
      <c r="E218" t="n">
        <v>9.970000000000001</v>
      </c>
      <c r="F218" t="n">
        <v>7.23</v>
      </c>
      <c r="G218" t="n">
        <v>48.17</v>
      </c>
      <c r="H218" t="n">
        <v>0.71</v>
      </c>
      <c r="I218" t="n">
        <v>9</v>
      </c>
      <c r="J218" t="n">
        <v>186.46</v>
      </c>
      <c r="K218" t="n">
        <v>52.44</v>
      </c>
      <c r="L218" t="n">
        <v>7.5</v>
      </c>
      <c r="M218" t="n">
        <v>4</v>
      </c>
      <c r="N218" t="n">
        <v>36.52</v>
      </c>
      <c r="O218" t="n">
        <v>23230.78</v>
      </c>
      <c r="P218" t="n">
        <v>72.67</v>
      </c>
      <c r="Q218" t="n">
        <v>605.84</v>
      </c>
      <c r="R218" t="n">
        <v>29.3</v>
      </c>
      <c r="S218" t="n">
        <v>21.88</v>
      </c>
      <c r="T218" t="n">
        <v>2683.74</v>
      </c>
      <c r="U218" t="n">
        <v>0.75</v>
      </c>
      <c r="V218" t="n">
        <v>0.86</v>
      </c>
      <c r="W218" t="n">
        <v>1.01</v>
      </c>
      <c r="X218" t="n">
        <v>0.17</v>
      </c>
      <c r="Y218" t="n">
        <v>1</v>
      </c>
      <c r="Z218" t="n">
        <v>10</v>
      </c>
    </row>
    <row r="219">
      <c r="A219" t="n">
        <v>27</v>
      </c>
      <c r="B219" t="n">
        <v>90</v>
      </c>
      <c r="C219" t="inlineStr">
        <is>
          <t xml:space="preserve">CONCLUIDO	</t>
        </is>
      </c>
      <c r="D219" t="n">
        <v>10.0945</v>
      </c>
      <c r="E219" t="n">
        <v>9.91</v>
      </c>
      <c r="F219" t="n">
        <v>7.2</v>
      </c>
      <c r="G219" t="n">
        <v>54.01</v>
      </c>
      <c r="H219" t="n">
        <v>0.74</v>
      </c>
      <c r="I219" t="n">
        <v>8</v>
      </c>
      <c r="J219" t="n">
        <v>186.84</v>
      </c>
      <c r="K219" t="n">
        <v>52.44</v>
      </c>
      <c r="L219" t="n">
        <v>7.75</v>
      </c>
      <c r="M219" t="n">
        <v>2</v>
      </c>
      <c r="N219" t="n">
        <v>36.65</v>
      </c>
      <c r="O219" t="n">
        <v>23277.49</v>
      </c>
      <c r="P219" t="n">
        <v>72.39</v>
      </c>
      <c r="Q219" t="n">
        <v>605.84</v>
      </c>
      <c r="R219" t="n">
        <v>28.44</v>
      </c>
      <c r="S219" t="n">
        <v>21.88</v>
      </c>
      <c r="T219" t="n">
        <v>2258.28</v>
      </c>
      <c r="U219" t="n">
        <v>0.77</v>
      </c>
      <c r="V219" t="n">
        <v>0.86</v>
      </c>
      <c r="W219" t="n">
        <v>1.01</v>
      </c>
      <c r="X219" t="n">
        <v>0.14</v>
      </c>
      <c r="Y219" t="n">
        <v>1</v>
      </c>
      <c r="Z219" t="n">
        <v>10</v>
      </c>
    </row>
    <row r="220">
      <c r="A220" t="n">
        <v>28</v>
      </c>
      <c r="B220" t="n">
        <v>90</v>
      </c>
      <c r="C220" t="inlineStr">
        <is>
          <t xml:space="preserve">CONCLUIDO	</t>
        </is>
      </c>
      <c r="D220" t="n">
        <v>10.0999</v>
      </c>
      <c r="E220" t="n">
        <v>9.9</v>
      </c>
      <c r="F220" t="n">
        <v>7.2</v>
      </c>
      <c r="G220" t="n">
        <v>53.97</v>
      </c>
      <c r="H220" t="n">
        <v>0.76</v>
      </c>
      <c r="I220" t="n">
        <v>8</v>
      </c>
      <c r="J220" t="n">
        <v>187.22</v>
      </c>
      <c r="K220" t="n">
        <v>52.44</v>
      </c>
      <c r="L220" t="n">
        <v>8</v>
      </c>
      <c r="M220" t="n">
        <v>2</v>
      </c>
      <c r="N220" t="n">
        <v>36.78</v>
      </c>
      <c r="O220" t="n">
        <v>23324.24</v>
      </c>
      <c r="P220" t="n">
        <v>72.78</v>
      </c>
      <c r="Q220" t="n">
        <v>605.84</v>
      </c>
      <c r="R220" t="n">
        <v>28.34</v>
      </c>
      <c r="S220" t="n">
        <v>21.88</v>
      </c>
      <c r="T220" t="n">
        <v>2207.25</v>
      </c>
      <c r="U220" t="n">
        <v>0.77</v>
      </c>
      <c r="V220" t="n">
        <v>0.86</v>
      </c>
      <c r="W220" t="n">
        <v>1.01</v>
      </c>
      <c r="X220" t="n">
        <v>0.14</v>
      </c>
      <c r="Y220" t="n">
        <v>1</v>
      </c>
      <c r="Z220" t="n">
        <v>10</v>
      </c>
    </row>
    <row r="221">
      <c r="A221" t="n">
        <v>29</v>
      </c>
      <c r="B221" t="n">
        <v>90</v>
      </c>
      <c r="C221" t="inlineStr">
        <is>
          <t xml:space="preserve">CONCLUIDO	</t>
        </is>
      </c>
      <c r="D221" t="n">
        <v>10.097</v>
      </c>
      <c r="E221" t="n">
        <v>9.9</v>
      </c>
      <c r="F221" t="n">
        <v>7.2</v>
      </c>
      <c r="G221" t="n">
        <v>53.99</v>
      </c>
      <c r="H221" t="n">
        <v>0.78</v>
      </c>
      <c r="I221" t="n">
        <v>8</v>
      </c>
      <c r="J221" t="n">
        <v>187.6</v>
      </c>
      <c r="K221" t="n">
        <v>52.44</v>
      </c>
      <c r="L221" t="n">
        <v>8.25</v>
      </c>
      <c r="M221" t="n">
        <v>0</v>
      </c>
      <c r="N221" t="n">
        <v>36.9</v>
      </c>
      <c r="O221" t="n">
        <v>23371.04</v>
      </c>
      <c r="P221" t="n">
        <v>72.94</v>
      </c>
      <c r="Q221" t="n">
        <v>605.84</v>
      </c>
      <c r="R221" t="n">
        <v>28.35</v>
      </c>
      <c r="S221" t="n">
        <v>21.88</v>
      </c>
      <c r="T221" t="n">
        <v>2211.22</v>
      </c>
      <c r="U221" t="n">
        <v>0.77</v>
      </c>
      <c r="V221" t="n">
        <v>0.86</v>
      </c>
      <c r="W221" t="n">
        <v>1.01</v>
      </c>
      <c r="X221" t="n">
        <v>0.14</v>
      </c>
      <c r="Y221" t="n">
        <v>1</v>
      </c>
      <c r="Z221" t="n">
        <v>10</v>
      </c>
    </row>
    <row r="222">
      <c r="A222" t="n">
        <v>0</v>
      </c>
      <c r="B222" t="n">
        <v>110</v>
      </c>
      <c r="C222" t="inlineStr">
        <is>
          <t xml:space="preserve">CONCLUIDO	</t>
        </is>
      </c>
      <c r="D222" t="n">
        <v>6.3678</v>
      </c>
      <c r="E222" t="n">
        <v>15.7</v>
      </c>
      <c r="F222" t="n">
        <v>9.039999999999999</v>
      </c>
      <c r="G222" t="n">
        <v>5.65</v>
      </c>
      <c r="H222" t="n">
        <v>0.08</v>
      </c>
      <c r="I222" t="n">
        <v>96</v>
      </c>
      <c r="J222" t="n">
        <v>213.37</v>
      </c>
      <c r="K222" t="n">
        <v>56.13</v>
      </c>
      <c r="L222" t="n">
        <v>1</v>
      </c>
      <c r="M222" t="n">
        <v>94</v>
      </c>
      <c r="N222" t="n">
        <v>46.25</v>
      </c>
      <c r="O222" t="n">
        <v>26550.29</v>
      </c>
      <c r="P222" t="n">
        <v>132.37</v>
      </c>
      <c r="Q222" t="n">
        <v>606.08</v>
      </c>
      <c r="R222" t="n">
        <v>85.7</v>
      </c>
      <c r="S222" t="n">
        <v>21.88</v>
      </c>
      <c r="T222" t="n">
        <v>30444.54</v>
      </c>
      <c r="U222" t="n">
        <v>0.26</v>
      </c>
      <c r="V222" t="n">
        <v>0.68</v>
      </c>
      <c r="W222" t="n">
        <v>1.15</v>
      </c>
      <c r="X222" t="n">
        <v>1.98</v>
      </c>
      <c r="Y222" t="n">
        <v>1</v>
      </c>
      <c r="Z222" t="n">
        <v>10</v>
      </c>
    </row>
    <row r="223">
      <c r="A223" t="n">
        <v>1</v>
      </c>
      <c r="B223" t="n">
        <v>110</v>
      </c>
      <c r="C223" t="inlineStr">
        <is>
          <t xml:space="preserve">CONCLUIDO	</t>
        </is>
      </c>
      <c r="D223" t="n">
        <v>7.024</v>
      </c>
      <c r="E223" t="n">
        <v>14.24</v>
      </c>
      <c r="F223" t="n">
        <v>8.539999999999999</v>
      </c>
      <c r="G223" t="n">
        <v>7.02</v>
      </c>
      <c r="H223" t="n">
        <v>0.1</v>
      </c>
      <c r="I223" t="n">
        <v>73</v>
      </c>
      <c r="J223" t="n">
        <v>213.78</v>
      </c>
      <c r="K223" t="n">
        <v>56.13</v>
      </c>
      <c r="L223" t="n">
        <v>1.25</v>
      </c>
      <c r="M223" t="n">
        <v>71</v>
      </c>
      <c r="N223" t="n">
        <v>46.4</v>
      </c>
      <c r="O223" t="n">
        <v>26600.32</v>
      </c>
      <c r="P223" t="n">
        <v>124.51</v>
      </c>
      <c r="Q223" t="n">
        <v>605.9400000000001</v>
      </c>
      <c r="R223" t="n">
        <v>70.45</v>
      </c>
      <c r="S223" t="n">
        <v>21.88</v>
      </c>
      <c r="T223" t="n">
        <v>22935.36</v>
      </c>
      <c r="U223" t="n">
        <v>0.31</v>
      </c>
      <c r="V223" t="n">
        <v>0.72</v>
      </c>
      <c r="W223" t="n">
        <v>1.11</v>
      </c>
      <c r="X223" t="n">
        <v>1.48</v>
      </c>
      <c r="Y223" t="n">
        <v>1</v>
      </c>
      <c r="Z223" t="n">
        <v>10</v>
      </c>
    </row>
    <row r="224">
      <c r="A224" t="n">
        <v>2</v>
      </c>
      <c r="B224" t="n">
        <v>110</v>
      </c>
      <c r="C224" t="inlineStr">
        <is>
          <t xml:space="preserve">CONCLUIDO	</t>
        </is>
      </c>
      <c r="D224" t="n">
        <v>7.529</v>
      </c>
      <c r="E224" t="n">
        <v>13.28</v>
      </c>
      <c r="F224" t="n">
        <v>8.220000000000001</v>
      </c>
      <c r="G224" t="n">
        <v>8.5</v>
      </c>
      <c r="H224" t="n">
        <v>0.12</v>
      </c>
      <c r="I224" t="n">
        <v>58</v>
      </c>
      <c r="J224" t="n">
        <v>214.19</v>
      </c>
      <c r="K224" t="n">
        <v>56.13</v>
      </c>
      <c r="L224" t="n">
        <v>1.5</v>
      </c>
      <c r="M224" t="n">
        <v>56</v>
      </c>
      <c r="N224" t="n">
        <v>46.56</v>
      </c>
      <c r="O224" t="n">
        <v>26650.41</v>
      </c>
      <c r="P224" t="n">
        <v>119.15</v>
      </c>
      <c r="Q224" t="n">
        <v>605.87</v>
      </c>
      <c r="R224" t="n">
        <v>60.35</v>
      </c>
      <c r="S224" t="n">
        <v>21.88</v>
      </c>
      <c r="T224" t="n">
        <v>17959.58</v>
      </c>
      <c r="U224" t="n">
        <v>0.36</v>
      </c>
      <c r="V224" t="n">
        <v>0.75</v>
      </c>
      <c r="W224" t="n">
        <v>1.08</v>
      </c>
      <c r="X224" t="n">
        <v>1.16</v>
      </c>
      <c r="Y224" t="n">
        <v>1</v>
      </c>
      <c r="Z224" t="n">
        <v>10</v>
      </c>
    </row>
    <row r="225">
      <c r="A225" t="n">
        <v>3</v>
      </c>
      <c r="B225" t="n">
        <v>110</v>
      </c>
      <c r="C225" t="inlineStr">
        <is>
          <t xml:space="preserve">CONCLUIDO	</t>
        </is>
      </c>
      <c r="D225" t="n">
        <v>7.8775</v>
      </c>
      <c r="E225" t="n">
        <v>12.69</v>
      </c>
      <c r="F225" t="n">
        <v>8.01</v>
      </c>
      <c r="G225" t="n">
        <v>9.81</v>
      </c>
      <c r="H225" t="n">
        <v>0.14</v>
      </c>
      <c r="I225" t="n">
        <v>49</v>
      </c>
      <c r="J225" t="n">
        <v>214.59</v>
      </c>
      <c r="K225" t="n">
        <v>56.13</v>
      </c>
      <c r="L225" t="n">
        <v>1.75</v>
      </c>
      <c r="M225" t="n">
        <v>47</v>
      </c>
      <c r="N225" t="n">
        <v>46.72</v>
      </c>
      <c r="O225" t="n">
        <v>26700.55</v>
      </c>
      <c r="P225" t="n">
        <v>115.52</v>
      </c>
      <c r="Q225" t="n">
        <v>605.9400000000001</v>
      </c>
      <c r="R225" t="n">
        <v>54.02</v>
      </c>
      <c r="S225" t="n">
        <v>21.88</v>
      </c>
      <c r="T225" t="n">
        <v>14840.98</v>
      </c>
      <c r="U225" t="n">
        <v>0.41</v>
      </c>
      <c r="V225" t="n">
        <v>0.77</v>
      </c>
      <c r="W225" t="n">
        <v>1.06</v>
      </c>
      <c r="X225" t="n">
        <v>0.95</v>
      </c>
      <c r="Y225" t="n">
        <v>1</v>
      </c>
      <c r="Z225" t="n">
        <v>10</v>
      </c>
    </row>
    <row r="226">
      <c r="A226" t="n">
        <v>4</v>
      </c>
      <c r="B226" t="n">
        <v>110</v>
      </c>
      <c r="C226" t="inlineStr">
        <is>
          <t xml:space="preserve">CONCLUIDO	</t>
        </is>
      </c>
      <c r="D226" t="n">
        <v>8.144399999999999</v>
      </c>
      <c r="E226" t="n">
        <v>12.28</v>
      </c>
      <c r="F226" t="n">
        <v>7.89</v>
      </c>
      <c r="G226" t="n">
        <v>11.27</v>
      </c>
      <c r="H226" t="n">
        <v>0.17</v>
      </c>
      <c r="I226" t="n">
        <v>42</v>
      </c>
      <c r="J226" t="n">
        <v>215</v>
      </c>
      <c r="K226" t="n">
        <v>56.13</v>
      </c>
      <c r="L226" t="n">
        <v>2</v>
      </c>
      <c r="M226" t="n">
        <v>40</v>
      </c>
      <c r="N226" t="n">
        <v>46.87</v>
      </c>
      <c r="O226" t="n">
        <v>26750.75</v>
      </c>
      <c r="P226" t="n">
        <v>113.3</v>
      </c>
      <c r="Q226" t="n">
        <v>605.9400000000001</v>
      </c>
      <c r="R226" t="n">
        <v>49.97</v>
      </c>
      <c r="S226" t="n">
        <v>21.88</v>
      </c>
      <c r="T226" t="n">
        <v>12854.13</v>
      </c>
      <c r="U226" t="n">
        <v>0.44</v>
      </c>
      <c r="V226" t="n">
        <v>0.78</v>
      </c>
      <c r="W226" t="n">
        <v>1.06</v>
      </c>
      <c r="X226" t="n">
        <v>0.83</v>
      </c>
      <c r="Y226" t="n">
        <v>1</v>
      </c>
      <c r="Z226" t="n">
        <v>10</v>
      </c>
    </row>
    <row r="227">
      <c r="A227" t="n">
        <v>5</v>
      </c>
      <c r="B227" t="n">
        <v>110</v>
      </c>
      <c r="C227" t="inlineStr">
        <is>
          <t xml:space="preserve">CONCLUIDO	</t>
        </is>
      </c>
      <c r="D227" t="n">
        <v>8.359999999999999</v>
      </c>
      <c r="E227" t="n">
        <v>11.96</v>
      </c>
      <c r="F227" t="n">
        <v>7.79</v>
      </c>
      <c r="G227" t="n">
        <v>12.63</v>
      </c>
      <c r="H227" t="n">
        <v>0.19</v>
      </c>
      <c r="I227" t="n">
        <v>37</v>
      </c>
      <c r="J227" t="n">
        <v>215.41</v>
      </c>
      <c r="K227" t="n">
        <v>56.13</v>
      </c>
      <c r="L227" t="n">
        <v>2.25</v>
      </c>
      <c r="M227" t="n">
        <v>35</v>
      </c>
      <c r="N227" t="n">
        <v>47.03</v>
      </c>
      <c r="O227" t="n">
        <v>26801</v>
      </c>
      <c r="P227" t="n">
        <v>111.16</v>
      </c>
      <c r="Q227" t="n">
        <v>605.88</v>
      </c>
      <c r="R227" t="n">
        <v>46.77</v>
      </c>
      <c r="S227" t="n">
        <v>21.88</v>
      </c>
      <c r="T227" t="n">
        <v>11277.16</v>
      </c>
      <c r="U227" t="n">
        <v>0.47</v>
      </c>
      <c r="V227" t="n">
        <v>0.79</v>
      </c>
      <c r="W227" t="n">
        <v>1.05</v>
      </c>
      <c r="X227" t="n">
        <v>0.73</v>
      </c>
      <c r="Y227" t="n">
        <v>1</v>
      </c>
      <c r="Z227" t="n">
        <v>10</v>
      </c>
    </row>
    <row r="228">
      <c r="A228" t="n">
        <v>6</v>
      </c>
      <c r="B228" t="n">
        <v>110</v>
      </c>
      <c r="C228" t="inlineStr">
        <is>
          <t xml:space="preserve">CONCLUIDO	</t>
        </is>
      </c>
      <c r="D228" t="n">
        <v>8.5425</v>
      </c>
      <c r="E228" t="n">
        <v>11.71</v>
      </c>
      <c r="F228" t="n">
        <v>7.7</v>
      </c>
      <c r="G228" t="n">
        <v>14</v>
      </c>
      <c r="H228" t="n">
        <v>0.21</v>
      </c>
      <c r="I228" t="n">
        <v>33</v>
      </c>
      <c r="J228" t="n">
        <v>215.82</v>
      </c>
      <c r="K228" t="n">
        <v>56.13</v>
      </c>
      <c r="L228" t="n">
        <v>2.5</v>
      </c>
      <c r="M228" t="n">
        <v>31</v>
      </c>
      <c r="N228" t="n">
        <v>47.19</v>
      </c>
      <c r="O228" t="n">
        <v>26851.31</v>
      </c>
      <c r="P228" t="n">
        <v>109.41</v>
      </c>
      <c r="Q228" t="n">
        <v>605.99</v>
      </c>
      <c r="R228" t="n">
        <v>44.45</v>
      </c>
      <c r="S228" t="n">
        <v>21.88</v>
      </c>
      <c r="T228" t="n">
        <v>10138.84</v>
      </c>
      <c r="U228" t="n">
        <v>0.49</v>
      </c>
      <c r="V228" t="n">
        <v>0.8</v>
      </c>
      <c r="W228" t="n">
        <v>1.03</v>
      </c>
      <c r="X228" t="n">
        <v>0.64</v>
      </c>
      <c r="Y228" t="n">
        <v>1</v>
      </c>
      <c r="Z228" t="n">
        <v>10</v>
      </c>
    </row>
    <row r="229">
      <c r="A229" t="n">
        <v>7</v>
      </c>
      <c r="B229" t="n">
        <v>110</v>
      </c>
      <c r="C229" t="inlineStr">
        <is>
          <t xml:space="preserve">CONCLUIDO	</t>
        </is>
      </c>
      <c r="D229" t="n">
        <v>8.663600000000001</v>
      </c>
      <c r="E229" t="n">
        <v>11.54</v>
      </c>
      <c r="F229" t="n">
        <v>7.66</v>
      </c>
      <c r="G229" t="n">
        <v>15.33</v>
      </c>
      <c r="H229" t="n">
        <v>0.23</v>
      </c>
      <c r="I229" t="n">
        <v>30</v>
      </c>
      <c r="J229" t="n">
        <v>216.22</v>
      </c>
      <c r="K229" t="n">
        <v>56.13</v>
      </c>
      <c r="L229" t="n">
        <v>2.75</v>
      </c>
      <c r="M229" t="n">
        <v>28</v>
      </c>
      <c r="N229" t="n">
        <v>47.35</v>
      </c>
      <c r="O229" t="n">
        <v>26901.66</v>
      </c>
      <c r="P229" t="n">
        <v>108.35</v>
      </c>
      <c r="Q229" t="n">
        <v>605.87</v>
      </c>
      <c r="R229" t="n">
        <v>42.9</v>
      </c>
      <c r="S229" t="n">
        <v>21.88</v>
      </c>
      <c r="T229" t="n">
        <v>9378.98</v>
      </c>
      <c r="U229" t="n">
        <v>0.51</v>
      </c>
      <c r="V229" t="n">
        <v>0.8100000000000001</v>
      </c>
      <c r="W229" t="n">
        <v>1.04</v>
      </c>
      <c r="X229" t="n">
        <v>0.6</v>
      </c>
      <c r="Y229" t="n">
        <v>1</v>
      </c>
      <c r="Z229" t="n">
        <v>10</v>
      </c>
    </row>
    <row r="230">
      <c r="A230" t="n">
        <v>8</v>
      </c>
      <c r="B230" t="n">
        <v>110</v>
      </c>
      <c r="C230" t="inlineStr">
        <is>
          <t xml:space="preserve">CONCLUIDO	</t>
        </is>
      </c>
      <c r="D230" t="n">
        <v>8.8294</v>
      </c>
      <c r="E230" t="n">
        <v>11.33</v>
      </c>
      <c r="F230" t="n">
        <v>7.57</v>
      </c>
      <c r="G230" t="n">
        <v>16.83</v>
      </c>
      <c r="H230" t="n">
        <v>0.25</v>
      </c>
      <c r="I230" t="n">
        <v>27</v>
      </c>
      <c r="J230" t="n">
        <v>216.63</v>
      </c>
      <c r="K230" t="n">
        <v>56.13</v>
      </c>
      <c r="L230" t="n">
        <v>3</v>
      </c>
      <c r="M230" t="n">
        <v>25</v>
      </c>
      <c r="N230" t="n">
        <v>47.51</v>
      </c>
      <c r="O230" t="n">
        <v>26952.08</v>
      </c>
      <c r="P230" t="n">
        <v>106.36</v>
      </c>
      <c r="Q230" t="n">
        <v>605.84</v>
      </c>
      <c r="R230" t="n">
        <v>40</v>
      </c>
      <c r="S230" t="n">
        <v>21.88</v>
      </c>
      <c r="T230" t="n">
        <v>7940.75</v>
      </c>
      <c r="U230" t="n">
        <v>0.55</v>
      </c>
      <c r="V230" t="n">
        <v>0.82</v>
      </c>
      <c r="W230" t="n">
        <v>1.04</v>
      </c>
      <c r="X230" t="n">
        <v>0.52</v>
      </c>
      <c r="Y230" t="n">
        <v>1</v>
      </c>
      <c r="Z230" t="n">
        <v>10</v>
      </c>
    </row>
    <row r="231">
      <c r="A231" t="n">
        <v>9</v>
      </c>
      <c r="B231" t="n">
        <v>110</v>
      </c>
      <c r="C231" t="inlineStr">
        <is>
          <t xml:space="preserve">CONCLUIDO	</t>
        </is>
      </c>
      <c r="D231" t="n">
        <v>8.920400000000001</v>
      </c>
      <c r="E231" t="n">
        <v>11.21</v>
      </c>
      <c r="F231" t="n">
        <v>7.54</v>
      </c>
      <c r="G231" t="n">
        <v>18.1</v>
      </c>
      <c r="H231" t="n">
        <v>0.27</v>
      </c>
      <c r="I231" t="n">
        <v>25</v>
      </c>
      <c r="J231" t="n">
        <v>217.04</v>
      </c>
      <c r="K231" t="n">
        <v>56.13</v>
      </c>
      <c r="L231" t="n">
        <v>3.25</v>
      </c>
      <c r="M231" t="n">
        <v>23</v>
      </c>
      <c r="N231" t="n">
        <v>47.66</v>
      </c>
      <c r="O231" t="n">
        <v>27002.55</v>
      </c>
      <c r="P231" t="n">
        <v>105.38</v>
      </c>
      <c r="Q231" t="n">
        <v>605.91</v>
      </c>
      <c r="R231" t="n">
        <v>39.15</v>
      </c>
      <c r="S231" t="n">
        <v>21.88</v>
      </c>
      <c r="T231" t="n">
        <v>7524.67</v>
      </c>
      <c r="U231" t="n">
        <v>0.5600000000000001</v>
      </c>
      <c r="V231" t="n">
        <v>0.82</v>
      </c>
      <c r="W231" t="n">
        <v>1.03</v>
      </c>
      <c r="X231" t="n">
        <v>0.48</v>
      </c>
      <c r="Y231" t="n">
        <v>1</v>
      </c>
      <c r="Z231" t="n">
        <v>10</v>
      </c>
    </row>
    <row r="232">
      <c r="A232" t="n">
        <v>10</v>
      </c>
      <c r="B232" t="n">
        <v>110</v>
      </c>
      <c r="C232" t="inlineStr">
        <is>
          <t xml:space="preserve">CONCLUIDO	</t>
        </is>
      </c>
      <c r="D232" t="n">
        <v>9.012600000000001</v>
      </c>
      <c r="E232" t="n">
        <v>11.1</v>
      </c>
      <c r="F232" t="n">
        <v>7.51</v>
      </c>
      <c r="G232" t="n">
        <v>19.6</v>
      </c>
      <c r="H232" t="n">
        <v>0.29</v>
      </c>
      <c r="I232" t="n">
        <v>23</v>
      </c>
      <c r="J232" t="n">
        <v>217.45</v>
      </c>
      <c r="K232" t="n">
        <v>56.13</v>
      </c>
      <c r="L232" t="n">
        <v>3.5</v>
      </c>
      <c r="M232" t="n">
        <v>21</v>
      </c>
      <c r="N232" t="n">
        <v>47.82</v>
      </c>
      <c r="O232" t="n">
        <v>27053.07</v>
      </c>
      <c r="P232" t="n">
        <v>104.47</v>
      </c>
      <c r="Q232" t="n">
        <v>605.84</v>
      </c>
      <c r="R232" t="n">
        <v>38.21</v>
      </c>
      <c r="S232" t="n">
        <v>21.88</v>
      </c>
      <c r="T232" t="n">
        <v>7066.52</v>
      </c>
      <c r="U232" t="n">
        <v>0.57</v>
      </c>
      <c r="V232" t="n">
        <v>0.82</v>
      </c>
      <c r="W232" t="n">
        <v>1.03</v>
      </c>
      <c r="X232" t="n">
        <v>0.45</v>
      </c>
      <c r="Y232" t="n">
        <v>1</v>
      </c>
      <c r="Z232" t="n">
        <v>10</v>
      </c>
    </row>
    <row r="233">
      <c r="A233" t="n">
        <v>11</v>
      </c>
      <c r="B233" t="n">
        <v>110</v>
      </c>
      <c r="C233" t="inlineStr">
        <is>
          <t xml:space="preserve">CONCLUIDO	</t>
        </is>
      </c>
      <c r="D233" t="n">
        <v>9.132400000000001</v>
      </c>
      <c r="E233" t="n">
        <v>10.95</v>
      </c>
      <c r="F233" t="n">
        <v>7.45</v>
      </c>
      <c r="G233" t="n">
        <v>21.29</v>
      </c>
      <c r="H233" t="n">
        <v>0.31</v>
      </c>
      <c r="I233" t="n">
        <v>21</v>
      </c>
      <c r="J233" t="n">
        <v>217.86</v>
      </c>
      <c r="K233" t="n">
        <v>56.13</v>
      </c>
      <c r="L233" t="n">
        <v>3.75</v>
      </c>
      <c r="M233" t="n">
        <v>19</v>
      </c>
      <c r="N233" t="n">
        <v>47.98</v>
      </c>
      <c r="O233" t="n">
        <v>27103.65</v>
      </c>
      <c r="P233" t="n">
        <v>103.22</v>
      </c>
      <c r="Q233" t="n">
        <v>605.86</v>
      </c>
      <c r="R233" t="n">
        <v>36.16</v>
      </c>
      <c r="S233" t="n">
        <v>21.88</v>
      </c>
      <c r="T233" t="n">
        <v>6052.42</v>
      </c>
      <c r="U233" t="n">
        <v>0.61</v>
      </c>
      <c r="V233" t="n">
        <v>0.83</v>
      </c>
      <c r="W233" t="n">
        <v>1.03</v>
      </c>
      <c r="X233" t="n">
        <v>0.39</v>
      </c>
      <c r="Y233" t="n">
        <v>1</v>
      </c>
      <c r="Z233" t="n">
        <v>10</v>
      </c>
    </row>
    <row r="234">
      <c r="A234" t="n">
        <v>12</v>
      </c>
      <c r="B234" t="n">
        <v>110</v>
      </c>
      <c r="C234" t="inlineStr">
        <is>
          <t xml:space="preserve">CONCLUIDO	</t>
        </is>
      </c>
      <c r="D234" t="n">
        <v>9.1767</v>
      </c>
      <c r="E234" t="n">
        <v>10.9</v>
      </c>
      <c r="F234" t="n">
        <v>7.44</v>
      </c>
      <c r="G234" t="n">
        <v>22.32</v>
      </c>
      <c r="H234" t="n">
        <v>0.33</v>
      </c>
      <c r="I234" t="n">
        <v>20</v>
      </c>
      <c r="J234" t="n">
        <v>218.27</v>
      </c>
      <c r="K234" t="n">
        <v>56.13</v>
      </c>
      <c r="L234" t="n">
        <v>4</v>
      </c>
      <c r="M234" t="n">
        <v>18</v>
      </c>
      <c r="N234" t="n">
        <v>48.15</v>
      </c>
      <c r="O234" t="n">
        <v>27154.29</v>
      </c>
      <c r="P234" t="n">
        <v>102.51</v>
      </c>
      <c r="Q234" t="n">
        <v>605.86</v>
      </c>
      <c r="R234" t="n">
        <v>35.99</v>
      </c>
      <c r="S234" t="n">
        <v>21.88</v>
      </c>
      <c r="T234" t="n">
        <v>5970.36</v>
      </c>
      <c r="U234" t="n">
        <v>0.61</v>
      </c>
      <c r="V234" t="n">
        <v>0.83</v>
      </c>
      <c r="W234" t="n">
        <v>1.02</v>
      </c>
      <c r="X234" t="n">
        <v>0.38</v>
      </c>
      <c r="Y234" t="n">
        <v>1</v>
      </c>
      <c r="Z234" t="n">
        <v>10</v>
      </c>
    </row>
    <row r="235">
      <c r="A235" t="n">
        <v>13</v>
      </c>
      <c r="B235" t="n">
        <v>110</v>
      </c>
      <c r="C235" t="inlineStr">
        <is>
          <t xml:space="preserve">CONCLUIDO	</t>
        </is>
      </c>
      <c r="D235" t="n">
        <v>9.2807</v>
      </c>
      <c r="E235" t="n">
        <v>10.78</v>
      </c>
      <c r="F235" t="n">
        <v>7.4</v>
      </c>
      <c r="G235" t="n">
        <v>24.67</v>
      </c>
      <c r="H235" t="n">
        <v>0.35</v>
      </c>
      <c r="I235" t="n">
        <v>18</v>
      </c>
      <c r="J235" t="n">
        <v>218.68</v>
      </c>
      <c r="K235" t="n">
        <v>56.13</v>
      </c>
      <c r="L235" t="n">
        <v>4.25</v>
      </c>
      <c r="M235" t="n">
        <v>16</v>
      </c>
      <c r="N235" t="n">
        <v>48.31</v>
      </c>
      <c r="O235" t="n">
        <v>27204.98</v>
      </c>
      <c r="P235" t="n">
        <v>101.03</v>
      </c>
      <c r="Q235" t="n">
        <v>605.85</v>
      </c>
      <c r="R235" t="n">
        <v>34.84</v>
      </c>
      <c r="S235" t="n">
        <v>21.88</v>
      </c>
      <c r="T235" t="n">
        <v>5406.24</v>
      </c>
      <c r="U235" t="n">
        <v>0.63</v>
      </c>
      <c r="V235" t="n">
        <v>0.84</v>
      </c>
      <c r="W235" t="n">
        <v>1.02</v>
      </c>
      <c r="X235" t="n">
        <v>0.34</v>
      </c>
      <c r="Y235" t="n">
        <v>1</v>
      </c>
      <c r="Z235" t="n">
        <v>10</v>
      </c>
    </row>
    <row r="236">
      <c r="A236" t="n">
        <v>14</v>
      </c>
      <c r="B236" t="n">
        <v>110</v>
      </c>
      <c r="C236" t="inlineStr">
        <is>
          <t xml:space="preserve">CONCLUIDO	</t>
        </is>
      </c>
      <c r="D236" t="n">
        <v>9.331300000000001</v>
      </c>
      <c r="E236" t="n">
        <v>10.72</v>
      </c>
      <c r="F236" t="n">
        <v>7.39</v>
      </c>
      <c r="G236" t="n">
        <v>26.07</v>
      </c>
      <c r="H236" t="n">
        <v>0.36</v>
      </c>
      <c r="I236" t="n">
        <v>17</v>
      </c>
      <c r="J236" t="n">
        <v>219.09</v>
      </c>
      <c r="K236" t="n">
        <v>56.13</v>
      </c>
      <c r="L236" t="n">
        <v>4.5</v>
      </c>
      <c r="M236" t="n">
        <v>15</v>
      </c>
      <c r="N236" t="n">
        <v>48.47</v>
      </c>
      <c r="O236" t="n">
        <v>27255.72</v>
      </c>
      <c r="P236" t="n">
        <v>100.43</v>
      </c>
      <c r="Q236" t="n">
        <v>605.91</v>
      </c>
      <c r="R236" t="n">
        <v>34.21</v>
      </c>
      <c r="S236" t="n">
        <v>21.88</v>
      </c>
      <c r="T236" t="n">
        <v>5097.35</v>
      </c>
      <c r="U236" t="n">
        <v>0.64</v>
      </c>
      <c r="V236" t="n">
        <v>0.84</v>
      </c>
      <c r="W236" t="n">
        <v>1.02</v>
      </c>
      <c r="X236" t="n">
        <v>0.33</v>
      </c>
      <c r="Y236" t="n">
        <v>1</v>
      </c>
      <c r="Z236" t="n">
        <v>10</v>
      </c>
    </row>
    <row r="237">
      <c r="A237" t="n">
        <v>15</v>
      </c>
      <c r="B237" t="n">
        <v>110</v>
      </c>
      <c r="C237" t="inlineStr">
        <is>
          <t xml:space="preserve">CONCLUIDO	</t>
        </is>
      </c>
      <c r="D237" t="n">
        <v>9.407299999999999</v>
      </c>
      <c r="E237" t="n">
        <v>10.63</v>
      </c>
      <c r="F237" t="n">
        <v>7.34</v>
      </c>
      <c r="G237" t="n">
        <v>27.53</v>
      </c>
      <c r="H237" t="n">
        <v>0.38</v>
      </c>
      <c r="I237" t="n">
        <v>16</v>
      </c>
      <c r="J237" t="n">
        <v>219.51</v>
      </c>
      <c r="K237" t="n">
        <v>56.13</v>
      </c>
      <c r="L237" t="n">
        <v>4.75</v>
      </c>
      <c r="M237" t="n">
        <v>14</v>
      </c>
      <c r="N237" t="n">
        <v>48.63</v>
      </c>
      <c r="O237" t="n">
        <v>27306.53</v>
      </c>
      <c r="P237" t="n">
        <v>99.25</v>
      </c>
      <c r="Q237" t="n">
        <v>605.84</v>
      </c>
      <c r="R237" t="n">
        <v>33.05</v>
      </c>
      <c r="S237" t="n">
        <v>21.88</v>
      </c>
      <c r="T237" t="n">
        <v>4521.4</v>
      </c>
      <c r="U237" t="n">
        <v>0.66</v>
      </c>
      <c r="V237" t="n">
        <v>0.84</v>
      </c>
      <c r="W237" t="n">
        <v>1.01</v>
      </c>
      <c r="X237" t="n">
        <v>0.28</v>
      </c>
      <c r="Y237" t="n">
        <v>1</v>
      </c>
      <c r="Z237" t="n">
        <v>10</v>
      </c>
    </row>
    <row r="238">
      <c r="A238" t="n">
        <v>16</v>
      </c>
      <c r="B238" t="n">
        <v>110</v>
      </c>
      <c r="C238" t="inlineStr">
        <is>
          <t xml:space="preserve">CONCLUIDO	</t>
        </is>
      </c>
      <c r="D238" t="n">
        <v>9.385999999999999</v>
      </c>
      <c r="E238" t="n">
        <v>10.65</v>
      </c>
      <c r="F238" t="n">
        <v>7.37</v>
      </c>
      <c r="G238" t="n">
        <v>27.62</v>
      </c>
      <c r="H238" t="n">
        <v>0.4</v>
      </c>
      <c r="I238" t="n">
        <v>16</v>
      </c>
      <c r="J238" t="n">
        <v>219.92</v>
      </c>
      <c r="K238" t="n">
        <v>56.13</v>
      </c>
      <c r="L238" t="n">
        <v>5</v>
      </c>
      <c r="M238" t="n">
        <v>14</v>
      </c>
      <c r="N238" t="n">
        <v>48.79</v>
      </c>
      <c r="O238" t="n">
        <v>27357.39</v>
      </c>
      <c r="P238" t="n">
        <v>98.68000000000001</v>
      </c>
      <c r="Q238" t="n">
        <v>605.9400000000001</v>
      </c>
      <c r="R238" t="n">
        <v>34.01</v>
      </c>
      <c r="S238" t="n">
        <v>21.88</v>
      </c>
      <c r="T238" t="n">
        <v>5002.74</v>
      </c>
      <c r="U238" t="n">
        <v>0.64</v>
      </c>
      <c r="V238" t="n">
        <v>0.84</v>
      </c>
      <c r="W238" t="n">
        <v>1.01</v>
      </c>
      <c r="X238" t="n">
        <v>0.31</v>
      </c>
      <c r="Y238" t="n">
        <v>1</v>
      </c>
      <c r="Z238" t="n">
        <v>10</v>
      </c>
    </row>
    <row r="239">
      <c r="A239" t="n">
        <v>17</v>
      </c>
      <c r="B239" t="n">
        <v>110</v>
      </c>
      <c r="C239" t="inlineStr">
        <is>
          <t xml:space="preserve">CONCLUIDO	</t>
        </is>
      </c>
      <c r="D239" t="n">
        <v>9.452299999999999</v>
      </c>
      <c r="E239" t="n">
        <v>10.58</v>
      </c>
      <c r="F239" t="n">
        <v>7.33</v>
      </c>
      <c r="G239" t="n">
        <v>29.33</v>
      </c>
      <c r="H239" t="n">
        <v>0.42</v>
      </c>
      <c r="I239" t="n">
        <v>15</v>
      </c>
      <c r="J239" t="n">
        <v>220.33</v>
      </c>
      <c r="K239" t="n">
        <v>56.13</v>
      </c>
      <c r="L239" t="n">
        <v>5.25</v>
      </c>
      <c r="M239" t="n">
        <v>13</v>
      </c>
      <c r="N239" t="n">
        <v>48.95</v>
      </c>
      <c r="O239" t="n">
        <v>27408.3</v>
      </c>
      <c r="P239" t="n">
        <v>97.8</v>
      </c>
      <c r="Q239" t="n">
        <v>605.87</v>
      </c>
      <c r="R239" t="n">
        <v>32.7</v>
      </c>
      <c r="S239" t="n">
        <v>21.88</v>
      </c>
      <c r="T239" t="n">
        <v>4353</v>
      </c>
      <c r="U239" t="n">
        <v>0.67</v>
      </c>
      <c r="V239" t="n">
        <v>0.84</v>
      </c>
      <c r="W239" t="n">
        <v>1.01</v>
      </c>
      <c r="X239" t="n">
        <v>0.28</v>
      </c>
      <c r="Y239" t="n">
        <v>1</v>
      </c>
      <c r="Z239" t="n">
        <v>10</v>
      </c>
    </row>
    <row r="240">
      <c r="A240" t="n">
        <v>18</v>
      </c>
      <c r="B240" t="n">
        <v>110</v>
      </c>
      <c r="C240" t="inlineStr">
        <is>
          <t xml:space="preserve">CONCLUIDO	</t>
        </is>
      </c>
      <c r="D240" t="n">
        <v>9.510199999999999</v>
      </c>
      <c r="E240" t="n">
        <v>10.52</v>
      </c>
      <c r="F240" t="n">
        <v>7.31</v>
      </c>
      <c r="G240" t="n">
        <v>31.33</v>
      </c>
      <c r="H240" t="n">
        <v>0.44</v>
      </c>
      <c r="I240" t="n">
        <v>14</v>
      </c>
      <c r="J240" t="n">
        <v>220.74</v>
      </c>
      <c r="K240" t="n">
        <v>56.13</v>
      </c>
      <c r="L240" t="n">
        <v>5.5</v>
      </c>
      <c r="M240" t="n">
        <v>12</v>
      </c>
      <c r="N240" t="n">
        <v>49.12</v>
      </c>
      <c r="O240" t="n">
        <v>27459.27</v>
      </c>
      <c r="P240" t="n">
        <v>97.04000000000001</v>
      </c>
      <c r="Q240" t="n">
        <v>605.84</v>
      </c>
      <c r="R240" t="n">
        <v>32</v>
      </c>
      <c r="S240" t="n">
        <v>21.88</v>
      </c>
      <c r="T240" t="n">
        <v>4005.65</v>
      </c>
      <c r="U240" t="n">
        <v>0.68</v>
      </c>
      <c r="V240" t="n">
        <v>0.85</v>
      </c>
      <c r="W240" t="n">
        <v>1.01</v>
      </c>
      <c r="X240" t="n">
        <v>0.25</v>
      </c>
      <c r="Y240" t="n">
        <v>1</v>
      </c>
      <c r="Z240" t="n">
        <v>10</v>
      </c>
    </row>
    <row r="241">
      <c r="A241" t="n">
        <v>19</v>
      </c>
      <c r="B241" t="n">
        <v>110</v>
      </c>
      <c r="C241" t="inlineStr">
        <is>
          <t xml:space="preserve">CONCLUIDO	</t>
        </is>
      </c>
      <c r="D241" t="n">
        <v>9.555400000000001</v>
      </c>
      <c r="E241" t="n">
        <v>10.47</v>
      </c>
      <c r="F241" t="n">
        <v>7.3</v>
      </c>
      <c r="G241" t="n">
        <v>33.71</v>
      </c>
      <c r="H241" t="n">
        <v>0.46</v>
      </c>
      <c r="I241" t="n">
        <v>13</v>
      </c>
      <c r="J241" t="n">
        <v>221.16</v>
      </c>
      <c r="K241" t="n">
        <v>56.13</v>
      </c>
      <c r="L241" t="n">
        <v>5.75</v>
      </c>
      <c r="M241" t="n">
        <v>11</v>
      </c>
      <c r="N241" t="n">
        <v>49.28</v>
      </c>
      <c r="O241" t="n">
        <v>27510.3</v>
      </c>
      <c r="P241" t="n">
        <v>96.06999999999999</v>
      </c>
      <c r="Q241" t="n">
        <v>605.85</v>
      </c>
      <c r="R241" t="n">
        <v>31.82</v>
      </c>
      <c r="S241" t="n">
        <v>21.88</v>
      </c>
      <c r="T241" t="n">
        <v>3922.6</v>
      </c>
      <c r="U241" t="n">
        <v>0.6899999999999999</v>
      </c>
      <c r="V241" t="n">
        <v>0.85</v>
      </c>
      <c r="W241" t="n">
        <v>1.01</v>
      </c>
      <c r="X241" t="n">
        <v>0.25</v>
      </c>
      <c r="Y241" t="n">
        <v>1</v>
      </c>
      <c r="Z241" t="n">
        <v>10</v>
      </c>
    </row>
    <row r="242">
      <c r="A242" t="n">
        <v>20</v>
      </c>
      <c r="B242" t="n">
        <v>110</v>
      </c>
      <c r="C242" t="inlineStr">
        <is>
          <t xml:space="preserve">CONCLUIDO	</t>
        </is>
      </c>
      <c r="D242" t="n">
        <v>9.558199999999999</v>
      </c>
      <c r="E242" t="n">
        <v>10.46</v>
      </c>
      <c r="F242" t="n">
        <v>7.3</v>
      </c>
      <c r="G242" t="n">
        <v>33.69</v>
      </c>
      <c r="H242" t="n">
        <v>0.48</v>
      </c>
      <c r="I242" t="n">
        <v>13</v>
      </c>
      <c r="J242" t="n">
        <v>221.57</v>
      </c>
      <c r="K242" t="n">
        <v>56.13</v>
      </c>
      <c r="L242" t="n">
        <v>6</v>
      </c>
      <c r="M242" t="n">
        <v>11</v>
      </c>
      <c r="N242" t="n">
        <v>49.45</v>
      </c>
      <c r="O242" t="n">
        <v>27561.39</v>
      </c>
      <c r="P242" t="n">
        <v>96.05</v>
      </c>
      <c r="Q242" t="n">
        <v>605.84</v>
      </c>
      <c r="R242" t="n">
        <v>31.91</v>
      </c>
      <c r="S242" t="n">
        <v>21.88</v>
      </c>
      <c r="T242" t="n">
        <v>3965.18</v>
      </c>
      <c r="U242" t="n">
        <v>0.6899999999999999</v>
      </c>
      <c r="V242" t="n">
        <v>0.85</v>
      </c>
      <c r="W242" t="n">
        <v>1.01</v>
      </c>
      <c r="X242" t="n">
        <v>0.24</v>
      </c>
      <c r="Y242" t="n">
        <v>1</v>
      </c>
      <c r="Z242" t="n">
        <v>10</v>
      </c>
    </row>
    <row r="243">
      <c r="A243" t="n">
        <v>21</v>
      </c>
      <c r="B243" t="n">
        <v>110</v>
      </c>
      <c r="C243" t="inlineStr">
        <is>
          <t xml:space="preserve">CONCLUIDO	</t>
        </is>
      </c>
      <c r="D243" t="n">
        <v>9.6221</v>
      </c>
      <c r="E243" t="n">
        <v>10.39</v>
      </c>
      <c r="F243" t="n">
        <v>7.27</v>
      </c>
      <c r="G243" t="n">
        <v>36.37</v>
      </c>
      <c r="H243" t="n">
        <v>0.5</v>
      </c>
      <c r="I243" t="n">
        <v>12</v>
      </c>
      <c r="J243" t="n">
        <v>221.99</v>
      </c>
      <c r="K243" t="n">
        <v>56.13</v>
      </c>
      <c r="L243" t="n">
        <v>6.25</v>
      </c>
      <c r="M243" t="n">
        <v>10</v>
      </c>
      <c r="N243" t="n">
        <v>49.61</v>
      </c>
      <c r="O243" t="n">
        <v>27612.53</v>
      </c>
      <c r="P243" t="n">
        <v>94.64</v>
      </c>
      <c r="Q243" t="n">
        <v>606</v>
      </c>
      <c r="R243" t="n">
        <v>30.91</v>
      </c>
      <c r="S243" t="n">
        <v>21.88</v>
      </c>
      <c r="T243" t="n">
        <v>3471.96</v>
      </c>
      <c r="U243" t="n">
        <v>0.71</v>
      </c>
      <c r="V243" t="n">
        <v>0.85</v>
      </c>
      <c r="W243" t="n">
        <v>1.01</v>
      </c>
      <c r="X243" t="n">
        <v>0.21</v>
      </c>
      <c r="Y243" t="n">
        <v>1</v>
      </c>
      <c r="Z243" t="n">
        <v>10</v>
      </c>
    </row>
    <row r="244">
      <c r="A244" t="n">
        <v>22</v>
      </c>
      <c r="B244" t="n">
        <v>110</v>
      </c>
      <c r="C244" t="inlineStr">
        <is>
          <t xml:space="preserve">CONCLUIDO	</t>
        </is>
      </c>
      <c r="D244" t="n">
        <v>9.620799999999999</v>
      </c>
      <c r="E244" t="n">
        <v>10.39</v>
      </c>
      <c r="F244" t="n">
        <v>7.27</v>
      </c>
      <c r="G244" t="n">
        <v>36.37</v>
      </c>
      <c r="H244" t="n">
        <v>0.52</v>
      </c>
      <c r="I244" t="n">
        <v>12</v>
      </c>
      <c r="J244" t="n">
        <v>222.4</v>
      </c>
      <c r="K244" t="n">
        <v>56.13</v>
      </c>
      <c r="L244" t="n">
        <v>6.5</v>
      </c>
      <c r="M244" t="n">
        <v>10</v>
      </c>
      <c r="N244" t="n">
        <v>49.78</v>
      </c>
      <c r="O244" t="n">
        <v>27663.85</v>
      </c>
      <c r="P244" t="n">
        <v>94.3</v>
      </c>
      <c r="Q244" t="n">
        <v>605.84</v>
      </c>
      <c r="R244" t="n">
        <v>30.9</v>
      </c>
      <c r="S244" t="n">
        <v>21.88</v>
      </c>
      <c r="T244" t="n">
        <v>3465.24</v>
      </c>
      <c r="U244" t="n">
        <v>0.71</v>
      </c>
      <c r="V244" t="n">
        <v>0.85</v>
      </c>
      <c r="W244" t="n">
        <v>1.01</v>
      </c>
      <c r="X244" t="n">
        <v>0.22</v>
      </c>
      <c r="Y244" t="n">
        <v>1</v>
      </c>
      <c r="Z244" t="n">
        <v>10</v>
      </c>
    </row>
    <row r="245">
      <c r="A245" t="n">
        <v>23</v>
      </c>
      <c r="B245" t="n">
        <v>110</v>
      </c>
      <c r="C245" t="inlineStr">
        <is>
          <t xml:space="preserve">CONCLUIDO	</t>
        </is>
      </c>
      <c r="D245" t="n">
        <v>9.6844</v>
      </c>
      <c r="E245" t="n">
        <v>10.33</v>
      </c>
      <c r="F245" t="n">
        <v>7.25</v>
      </c>
      <c r="G245" t="n">
        <v>39.54</v>
      </c>
      <c r="H245" t="n">
        <v>0.54</v>
      </c>
      <c r="I245" t="n">
        <v>11</v>
      </c>
      <c r="J245" t="n">
        <v>222.82</v>
      </c>
      <c r="K245" t="n">
        <v>56.13</v>
      </c>
      <c r="L245" t="n">
        <v>6.75</v>
      </c>
      <c r="M245" t="n">
        <v>9</v>
      </c>
      <c r="N245" t="n">
        <v>49.94</v>
      </c>
      <c r="O245" t="n">
        <v>27715.11</v>
      </c>
      <c r="P245" t="n">
        <v>93.33</v>
      </c>
      <c r="Q245" t="n">
        <v>605.84</v>
      </c>
      <c r="R245" t="n">
        <v>29.9</v>
      </c>
      <c r="S245" t="n">
        <v>21.88</v>
      </c>
      <c r="T245" t="n">
        <v>2972.05</v>
      </c>
      <c r="U245" t="n">
        <v>0.73</v>
      </c>
      <c r="V245" t="n">
        <v>0.85</v>
      </c>
      <c r="W245" t="n">
        <v>1.01</v>
      </c>
      <c r="X245" t="n">
        <v>0.19</v>
      </c>
      <c r="Y245" t="n">
        <v>1</v>
      </c>
      <c r="Z245" t="n">
        <v>10</v>
      </c>
    </row>
    <row r="246">
      <c r="A246" t="n">
        <v>24</v>
      </c>
      <c r="B246" t="n">
        <v>110</v>
      </c>
      <c r="C246" t="inlineStr">
        <is>
          <t xml:space="preserve">CONCLUIDO	</t>
        </is>
      </c>
      <c r="D246" t="n">
        <v>9.672499999999999</v>
      </c>
      <c r="E246" t="n">
        <v>10.34</v>
      </c>
      <c r="F246" t="n">
        <v>7.26</v>
      </c>
      <c r="G246" t="n">
        <v>39.61</v>
      </c>
      <c r="H246" t="n">
        <v>0.5600000000000001</v>
      </c>
      <c r="I246" t="n">
        <v>11</v>
      </c>
      <c r="J246" t="n">
        <v>223.23</v>
      </c>
      <c r="K246" t="n">
        <v>56.13</v>
      </c>
      <c r="L246" t="n">
        <v>7</v>
      </c>
      <c r="M246" t="n">
        <v>9</v>
      </c>
      <c r="N246" t="n">
        <v>50.11</v>
      </c>
      <c r="O246" t="n">
        <v>27766.43</v>
      </c>
      <c r="P246" t="n">
        <v>92.88</v>
      </c>
      <c r="Q246" t="n">
        <v>605.84</v>
      </c>
      <c r="R246" t="n">
        <v>30.6</v>
      </c>
      <c r="S246" t="n">
        <v>21.88</v>
      </c>
      <c r="T246" t="n">
        <v>3320.65</v>
      </c>
      <c r="U246" t="n">
        <v>0.72</v>
      </c>
      <c r="V246" t="n">
        <v>0.85</v>
      </c>
      <c r="W246" t="n">
        <v>1</v>
      </c>
      <c r="X246" t="n">
        <v>0.2</v>
      </c>
      <c r="Y246" t="n">
        <v>1</v>
      </c>
      <c r="Z246" t="n">
        <v>10</v>
      </c>
    </row>
    <row r="247">
      <c r="A247" t="n">
        <v>25</v>
      </c>
      <c r="B247" t="n">
        <v>110</v>
      </c>
      <c r="C247" t="inlineStr">
        <is>
          <t xml:space="preserve">CONCLUIDO	</t>
        </is>
      </c>
      <c r="D247" t="n">
        <v>9.6798</v>
      </c>
      <c r="E247" t="n">
        <v>10.33</v>
      </c>
      <c r="F247" t="n">
        <v>7.25</v>
      </c>
      <c r="G247" t="n">
        <v>39.57</v>
      </c>
      <c r="H247" t="n">
        <v>0.58</v>
      </c>
      <c r="I247" t="n">
        <v>11</v>
      </c>
      <c r="J247" t="n">
        <v>223.65</v>
      </c>
      <c r="K247" t="n">
        <v>56.13</v>
      </c>
      <c r="L247" t="n">
        <v>7.25</v>
      </c>
      <c r="M247" t="n">
        <v>9</v>
      </c>
      <c r="N247" t="n">
        <v>50.27</v>
      </c>
      <c r="O247" t="n">
        <v>27817.81</v>
      </c>
      <c r="P247" t="n">
        <v>92.2</v>
      </c>
      <c r="Q247" t="n">
        <v>605.92</v>
      </c>
      <c r="R247" t="n">
        <v>30.35</v>
      </c>
      <c r="S247" t="n">
        <v>21.88</v>
      </c>
      <c r="T247" t="n">
        <v>3195.38</v>
      </c>
      <c r="U247" t="n">
        <v>0.72</v>
      </c>
      <c r="V247" t="n">
        <v>0.85</v>
      </c>
      <c r="W247" t="n">
        <v>1</v>
      </c>
      <c r="X247" t="n">
        <v>0.2</v>
      </c>
      <c r="Y247" t="n">
        <v>1</v>
      </c>
      <c r="Z247" t="n">
        <v>10</v>
      </c>
    </row>
    <row r="248">
      <c r="A248" t="n">
        <v>26</v>
      </c>
      <c r="B248" t="n">
        <v>110</v>
      </c>
      <c r="C248" t="inlineStr">
        <is>
          <t xml:space="preserve">CONCLUIDO	</t>
        </is>
      </c>
      <c r="D248" t="n">
        <v>9.7371</v>
      </c>
      <c r="E248" t="n">
        <v>10.27</v>
      </c>
      <c r="F248" t="n">
        <v>7.24</v>
      </c>
      <c r="G248" t="n">
        <v>43.41</v>
      </c>
      <c r="H248" t="n">
        <v>0.59</v>
      </c>
      <c r="I248" t="n">
        <v>10</v>
      </c>
      <c r="J248" t="n">
        <v>224.07</v>
      </c>
      <c r="K248" t="n">
        <v>56.13</v>
      </c>
      <c r="L248" t="n">
        <v>7.5</v>
      </c>
      <c r="M248" t="n">
        <v>8</v>
      </c>
      <c r="N248" t="n">
        <v>50.44</v>
      </c>
      <c r="O248" t="n">
        <v>27869.24</v>
      </c>
      <c r="P248" t="n">
        <v>91.25</v>
      </c>
      <c r="Q248" t="n">
        <v>605.84</v>
      </c>
      <c r="R248" t="n">
        <v>29.65</v>
      </c>
      <c r="S248" t="n">
        <v>21.88</v>
      </c>
      <c r="T248" t="n">
        <v>2850.79</v>
      </c>
      <c r="U248" t="n">
        <v>0.74</v>
      </c>
      <c r="V248" t="n">
        <v>0.85</v>
      </c>
      <c r="W248" t="n">
        <v>1.01</v>
      </c>
      <c r="X248" t="n">
        <v>0.18</v>
      </c>
      <c r="Y248" t="n">
        <v>1</v>
      </c>
      <c r="Z248" t="n">
        <v>10</v>
      </c>
    </row>
    <row r="249">
      <c r="A249" t="n">
        <v>27</v>
      </c>
      <c r="B249" t="n">
        <v>110</v>
      </c>
      <c r="C249" t="inlineStr">
        <is>
          <t xml:space="preserve">CONCLUIDO	</t>
        </is>
      </c>
      <c r="D249" t="n">
        <v>9.7363</v>
      </c>
      <c r="E249" t="n">
        <v>10.27</v>
      </c>
      <c r="F249" t="n">
        <v>7.24</v>
      </c>
      <c r="G249" t="n">
        <v>43.41</v>
      </c>
      <c r="H249" t="n">
        <v>0.61</v>
      </c>
      <c r="I249" t="n">
        <v>10</v>
      </c>
      <c r="J249" t="n">
        <v>224.49</v>
      </c>
      <c r="K249" t="n">
        <v>56.13</v>
      </c>
      <c r="L249" t="n">
        <v>7.75</v>
      </c>
      <c r="M249" t="n">
        <v>8</v>
      </c>
      <c r="N249" t="n">
        <v>50.61</v>
      </c>
      <c r="O249" t="n">
        <v>27920.73</v>
      </c>
      <c r="P249" t="n">
        <v>90.3</v>
      </c>
      <c r="Q249" t="n">
        <v>605.85</v>
      </c>
      <c r="R249" t="n">
        <v>29.67</v>
      </c>
      <c r="S249" t="n">
        <v>21.88</v>
      </c>
      <c r="T249" t="n">
        <v>2861.92</v>
      </c>
      <c r="U249" t="n">
        <v>0.74</v>
      </c>
      <c r="V249" t="n">
        <v>0.85</v>
      </c>
      <c r="W249" t="n">
        <v>1.01</v>
      </c>
      <c r="X249" t="n">
        <v>0.18</v>
      </c>
      <c r="Y249" t="n">
        <v>1</v>
      </c>
      <c r="Z249" t="n">
        <v>10</v>
      </c>
    </row>
    <row r="250">
      <c r="A250" t="n">
        <v>28</v>
      </c>
      <c r="B250" t="n">
        <v>110</v>
      </c>
      <c r="C250" t="inlineStr">
        <is>
          <t xml:space="preserve">CONCLUIDO	</t>
        </is>
      </c>
      <c r="D250" t="n">
        <v>9.787699999999999</v>
      </c>
      <c r="E250" t="n">
        <v>10.22</v>
      </c>
      <c r="F250" t="n">
        <v>7.22</v>
      </c>
      <c r="G250" t="n">
        <v>48.16</v>
      </c>
      <c r="H250" t="n">
        <v>0.63</v>
      </c>
      <c r="I250" t="n">
        <v>9</v>
      </c>
      <c r="J250" t="n">
        <v>224.9</v>
      </c>
      <c r="K250" t="n">
        <v>56.13</v>
      </c>
      <c r="L250" t="n">
        <v>8</v>
      </c>
      <c r="M250" t="n">
        <v>7</v>
      </c>
      <c r="N250" t="n">
        <v>50.78</v>
      </c>
      <c r="O250" t="n">
        <v>27972.28</v>
      </c>
      <c r="P250" t="n">
        <v>89.01000000000001</v>
      </c>
      <c r="Q250" t="n">
        <v>605.87</v>
      </c>
      <c r="R250" t="n">
        <v>29.3</v>
      </c>
      <c r="S250" t="n">
        <v>21.88</v>
      </c>
      <c r="T250" t="n">
        <v>2681.11</v>
      </c>
      <c r="U250" t="n">
        <v>0.75</v>
      </c>
      <c r="V250" t="n">
        <v>0.86</v>
      </c>
      <c r="W250" t="n">
        <v>1.01</v>
      </c>
      <c r="X250" t="n">
        <v>0.17</v>
      </c>
      <c r="Y250" t="n">
        <v>1</v>
      </c>
      <c r="Z250" t="n">
        <v>10</v>
      </c>
    </row>
    <row r="251">
      <c r="A251" t="n">
        <v>29</v>
      </c>
      <c r="B251" t="n">
        <v>110</v>
      </c>
      <c r="C251" t="inlineStr">
        <is>
          <t xml:space="preserve">CONCLUIDO	</t>
        </is>
      </c>
      <c r="D251" t="n">
        <v>9.7887</v>
      </c>
      <c r="E251" t="n">
        <v>10.22</v>
      </c>
      <c r="F251" t="n">
        <v>7.22</v>
      </c>
      <c r="G251" t="n">
        <v>48.15</v>
      </c>
      <c r="H251" t="n">
        <v>0.65</v>
      </c>
      <c r="I251" t="n">
        <v>9</v>
      </c>
      <c r="J251" t="n">
        <v>225.32</v>
      </c>
      <c r="K251" t="n">
        <v>56.13</v>
      </c>
      <c r="L251" t="n">
        <v>8.25</v>
      </c>
      <c r="M251" t="n">
        <v>7</v>
      </c>
      <c r="N251" t="n">
        <v>50.95</v>
      </c>
      <c r="O251" t="n">
        <v>28023.89</v>
      </c>
      <c r="P251" t="n">
        <v>88.98999999999999</v>
      </c>
      <c r="Q251" t="n">
        <v>605.92</v>
      </c>
      <c r="R251" t="n">
        <v>29.26</v>
      </c>
      <c r="S251" t="n">
        <v>21.88</v>
      </c>
      <c r="T251" t="n">
        <v>2660.9</v>
      </c>
      <c r="U251" t="n">
        <v>0.75</v>
      </c>
      <c r="V251" t="n">
        <v>0.86</v>
      </c>
      <c r="W251" t="n">
        <v>1.01</v>
      </c>
      <c r="X251" t="n">
        <v>0.17</v>
      </c>
      <c r="Y251" t="n">
        <v>1</v>
      </c>
      <c r="Z251" t="n">
        <v>10</v>
      </c>
    </row>
    <row r="252">
      <c r="A252" t="n">
        <v>30</v>
      </c>
      <c r="B252" t="n">
        <v>110</v>
      </c>
      <c r="C252" t="inlineStr">
        <is>
          <t xml:space="preserve">CONCLUIDO	</t>
        </is>
      </c>
      <c r="D252" t="n">
        <v>9.797800000000001</v>
      </c>
      <c r="E252" t="n">
        <v>10.21</v>
      </c>
      <c r="F252" t="n">
        <v>7.21</v>
      </c>
      <c r="G252" t="n">
        <v>48.09</v>
      </c>
      <c r="H252" t="n">
        <v>0.67</v>
      </c>
      <c r="I252" t="n">
        <v>9</v>
      </c>
      <c r="J252" t="n">
        <v>225.74</v>
      </c>
      <c r="K252" t="n">
        <v>56.13</v>
      </c>
      <c r="L252" t="n">
        <v>8.5</v>
      </c>
      <c r="M252" t="n">
        <v>7</v>
      </c>
      <c r="N252" t="n">
        <v>51.11</v>
      </c>
      <c r="O252" t="n">
        <v>28075.56</v>
      </c>
      <c r="P252" t="n">
        <v>88.34</v>
      </c>
      <c r="Q252" t="n">
        <v>605.84</v>
      </c>
      <c r="R252" t="n">
        <v>29.03</v>
      </c>
      <c r="S252" t="n">
        <v>21.88</v>
      </c>
      <c r="T252" t="n">
        <v>2544.64</v>
      </c>
      <c r="U252" t="n">
        <v>0.75</v>
      </c>
      <c r="V252" t="n">
        <v>0.86</v>
      </c>
      <c r="W252" t="n">
        <v>1</v>
      </c>
      <c r="X252" t="n">
        <v>0.16</v>
      </c>
      <c r="Y252" t="n">
        <v>1</v>
      </c>
      <c r="Z252" t="n">
        <v>10</v>
      </c>
    </row>
    <row r="253">
      <c r="A253" t="n">
        <v>31</v>
      </c>
      <c r="B253" t="n">
        <v>110</v>
      </c>
      <c r="C253" t="inlineStr">
        <is>
          <t xml:space="preserve">CONCLUIDO	</t>
        </is>
      </c>
      <c r="D253" t="n">
        <v>9.7837</v>
      </c>
      <c r="E253" t="n">
        <v>10.22</v>
      </c>
      <c r="F253" t="n">
        <v>7.23</v>
      </c>
      <c r="G253" t="n">
        <v>48.19</v>
      </c>
      <c r="H253" t="n">
        <v>0.6899999999999999</v>
      </c>
      <c r="I253" t="n">
        <v>9</v>
      </c>
      <c r="J253" t="n">
        <v>226.16</v>
      </c>
      <c r="K253" t="n">
        <v>56.13</v>
      </c>
      <c r="L253" t="n">
        <v>8.75</v>
      </c>
      <c r="M253" t="n">
        <v>7</v>
      </c>
      <c r="N253" t="n">
        <v>51.28</v>
      </c>
      <c r="O253" t="n">
        <v>28127.29</v>
      </c>
      <c r="P253" t="n">
        <v>87.05</v>
      </c>
      <c r="Q253" t="n">
        <v>605.84</v>
      </c>
      <c r="R253" t="n">
        <v>29.46</v>
      </c>
      <c r="S253" t="n">
        <v>21.88</v>
      </c>
      <c r="T253" t="n">
        <v>2763.08</v>
      </c>
      <c r="U253" t="n">
        <v>0.74</v>
      </c>
      <c r="V253" t="n">
        <v>0.86</v>
      </c>
      <c r="W253" t="n">
        <v>1</v>
      </c>
      <c r="X253" t="n">
        <v>0.17</v>
      </c>
      <c r="Y253" t="n">
        <v>1</v>
      </c>
      <c r="Z253" t="n">
        <v>10</v>
      </c>
    </row>
    <row r="254">
      <c r="A254" t="n">
        <v>32</v>
      </c>
      <c r="B254" t="n">
        <v>110</v>
      </c>
      <c r="C254" t="inlineStr">
        <is>
          <t xml:space="preserve">CONCLUIDO	</t>
        </is>
      </c>
      <c r="D254" t="n">
        <v>9.860300000000001</v>
      </c>
      <c r="E254" t="n">
        <v>10.14</v>
      </c>
      <c r="F254" t="n">
        <v>7.19</v>
      </c>
      <c r="G254" t="n">
        <v>53.93</v>
      </c>
      <c r="H254" t="n">
        <v>0.71</v>
      </c>
      <c r="I254" t="n">
        <v>8</v>
      </c>
      <c r="J254" t="n">
        <v>226.58</v>
      </c>
      <c r="K254" t="n">
        <v>56.13</v>
      </c>
      <c r="L254" t="n">
        <v>9</v>
      </c>
      <c r="M254" t="n">
        <v>6</v>
      </c>
      <c r="N254" t="n">
        <v>51.45</v>
      </c>
      <c r="O254" t="n">
        <v>28179.08</v>
      </c>
      <c r="P254" t="n">
        <v>86.11</v>
      </c>
      <c r="Q254" t="n">
        <v>605.84</v>
      </c>
      <c r="R254" t="n">
        <v>28.37</v>
      </c>
      <c r="S254" t="n">
        <v>21.88</v>
      </c>
      <c r="T254" t="n">
        <v>2220.06</v>
      </c>
      <c r="U254" t="n">
        <v>0.77</v>
      </c>
      <c r="V254" t="n">
        <v>0.86</v>
      </c>
      <c r="W254" t="n">
        <v>1</v>
      </c>
      <c r="X254" t="n">
        <v>0.13</v>
      </c>
      <c r="Y254" t="n">
        <v>1</v>
      </c>
      <c r="Z254" t="n">
        <v>10</v>
      </c>
    </row>
    <row r="255">
      <c r="A255" t="n">
        <v>33</v>
      </c>
      <c r="B255" t="n">
        <v>110</v>
      </c>
      <c r="C255" t="inlineStr">
        <is>
          <t xml:space="preserve">CONCLUIDO	</t>
        </is>
      </c>
      <c r="D255" t="n">
        <v>9.867100000000001</v>
      </c>
      <c r="E255" t="n">
        <v>10.13</v>
      </c>
      <c r="F255" t="n">
        <v>7.18</v>
      </c>
      <c r="G255" t="n">
        <v>53.88</v>
      </c>
      <c r="H255" t="n">
        <v>0.72</v>
      </c>
      <c r="I255" t="n">
        <v>8</v>
      </c>
      <c r="J255" t="n">
        <v>227</v>
      </c>
      <c r="K255" t="n">
        <v>56.13</v>
      </c>
      <c r="L255" t="n">
        <v>9.25</v>
      </c>
      <c r="M255" t="n">
        <v>6</v>
      </c>
      <c r="N255" t="n">
        <v>51.62</v>
      </c>
      <c r="O255" t="n">
        <v>28230.92</v>
      </c>
      <c r="P255" t="n">
        <v>85.23</v>
      </c>
      <c r="Q255" t="n">
        <v>605.87</v>
      </c>
      <c r="R255" t="n">
        <v>28.07</v>
      </c>
      <c r="S255" t="n">
        <v>21.88</v>
      </c>
      <c r="T255" t="n">
        <v>2070.75</v>
      </c>
      <c r="U255" t="n">
        <v>0.78</v>
      </c>
      <c r="V255" t="n">
        <v>0.86</v>
      </c>
      <c r="W255" t="n">
        <v>1</v>
      </c>
      <c r="X255" t="n">
        <v>0.13</v>
      </c>
      <c r="Y255" t="n">
        <v>1</v>
      </c>
      <c r="Z255" t="n">
        <v>10</v>
      </c>
    </row>
    <row r="256">
      <c r="A256" t="n">
        <v>34</v>
      </c>
      <c r="B256" t="n">
        <v>110</v>
      </c>
      <c r="C256" t="inlineStr">
        <is>
          <t xml:space="preserve">CONCLUIDO	</t>
        </is>
      </c>
      <c r="D256" t="n">
        <v>9.856299999999999</v>
      </c>
      <c r="E256" t="n">
        <v>10.15</v>
      </c>
      <c r="F256" t="n">
        <v>7.2</v>
      </c>
      <c r="G256" t="n">
        <v>53.96</v>
      </c>
      <c r="H256" t="n">
        <v>0.74</v>
      </c>
      <c r="I256" t="n">
        <v>8</v>
      </c>
      <c r="J256" t="n">
        <v>227.42</v>
      </c>
      <c r="K256" t="n">
        <v>56.13</v>
      </c>
      <c r="L256" t="n">
        <v>9.5</v>
      </c>
      <c r="M256" t="n">
        <v>5</v>
      </c>
      <c r="N256" t="n">
        <v>51.8</v>
      </c>
      <c r="O256" t="n">
        <v>28282.83</v>
      </c>
      <c r="P256" t="n">
        <v>83.97</v>
      </c>
      <c r="Q256" t="n">
        <v>605.84</v>
      </c>
      <c r="R256" t="n">
        <v>28.42</v>
      </c>
      <c r="S256" t="n">
        <v>21.88</v>
      </c>
      <c r="T256" t="n">
        <v>2248.14</v>
      </c>
      <c r="U256" t="n">
        <v>0.77</v>
      </c>
      <c r="V256" t="n">
        <v>0.86</v>
      </c>
      <c r="W256" t="n">
        <v>1</v>
      </c>
      <c r="X256" t="n">
        <v>0.14</v>
      </c>
      <c r="Y256" t="n">
        <v>1</v>
      </c>
      <c r="Z256" t="n">
        <v>10</v>
      </c>
    </row>
    <row r="257">
      <c r="A257" t="n">
        <v>35</v>
      </c>
      <c r="B257" t="n">
        <v>110</v>
      </c>
      <c r="C257" t="inlineStr">
        <is>
          <t xml:space="preserve">CONCLUIDO	</t>
        </is>
      </c>
      <c r="D257" t="n">
        <v>9.8544</v>
      </c>
      <c r="E257" t="n">
        <v>10.15</v>
      </c>
      <c r="F257" t="n">
        <v>7.2</v>
      </c>
      <c r="G257" t="n">
        <v>53.98</v>
      </c>
      <c r="H257" t="n">
        <v>0.76</v>
      </c>
      <c r="I257" t="n">
        <v>8</v>
      </c>
      <c r="J257" t="n">
        <v>227.84</v>
      </c>
      <c r="K257" t="n">
        <v>56.13</v>
      </c>
      <c r="L257" t="n">
        <v>9.75</v>
      </c>
      <c r="M257" t="n">
        <v>5</v>
      </c>
      <c r="N257" t="n">
        <v>51.97</v>
      </c>
      <c r="O257" t="n">
        <v>28334.8</v>
      </c>
      <c r="P257" t="n">
        <v>82.52</v>
      </c>
      <c r="Q257" t="n">
        <v>605.84</v>
      </c>
      <c r="R257" t="n">
        <v>28.42</v>
      </c>
      <c r="S257" t="n">
        <v>21.88</v>
      </c>
      <c r="T257" t="n">
        <v>2246.25</v>
      </c>
      <c r="U257" t="n">
        <v>0.77</v>
      </c>
      <c r="V257" t="n">
        <v>0.86</v>
      </c>
      <c r="W257" t="n">
        <v>1</v>
      </c>
      <c r="X257" t="n">
        <v>0.14</v>
      </c>
      <c r="Y257" t="n">
        <v>1</v>
      </c>
      <c r="Z257" t="n">
        <v>10</v>
      </c>
    </row>
    <row r="258">
      <c r="A258" t="n">
        <v>36</v>
      </c>
      <c r="B258" t="n">
        <v>110</v>
      </c>
      <c r="C258" t="inlineStr">
        <is>
          <t xml:space="preserve">CONCLUIDO	</t>
        </is>
      </c>
      <c r="D258" t="n">
        <v>9.9152</v>
      </c>
      <c r="E258" t="n">
        <v>10.09</v>
      </c>
      <c r="F258" t="n">
        <v>7.18</v>
      </c>
      <c r="G258" t="n">
        <v>61.52</v>
      </c>
      <c r="H258" t="n">
        <v>0.78</v>
      </c>
      <c r="I258" t="n">
        <v>7</v>
      </c>
      <c r="J258" t="n">
        <v>228.27</v>
      </c>
      <c r="K258" t="n">
        <v>56.13</v>
      </c>
      <c r="L258" t="n">
        <v>10</v>
      </c>
      <c r="M258" t="n">
        <v>3</v>
      </c>
      <c r="N258" t="n">
        <v>52.14</v>
      </c>
      <c r="O258" t="n">
        <v>28386.82</v>
      </c>
      <c r="P258" t="n">
        <v>82.14</v>
      </c>
      <c r="Q258" t="n">
        <v>605.88</v>
      </c>
      <c r="R258" t="n">
        <v>27.85</v>
      </c>
      <c r="S258" t="n">
        <v>21.88</v>
      </c>
      <c r="T258" t="n">
        <v>1966.81</v>
      </c>
      <c r="U258" t="n">
        <v>0.79</v>
      </c>
      <c r="V258" t="n">
        <v>0.86</v>
      </c>
      <c r="W258" t="n">
        <v>1</v>
      </c>
      <c r="X258" t="n">
        <v>0.12</v>
      </c>
      <c r="Y258" t="n">
        <v>1</v>
      </c>
      <c r="Z258" t="n">
        <v>10</v>
      </c>
    </row>
    <row r="259">
      <c r="A259" t="n">
        <v>37</v>
      </c>
      <c r="B259" t="n">
        <v>110</v>
      </c>
      <c r="C259" t="inlineStr">
        <is>
          <t xml:space="preserve">CONCLUIDO	</t>
        </is>
      </c>
      <c r="D259" t="n">
        <v>9.9122</v>
      </c>
      <c r="E259" t="n">
        <v>10.09</v>
      </c>
      <c r="F259" t="n">
        <v>7.18</v>
      </c>
      <c r="G259" t="n">
        <v>61.55</v>
      </c>
      <c r="H259" t="n">
        <v>0.8</v>
      </c>
      <c r="I259" t="n">
        <v>7</v>
      </c>
      <c r="J259" t="n">
        <v>228.69</v>
      </c>
      <c r="K259" t="n">
        <v>56.13</v>
      </c>
      <c r="L259" t="n">
        <v>10.25</v>
      </c>
      <c r="M259" t="n">
        <v>2</v>
      </c>
      <c r="N259" t="n">
        <v>52.31</v>
      </c>
      <c r="O259" t="n">
        <v>28438.91</v>
      </c>
      <c r="P259" t="n">
        <v>81.92</v>
      </c>
      <c r="Q259" t="n">
        <v>605.84</v>
      </c>
      <c r="R259" t="n">
        <v>27.83</v>
      </c>
      <c r="S259" t="n">
        <v>21.88</v>
      </c>
      <c r="T259" t="n">
        <v>1957.79</v>
      </c>
      <c r="U259" t="n">
        <v>0.79</v>
      </c>
      <c r="V259" t="n">
        <v>0.86</v>
      </c>
      <c r="W259" t="n">
        <v>1.01</v>
      </c>
      <c r="X259" t="n">
        <v>0.12</v>
      </c>
      <c r="Y259" t="n">
        <v>1</v>
      </c>
      <c r="Z259" t="n">
        <v>10</v>
      </c>
    </row>
    <row r="260">
      <c r="A260" t="n">
        <v>38</v>
      </c>
      <c r="B260" t="n">
        <v>110</v>
      </c>
      <c r="C260" t="inlineStr">
        <is>
          <t xml:space="preserve">CONCLUIDO	</t>
        </is>
      </c>
      <c r="D260" t="n">
        <v>9.9133</v>
      </c>
      <c r="E260" t="n">
        <v>10.09</v>
      </c>
      <c r="F260" t="n">
        <v>7.18</v>
      </c>
      <c r="G260" t="n">
        <v>61.54</v>
      </c>
      <c r="H260" t="n">
        <v>0.8100000000000001</v>
      </c>
      <c r="I260" t="n">
        <v>7</v>
      </c>
      <c r="J260" t="n">
        <v>229.11</v>
      </c>
      <c r="K260" t="n">
        <v>56.13</v>
      </c>
      <c r="L260" t="n">
        <v>10.5</v>
      </c>
      <c r="M260" t="n">
        <v>3</v>
      </c>
      <c r="N260" t="n">
        <v>52.48</v>
      </c>
      <c r="O260" t="n">
        <v>28491.06</v>
      </c>
      <c r="P260" t="n">
        <v>82.73999999999999</v>
      </c>
      <c r="Q260" t="n">
        <v>605.91</v>
      </c>
      <c r="R260" t="n">
        <v>27.87</v>
      </c>
      <c r="S260" t="n">
        <v>21.88</v>
      </c>
      <c r="T260" t="n">
        <v>1978</v>
      </c>
      <c r="U260" t="n">
        <v>0.79</v>
      </c>
      <c r="V260" t="n">
        <v>0.86</v>
      </c>
      <c r="W260" t="n">
        <v>1</v>
      </c>
      <c r="X260" t="n">
        <v>0.12</v>
      </c>
      <c r="Y260" t="n">
        <v>1</v>
      </c>
      <c r="Z260" t="n">
        <v>10</v>
      </c>
    </row>
    <row r="261">
      <c r="A261" t="n">
        <v>39</v>
      </c>
      <c r="B261" t="n">
        <v>110</v>
      </c>
      <c r="C261" t="inlineStr">
        <is>
          <t xml:space="preserve">CONCLUIDO	</t>
        </is>
      </c>
      <c r="D261" t="n">
        <v>9.9062</v>
      </c>
      <c r="E261" t="n">
        <v>10.09</v>
      </c>
      <c r="F261" t="n">
        <v>7.19</v>
      </c>
      <c r="G261" t="n">
        <v>61.6</v>
      </c>
      <c r="H261" t="n">
        <v>0.83</v>
      </c>
      <c r="I261" t="n">
        <v>7</v>
      </c>
      <c r="J261" t="n">
        <v>229.53</v>
      </c>
      <c r="K261" t="n">
        <v>56.13</v>
      </c>
      <c r="L261" t="n">
        <v>10.75</v>
      </c>
      <c r="M261" t="n">
        <v>1</v>
      </c>
      <c r="N261" t="n">
        <v>52.66</v>
      </c>
      <c r="O261" t="n">
        <v>28543.27</v>
      </c>
      <c r="P261" t="n">
        <v>82.84999999999999</v>
      </c>
      <c r="Q261" t="n">
        <v>605.84</v>
      </c>
      <c r="R261" t="n">
        <v>27.95</v>
      </c>
      <c r="S261" t="n">
        <v>21.88</v>
      </c>
      <c r="T261" t="n">
        <v>2018.25</v>
      </c>
      <c r="U261" t="n">
        <v>0.78</v>
      </c>
      <c r="V261" t="n">
        <v>0.86</v>
      </c>
      <c r="W261" t="n">
        <v>1.01</v>
      </c>
      <c r="X261" t="n">
        <v>0.13</v>
      </c>
      <c r="Y261" t="n">
        <v>1</v>
      </c>
      <c r="Z261" t="n">
        <v>10</v>
      </c>
    </row>
    <row r="262">
      <c r="A262" t="n">
        <v>40</v>
      </c>
      <c r="B262" t="n">
        <v>110</v>
      </c>
      <c r="C262" t="inlineStr">
        <is>
          <t xml:space="preserve">CONCLUIDO	</t>
        </is>
      </c>
      <c r="D262" t="n">
        <v>9.9032</v>
      </c>
      <c r="E262" t="n">
        <v>10.1</v>
      </c>
      <c r="F262" t="n">
        <v>7.19</v>
      </c>
      <c r="G262" t="n">
        <v>61.62</v>
      </c>
      <c r="H262" t="n">
        <v>0.85</v>
      </c>
      <c r="I262" t="n">
        <v>7</v>
      </c>
      <c r="J262" t="n">
        <v>229.96</v>
      </c>
      <c r="K262" t="n">
        <v>56.13</v>
      </c>
      <c r="L262" t="n">
        <v>11</v>
      </c>
      <c r="M262" t="n">
        <v>0</v>
      </c>
      <c r="N262" t="n">
        <v>52.83</v>
      </c>
      <c r="O262" t="n">
        <v>28595.54</v>
      </c>
      <c r="P262" t="n">
        <v>83.01000000000001</v>
      </c>
      <c r="Q262" t="n">
        <v>605.88</v>
      </c>
      <c r="R262" t="n">
        <v>28.02</v>
      </c>
      <c r="S262" t="n">
        <v>21.88</v>
      </c>
      <c r="T262" t="n">
        <v>2050.13</v>
      </c>
      <c r="U262" t="n">
        <v>0.78</v>
      </c>
      <c r="V262" t="n">
        <v>0.86</v>
      </c>
      <c r="W262" t="n">
        <v>1.01</v>
      </c>
      <c r="X262" t="n">
        <v>0.13</v>
      </c>
      <c r="Y262" t="n">
        <v>1</v>
      </c>
      <c r="Z262" t="n">
        <v>10</v>
      </c>
    </row>
    <row r="263">
      <c r="A263" t="n">
        <v>0</v>
      </c>
      <c r="B263" t="n">
        <v>150</v>
      </c>
      <c r="C263" t="inlineStr">
        <is>
          <t xml:space="preserve">CONCLUIDO	</t>
        </is>
      </c>
      <c r="D263" t="n">
        <v>5.0659</v>
      </c>
      <c r="E263" t="n">
        <v>19.74</v>
      </c>
      <c r="F263" t="n">
        <v>9.69</v>
      </c>
      <c r="G263" t="n">
        <v>4.58</v>
      </c>
      <c r="H263" t="n">
        <v>0.06</v>
      </c>
      <c r="I263" t="n">
        <v>127</v>
      </c>
      <c r="J263" t="n">
        <v>296.65</v>
      </c>
      <c r="K263" t="n">
        <v>61.82</v>
      </c>
      <c r="L263" t="n">
        <v>1</v>
      </c>
      <c r="M263" t="n">
        <v>125</v>
      </c>
      <c r="N263" t="n">
        <v>83.83</v>
      </c>
      <c r="O263" t="n">
        <v>36821.52</v>
      </c>
      <c r="P263" t="n">
        <v>175.52</v>
      </c>
      <c r="Q263" t="n">
        <v>606.11</v>
      </c>
      <c r="R263" t="n">
        <v>106.09</v>
      </c>
      <c r="S263" t="n">
        <v>21.88</v>
      </c>
      <c r="T263" t="n">
        <v>40485.25</v>
      </c>
      <c r="U263" t="n">
        <v>0.21</v>
      </c>
      <c r="V263" t="n">
        <v>0.64</v>
      </c>
      <c r="W263" t="n">
        <v>1.2</v>
      </c>
      <c r="X263" t="n">
        <v>2.63</v>
      </c>
      <c r="Y263" t="n">
        <v>1</v>
      </c>
      <c r="Z263" t="n">
        <v>10</v>
      </c>
    </row>
    <row r="264">
      <c r="A264" t="n">
        <v>1</v>
      </c>
      <c r="B264" t="n">
        <v>150</v>
      </c>
      <c r="C264" t="inlineStr">
        <is>
          <t xml:space="preserve">CONCLUIDO	</t>
        </is>
      </c>
      <c r="D264" t="n">
        <v>5.8131</v>
      </c>
      <c r="E264" t="n">
        <v>17.2</v>
      </c>
      <c r="F264" t="n">
        <v>8.98</v>
      </c>
      <c r="G264" t="n">
        <v>5.73</v>
      </c>
      <c r="H264" t="n">
        <v>0.07000000000000001</v>
      </c>
      <c r="I264" t="n">
        <v>94</v>
      </c>
      <c r="J264" t="n">
        <v>297.17</v>
      </c>
      <c r="K264" t="n">
        <v>61.82</v>
      </c>
      <c r="L264" t="n">
        <v>1.25</v>
      </c>
      <c r="M264" t="n">
        <v>92</v>
      </c>
      <c r="N264" t="n">
        <v>84.09999999999999</v>
      </c>
      <c r="O264" t="n">
        <v>36885.7</v>
      </c>
      <c r="P264" t="n">
        <v>162.31</v>
      </c>
      <c r="Q264" t="n">
        <v>606.02</v>
      </c>
      <c r="R264" t="n">
        <v>84.04000000000001</v>
      </c>
      <c r="S264" t="n">
        <v>21.88</v>
      </c>
      <c r="T264" t="n">
        <v>29628.56</v>
      </c>
      <c r="U264" t="n">
        <v>0.26</v>
      </c>
      <c r="V264" t="n">
        <v>0.6899999999999999</v>
      </c>
      <c r="W264" t="n">
        <v>1.15</v>
      </c>
      <c r="X264" t="n">
        <v>1.92</v>
      </c>
      <c r="Y264" t="n">
        <v>1</v>
      </c>
      <c r="Z264" t="n">
        <v>10</v>
      </c>
    </row>
    <row r="265">
      <c r="A265" t="n">
        <v>2</v>
      </c>
      <c r="B265" t="n">
        <v>150</v>
      </c>
      <c r="C265" t="inlineStr">
        <is>
          <t xml:space="preserve">CONCLUIDO	</t>
        </is>
      </c>
      <c r="D265" t="n">
        <v>6.3571</v>
      </c>
      <c r="E265" t="n">
        <v>15.73</v>
      </c>
      <c r="F265" t="n">
        <v>8.57</v>
      </c>
      <c r="G265" t="n">
        <v>6.85</v>
      </c>
      <c r="H265" t="n">
        <v>0.09</v>
      </c>
      <c r="I265" t="n">
        <v>75</v>
      </c>
      <c r="J265" t="n">
        <v>297.7</v>
      </c>
      <c r="K265" t="n">
        <v>61.82</v>
      </c>
      <c r="L265" t="n">
        <v>1.5</v>
      </c>
      <c r="M265" t="n">
        <v>73</v>
      </c>
      <c r="N265" t="n">
        <v>84.37</v>
      </c>
      <c r="O265" t="n">
        <v>36949.99</v>
      </c>
      <c r="P265" t="n">
        <v>154.41</v>
      </c>
      <c r="Q265" t="n">
        <v>606.11</v>
      </c>
      <c r="R265" t="n">
        <v>71.16</v>
      </c>
      <c r="S265" t="n">
        <v>21.88</v>
      </c>
      <c r="T265" t="n">
        <v>23283.84</v>
      </c>
      <c r="U265" t="n">
        <v>0.31</v>
      </c>
      <c r="V265" t="n">
        <v>0.72</v>
      </c>
      <c r="W265" t="n">
        <v>1.11</v>
      </c>
      <c r="X265" t="n">
        <v>1.51</v>
      </c>
      <c r="Y265" t="n">
        <v>1</v>
      </c>
      <c r="Z265" t="n">
        <v>10</v>
      </c>
    </row>
    <row r="266">
      <c r="A266" t="n">
        <v>3</v>
      </c>
      <c r="B266" t="n">
        <v>150</v>
      </c>
      <c r="C266" t="inlineStr">
        <is>
          <t xml:space="preserve">CONCLUIDO	</t>
        </is>
      </c>
      <c r="D266" t="n">
        <v>6.785</v>
      </c>
      <c r="E266" t="n">
        <v>14.74</v>
      </c>
      <c r="F266" t="n">
        <v>8.300000000000001</v>
      </c>
      <c r="G266" t="n">
        <v>8.029999999999999</v>
      </c>
      <c r="H266" t="n">
        <v>0.1</v>
      </c>
      <c r="I266" t="n">
        <v>62</v>
      </c>
      <c r="J266" t="n">
        <v>298.22</v>
      </c>
      <c r="K266" t="n">
        <v>61.82</v>
      </c>
      <c r="L266" t="n">
        <v>1.75</v>
      </c>
      <c r="M266" t="n">
        <v>60</v>
      </c>
      <c r="N266" t="n">
        <v>84.65000000000001</v>
      </c>
      <c r="O266" t="n">
        <v>37014.39</v>
      </c>
      <c r="P266" t="n">
        <v>149.17</v>
      </c>
      <c r="Q266" t="n">
        <v>605.9299999999999</v>
      </c>
      <c r="R266" t="n">
        <v>62.45</v>
      </c>
      <c r="S266" t="n">
        <v>21.88</v>
      </c>
      <c r="T266" t="n">
        <v>18992.66</v>
      </c>
      <c r="U266" t="n">
        <v>0.35</v>
      </c>
      <c r="V266" t="n">
        <v>0.75</v>
      </c>
      <c r="W266" t="n">
        <v>1.1</v>
      </c>
      <c r="X266" t="n">
        <v>1.24</v>
      </c>
      <c r="Y266" t="n">
        <v>1</v>
      </c>
      <c r="Z266" t="n">
        <v>10</v>
      </c>
    </row>
    <row r="267">
      <c r="A267" t="n">
        <v>4</v>
      </c>
      <c r="B267" t="n">
        <v>150</v>
      </c>
      <c r="C267" t="inlineStr">
        <is>
          <t xml:space="preserve">CONCLUIDO	</t>
        </is>
      </c>
      <c r="D267" t="n">
        <v>7.0796</v>
      </c>
      <c r="E267" t="n">
        <v>14.12</v>
      </c>
      <c r="F267" t="n">
        <v>8.130000000000001</v>
      </c>
      <c r="G267" t="n">
        <v>9.029999999999999</v>
      </c>
      <c r="H267" t="n">
        <v>0.12</v>
      </c>
      <c r="I267" t="n">
        <v>54</v>
      </c>
      <c r="J267" t="n">
        <v>298.74</v>
      </c>
      <c r="K267" t="n">
        <v>61.82</v>
      </c>
      <c r="L267" t="n">
        <v>2</v>
      </c>
      <c r="M267" t="n">
        <v>52</v>
      </c>
      <c r="N267" t="n">
        <v>84.92</v>
      </c>
      <c r="O267" t="n">
        <v>37078.91</v>
      </c>
      <c r="P267" t="n">
        <v>145.79</v>
      </c>
      <c r="Q267" t="n">
        <v>605.88</v>
      </c>
      <c r="R267" t="n">
        <v>57.5</v>
      </c>
      <c r="S267" t="n">
        <v>21.88</v>
      </c>
      <c r="T267" t="n">
        <v>16555.82</v>
      </c>
      <c r="U267" t="n">
        <v>0.38</v>
      </c>
      <c r="V267" t="n">
        <v>0.76</v>
      </c>
      <c r="W267" t="n">
        <v>1.08</v>
      </c>
      <c r="X267" t="n">
        <v>1.07</v>
      </c>
      <c r="Y267" t="n">
        <v>1</v>
      </c>
      <c r="Z267" t="n">
        <v>10</v>
      </c>
    </row>
    <row r="268">
      <c r="A268" t="n">
        <v>5</v>
      </c>
      <c r="B268" t="n">
        <v>150</v>
      </c>
      <c r="C268" t="inlineStr">
        <is>
          <t xml:space="preserve">CONCLUIDO	</t>
        </is>
      </c>
      <c r="D268" t="n">
        <v>7.3567</v>
      </c>
      <c r="E268" t="n">
        <v>13.59</v>
      </c>
      <c r="F268" t="n">
        <v>7.98</v>
      </c>
      <c r="G268" t="n">
        <v>10.19</v>
      </c>
      <c r="H268" t="n">
        <v>0.13</v>
      </c>
      <c r="I268" t="n">
        <v>47</v>
      </c>
      <c r="J268" t="n">
        <v>299.26</v>
      </c>
      <c r="K268" t="n">
        <v>61.82</v>
      </c>
      <c r="L268" t="n">
        <v>2.25</v>
      </c>
      <c r="M268" t="n">
        <v>45</v>
      </c>
      <c r="N268" t="n">
        <v>85.19</v>
      </c>
      <c r="O268" t="n">
        <v>37143.54</v>
      </c>
      <c r="P268" t="n">
        <v>142.86</v>
      </c>
      <c r="Q268" t="n">
        <v>605.99</v>
      </c>
      <c r="R268" t="n">
        <v>53.22</v>
      </c>
      <c r="S268" t="n">
        <v>21.88</v>
      </c>
      <c r="T268" t="n">
        <v>14451.29</v>
      </c>
      <c r="U268" t="n">
        <v>0.41</v>
      </c>
      <c r="V268" t="n">
        <v>0.77</v>
      </c>
      <c r="W268" t="n">
        <v>1.06</v>
      </c>
      <c r="X268" t="n">
        <v>0.93</v>
      </c>
      <c r="Y268" t="n">
        <v>1</v>
      </c>
      <c r="Z268" t="n">
        <v>10</v>
      </c>
    </row>
    <row r="269">
      <c r="A269" t="n">
        <v>6</v>
      </c>
      <c r="B269" t="n">
        <v>150</v>
      </c>
      <c r="C269" t="inlineStr">
        <is>
          <t xml:space="preserve">CONCLUIDO	</t>
        </is>
      </c>
      <c r="D269" t="n">
        <v>7.5683</v>
      </c>
      <c r="E269" t="n">
        <v>13.21</v>
      </c>
      <c r="F269" t="n">
        <v>7.88</v>
      </c>
      <c r="G269" t="n">
        <v>11.26</v>
      </c>
      <c r="H269" t="n">
        <v>0.15</v>
      </c>
      <c r="I269" t="n">
        <v>42</v>
      </c>
      <c r="J269" t="n">
        <v>299.79</v>
      </c>
      <c r="K269" t="n">
        <v>61.82</v>
      </c>
      <c r="L269" t="n">
        <v>2.5</v>
      </c>
      <c r="M269" t="n">
        <v>40</v>
      </c>
      <c r="N269" t="n">
        <v>85.47</v>
      </c>
      <c r="O269" t="n">
        <v>37208.42</v>
      </c>
      <c r="P269" t="n">
        <v>140.56</v>
      </c>
      <c r="Q269" t="n">
        <v>605.89</v>
      </c>
      <c r="R269" t="n">
        <v>49.81</v>
      </c>
      <c r="S269" t="n">
        <v>21.88</v>
      </c>
      <c r="T269" t="n">
        <v>12770.77</v>
      </c>
      <c r="U269" t="n">
        <v>0.44</v>
      </c>
      <c r="V269" t="n">
        <v>0.78</v>
      </c>
      <c r="W269" t="n">
        <v>1.06</v>
      </c>
      <c r="X269" t="n">
        <v>0.82</v>
      </c>
      <c r="Y269" t="n">
        <v>1</v>
      </c>
      <c r="Z269" t="n">
        <v>10</v>
      </c>
    </row>
    <row r="270">
      <c r="A270" t="n">
        <v>7</v>
      </c>
      <c r="B270" t="n">
        <v>150</v>
      </c>
      <c r="C270" t="inlineStr">
        <is>
          <t xml:space="preserve">CONCLUIDO	</t>
        </is>
      </c>
      <c r="D270" t="n">
        <v>7.7408</v>
      </c>
      <c r="E270" t="n">
        <v>12.92</v>
      </c>
      <c r="F270" t="n">
        <v>7.81</v>
      </c>
      <c r="G270" t="n">
        <v>12.33</v>
      </c>
      <c r="H270" t="n">
        <v>0.16</v>
      </c>
      <c r="I270" t="n">
        <v>38</v>
      </c>
      <c r="J270" t="n">
        <v>300.32</v>
      </c>
      <c r="K270" t="n">
        <v>61.82</v>
      </c>
      <c r="L270" t="n">
        <v>2.75</v>
      </c>
      <c r="M270" t="n">
        <v>36</v>
      </c>
      <c r="N270" t="n">
        <v>85.73999999999999</v>
      </c>
      <c r="O270" t="n">
        <v>37273.29</v>
      </c>
      <c r="P270" t="n">
        <v>139.08</v>
      </c>
      <c r="Q270" t="n">
        <v>605.85</v>
      </c>
      <c r="R270" t="n">
        <v>47.37</v>
      </c>
      <c r="S270" t="n">
        <v>21.88</v>
      </c>
      <c r="T270" t="n">
        <v>11571.01</v>
      </c>
      <c r="U270" t="n">
        <v>0.46</v>
      </c>
      <c r="V270" t="n">
        <v>0.79</v>
      </c>
      <c r="W270" t="n">
        <v>1.06</v>
      </c>
      <c r="X270" t="n">
        <v>0.75</v>
      </c>
      <c r="Y270" t="n">
        <v>1</v>
      </c>
      <c r="Z270" t="n">
        <v>10</v>
      </c>
    </row>
    <row r="271">
      <c r="A271" t="n">
        <v>8</v>
      </c>
      <c r="B271" t="n">
        <v>150</v>
      </c>
      <c r="C271" t="inlineStr">
        <is>
          <t xml:space="preserve">CONCLUIDO	</t>
        </is>
      </c>
      <c r="D271" t="n">
        <v>7.9325</v>
      </c>
      <c r="E271" t="n">
        <v>12.61</v>
      </c>
      <c r="F271" t="n">
        <v>7.72</v>
      </c>
      <c r="G271" t="n">
        <v>13.62</v>
      </c>
      <c r="H271" t="n">
        <v>0.18</v>
      </c>
      <c r="I271" t="n">
        <v>34</v>
      </c>
      <c r="J271" t="n">
        <v>300.84</v>
      </c>
      <c r="K271" t="n">
        <v>61.82</v>
      </c>
      <c r="L271" t="n">
        <v>3</v>
      </c>
      <c r="M271" t="n">
        <v>32</v>
      </c>
      <c r="N271" t="n">
        <v>86.02</v>
      </c>
      <c r="O271" t="n">
        <v>37338.27</v>
      </c>
      <c r="P271" t="n">
        <v>137.09</v>
      </c>
      <c r="Q271" t="n">
        <v>605.88</v>
      </c>
      <c r="R271" t="n">
        <v>44.5</v>
      </c>
      <c r="S271" t="n">
        <v>21.88</v>
      </c>
      <c r="T271" t="n">
        <v>10157.69</v>
      </c>
      <c r="U271" t="n">
        <v>0.49</v>
      </c>
      <c r="V271" t="n">
        <v>0.8</v>
      </c>
      <c r="W271" t="n">
        <v>1.05</v>
      </c>
      <c r="X271" t="n">
        <v>0.66</v>
      </c>
      <c r="Y271" t="n">
        <v>1</v>
      </c>
      <c r="Z271" t="n">
        <v>10</v>
      </c>
    </row>
    <row r="272">
      <c r="A272" t="n">
        <v>9</v>
      </c>
      <c r="B272" t="n">
        <v>150</v>
      </c>
      <c r="C272" t="inlineStr">
        <is>
          <t xml:space="preserve">CONCLUIDO	</t>
        </is>
      </c>
      <c r="D272" t="n">
        <v>8.0783</v>
      </c>
      <c r="E272" t="n">
        <v>12.38</v>
      </c>
      <c r="F272" t="n">
        <v>7.66</v>
      </c>
      <c r="G272" t="n">
        <v>14.82</v>
      </c>
      <c r="H272" t="n">
        <v>0.19</v>
      </c>
      <c r="I272" t="n">
        <v>31</v>
      </c>
      <c r="J272" t="n">
        <v>301.37</v>
      </c>
      <c r="K272" t="n">
        <v>61.82</v>
      </c>
      <c r="L272" t="n">
        <v>3.25</v>
      </c>
      <c r="M272" t="n">
        <v>29</v>
      </c>
      <c r="N272" t="n">
        <v>86.3</v>
      </c>
      <c r="O272" t="n">
        <v>37403.38</v>
      </c>
      <c r="P272" t="n">
        <v>135.62</v>
      </c>
      <c r="Q272" t="n">
        <v>605.9400000000001</v>
      </c>
      <c r="R272" t="n">
        <v>42.88</v>
      </c>
      <c r="S272" t="n">
        <v>21.88</v>
      </c>
      <c r="T272" t="n">
        <v>9362.280000000001</v>
      </c>
      <c r="U272" t="n">
        <v>0.51</v>
      </c>
      <c r="V272" t="n">
        <v>0.8100000000000001</v>
      </c>
      <c r="W272" t="n">
        <v>1.04</v>
      </c>
      <c r="X272" t="n">
        <v>0.6</v>
      </c>
      <c r="Y272" t="n">
        <v>1</v>
      </c>
      <c r="Z272" t="n">
        <v>10</v>
      </c>
    </row>
    <row r="273">
      <c r="A273" t="n">
        <v>10</v>
      </c>
      <c r="B273" t="n">
        <v>150</v>
      </c>
      <c r="C273" t="inlineStr">
        <is>
          <t xml:space="preserve">CONCLUIDO	</t>
        </is>
      </c>
      <c r="D273" t="n">
        <v>8.1677</v>
      </c>
      <c r="E273" t="n">
        <v>12.24</v>
      </c>
      <c r="F273" t="n">
        <v>7.63</v>
      </c>
      <c r="G273" t="n">
        <v>15.8</v>
      </c>
      <c r="H273" t="n">
        <v>0.21</v>
      </c>
      <c r="I273" t="n">
        <v>29</v>
      </c>
      <c r="J273" t="n">
        <v>301.9</v>
      </c>
      <c r="K273" t="n">
        <v>61.82</v>
      </c>
      <c r="L273" t="n">
        <v>3.5</v>
      </c>
      <c r="M273" t="n">
        <v>27</v>
      </c>
      <c r="N273" t="n">
        <v>86.58</v>
      </c>
      <c r="O273" t="n">
        <v>37468.6</v>
      </c>
      <c r="P273" t="n">
        <v>134.88</v>
      </c>
      <c r="Q273" t="n">
        <v>605.92</v>
      </c>
      <c r="R273" t="n">
        <v>42.09</v>
      </c>
      <c r="S273" t="n">
        <v>21.88</v>
      </c>
      <c r="T273" t="n">
        <v>8976.5</v>
      </c>
      <c r="U273" t="n">
        <v>0.52</v>
      </c>
      <c r="V273" t="n">
        <v>0.8100000000000001</v>
      </c>
      <c r="W273" t="n">
        <v>1.04</v>
      </c>
      <c r="X273" t="n">
        <v>0.58</v>
      </c>
      <c r="Y273" t="n">
        <v>1</v>
      </c>
      <c r="Z273" t="n">
        <v>10</v>
      </c>
    </row>
    <row r="274">
      <c r="A274" t="n">
        <v>11</v>
      </c>
      <c r="B274" t="n">
        <v>150</v>
      </c>
      <c r="C274" t="inlineStr">
        <is>
          <t xml:space="preserve">CONCLUIDO	</t>
        </is>
      </c>
      <c r="D274" t="n">
        <v>8.2852</v>
      </c>
      <c r="E274" t="n">
        <v>12.07</v>
      </c>
      <c r="F274" t="n">
        <v>7.57</v>
      </c>
      <c r="G274" t="n">
        <v>16.83</v>
      </c>
      <c r="H274" t="n">
        <v>0.22</v>
      </c>
      <c r="I274" t="n">
        <v>27</v>
      </c>
      <c r="J274" t="n">
        <v>302.43</v>
      </c>
      <c r="K274" t="n">
        <v>61.82</v>
      </c>
      <c r="L274" t="n">
        <v>3.75</v>
      </c>
      <c r="M274" t="n">
        <v>25</v>
      </c>
      <c r="N274" t="n">
        <v>86.86</v>
      </c>
      <c r="O274" t="n">
        <v>37533.94</v>
      </c>
      <c r="P274" t="n">
        <v>133.22</v>
      </c>
      <c r="Q274" t="n">
        <v>605.9400000000001</v>
      </c>
      <c r="R274" t="n">
        <v>39.95</v>
      </c>
      <c r="S274" t="n">
        <v>21.88</v>
      </c>
      <c r="T274" t="n">
        <v>7919.15</v>
      </c>
      <c r="U274" t="n">
        <v>0.55</v>
      </c>
      <c r="V274" t="n">
        <v>0.82</v>
      </c>
      <c r="W274" t="n">
        <v>1.04</v>
      </c>
      <c r="X274" t="n">
        <v>0.51</v>
      </c>
      <c r="Y274" t="n">
        <v>1</v>
      </c>
      <c r="Z274" t="n">
        <v>10</v>
      </c>
    </row>
    <row r="275">
      <c r="A275" t="n">
        <v>12</v>
      </c>
      <c r="B275" t="n">
        <v>150</v>
      </c>
      <c r="C275" t="inlineStr">
        <is>
          <t xml:space="preserve">CONCLUIDO	</t>
        </is>
      </c>
      <c r="D275" t="n">
        <v>8.377700000000001</v>
      </c>
      <c r="E275" t="n">
        <v>11.94</v>
      </c>
      <c r="F275" t="n">
        <v>7.55</v>
      </c>
      <c r="G275" t="n">
        <v>18.12</v>
      </c>
      <c r="H275" t="n">
        <v>0.24</v>
      </c>
      <c r="I275" t="n">
        <v>25</v>
      </c>
      <c r="J275" t="n">
        <v>302.96</v>
      </c>
      <c r="K275" t="n">
        <v>61.82</v>
      </c>
      <c r="L275" t="n">
        <v>4</v>
      </c>
      <c r="M275" t="n">
        <v>23</v>
      </c>
      <c r="N275" t="n">
        <v>87.14</v>
      </c>
      <c r="O275" t="n">
        <v>37599.4</v>
      </c>
      <c r="P275" t="n">
        <v>132.78</v>
      </c>
      <c r="Q275" t="n">
        <v>605.84</v>
      </c>
      <c r="R275" t="n">
        <v>39.4</v>
      </c>
      <c r="S275" t="n">
        <v>21.88</v>
      </c>
      <c r="T275" t="n">
        <v>7651.59</v>
      </c>
      <c r="U275" t="n">
        <v>0.5600000000000001</v>
      </c>
      <c r="V275" t="n">
        <v>0.82</v>
      </c>
      <c r="W275" t="n">
        <v>1.03</v>
      </c>
      <c r="X275" t="n">
        <v>0.49</v>
      </c>
      <c r="Y275" t="n">
        <v>1</v>
      </c>
      <c r="Z275" t="n">
        <v>10</v>
      </c>
    </row>
    <row r="276">
      <c r="A276" t="n">
        <v>13</v>
      </c>
      <c r="B276" t="n">
        <v>150</v>
      </c>
      <c r="C276" t="inlineStr">
        <is>
          <t xml:space="preserve">CONCLUIDO	</t>
        </is>
      </c>
      <c r="D276" t="n">
        <v>8.4335</v>
      </c>
      <c r="E276" t="n">
        <v>11.86</v>
      </c>
      <c r="F276" t="n">
        <v>7.53</v>
      </c>
      <c r="G276" t="n">
        <v>18.82</v>
      </c>
      <c r="H276" t="n">
        <v>0.25</v>
      </c>
      <c r="I276" t="n">
        <v>24</v>
      </c>
      <c r="J276" t="n">
        <v>303.49</v>
      </c>
      <c r="K276" t="n">
        <v>61.82</v>
      </c>
      <c r="L276" t="n">
        <v>4.25</v>
      </c>
      <c r="M276" t="n">
        <v>22</v>
      </c>
      <c r="N276" t="n">
        <v>87.42</v>
      </c>
      <c r="O276" t="n">
        <v>37664.98</v>
      </c>
      <c r="P276" t="n">
        <v>131.95</v>
      </c>
      <c r="Q276" t="n">
        <v>605.9400000000001</v>
      </c>
      <c r="R276" t="n">
        <v>38.76</v>
      </c>
      <c r="S276" t="n">
        <v>21.88</v>
      </c>
      <c r="T276" t="n">
        <v>7337.06</v>
      </c>
      <c r="U276" t="n">
        <v>0.5600000000000001</v>
      </c>
      <c r="V276" t="n">
        <v>0.82</v>
      </c>
      <c r="W276" t="n">
        <v>1.03</v>
      </c>
      <c r="X276" t="n">
        <v>0.47</v>
      </c>
      <c r="Y276" t="n">
        <v>1</v>
      </c>
      <c r="Z276" t="n">
        <v>10</v>
      </c>
    </row>
    <row r="277">
      <c r="A277" t="n">
        <v>14</v>
      </c>
      <c r="B277" t="n">
        <v>150</v>
      </c>
      <c r="C277" t="inlineStr">
        <is>
          <t xml:space="preserve">CONCLUIDO	</t>
        </is>
      </c>
      <c r="D277" t="n">
        <v>8.5549</v>
      </c>
      <c r="E277" t="n">
        <v>11.69</v>
      </c>
      <c r="F277" t="n">
        <v>7.47</v>
      </c>
      <c r="G277" t="n">
        <v>20.37</v>
      </c>
      <c r="H277" t="n">
        <v>0.26</v>
      </c>
      <c r="I277" t="n">
        <v>22</v>
      </c>
      <c r="J277" t="n">
        <v>304.03</v>
      </c>
      <c r="K277" t="n">
        <v>61.82</v>
      </c>
      <c r="L277" t="n">
        <v>4.5</v>
      </c>
      <c r="M277" t="n">
        <v>20</v>
      </c>
      <c r="N277" t="n">
        <v>87.7</v>
      </c>
      <c r="O277" t="n">
        <v>37730.68</v>
      </c>
      <c r="P277" t="n">
        <v>130.69</v>
      </c>
      <c r="Q277" t="n">
        <v>605.84</v>
      </c>
      <c r="R277" t="n">
        <v>37.03</v>
      </c>
      <c r="S277" t="n">
        <v>21.88</v>
      </c>
      <c r="T277" t="n">
        <v>6483.72</v>
      </c>
      <c r="U277" t="n">
        <v>0.59</v>
      </c>
      <c r="V277" t="n">
        <v>0.83</v>
      </c>
      <c r="W277" t="n">
        <v>1.02</v>
      </c>
      <c r="X277" t="n">
        <v>0.41</v>
      </c>
      <c r="Y277" t="n">
        <v>1</v>
      </c>
      <c r="Z277" t="n">
        <v>10</v>
      </c>
    </row>
    <row r="278">
      <c r="A278" t="n">
        <v>15</v>
      </c>
      <c r="B278" t="n">
        <v>150</v>
      </c>
      <c r="C278" t="inlineStr">
        <is>
          <t xml:space="preserve">CONCLUIDO	</t>
        </is>
      </c>
      <c r="D278" t="n">
        <v>8.616199999999999</v>
      </c>
      <c r="E278" t="n">
        <v>11.61</v>
      </c>
      <c r="F278" t="n">
        <v>7.44</v>
      </c>
      <c r="G278" t="n">
        <v>21.26</v>
      </c>
      <c r="H278" t="n">
        <v>0.28</v>
      </c>
      <c r="I278" t="n">
        <v>21</v>
      </c>
      <c r="J278" t="n">
        <v>304.56</v>
      </c>
      <c r="K278" t="n">
        <v>61.82</v>
      </c>
      <c r="L278" t="n">
        <v>4.75</v>
      </c>
      <c r="M278" t="n">
        <v>19</v>
      </c>
      <c r="N278" t="n">
        <v>87.98999999999999</v>
      </c>
      <c r="O278" t="n">
        <v>37796.51</v>
      </c>
      <c r="P278" t="n">
        <v>129.91</v>
      </c>
      <c r="Q278" t="n">
        <v>605.87</v>
      </c>
      <c r="R278" t="n">
        <v>35.99</v>
      </c>
      <c r="S278" t="n">
        <v>21.88</v>
      </c>
      <c r="T278" t="n">
        <v>5966.32</v>
      </c>
      <c r="U278" t="n">
        <v>0.61</v>
      </c>
      <c r="V278" t="n">
        <v>0.83</v>
      </c>
      <c r="W278" t="n">
        <v>1.02</v>
      </c>
      <c r="X278" t="n">
        <v>0.38</v>
      </c>
      <c r="Y278" t="n">
        <v>1</v>
      </c>
      <c r="Z278" t="n">
        <v>10</v>
      </c>
    </row>
    <row r="279">
      <c r="A279" t="n">
        <v>16</v>
      </c>
      <c r="B279" t="n">
        <v>150</v>
      </c>
      <c r="C279" t="inlineStr">
        <is>
          <t xml:space="preserve">CONCLUIDO	</t>
        </is>
      </c>
      <c r="D279" t="n">
        <v>8.6595</v>
      </c>
      <c r="E279" t="n">
        <v>11.55</v>
      </c>
      <c r="F279" t="n">
        <v>7.44</v>
      </c>
      <c r="G279" t="n">
        <v>22.32</v>
      </c>
      <c r="H279" t="n">
        <v>0.29</v>
      </c>
      <c r="I279" t="n">
        <v>20</v>
      </c>
      <c r="J279" t="n">
        <v>305.09</v>
      </c>
      <c r="K279" t="n">
        <v>61.82</v>
      </c>
      <c r="L279" t="n">
        <v>5</v>
      </c>
      <c r="M279" t="n">
        <v>18</v>
      </c>
      <c r="N279" t="n">
        <v>88.27</v>
      </c>
      <c r="O279" t="n">
        <v>37862.45</v>
      </c>
      <c r="P279" t="n">
        <v>129.53</v>
      </c>
      <c r="Q279" t="n">
        <v>605.89</v>
      </c>
      <c r="R279" t="n">
        <v>35.89</v>
      </c>
      <c r="S279" t="n">
        <v>21.88</v>
      </c>
      <c r="T279" t="n">
        <v>5923.69</v>
      </c>
      <c r="U279" t="n">
        <v>0.61</v>
      </c>
      <c r="V279" t="n">
        <v>0.83</v>
      </c>
      <c r="W279" t="n">
        <v>1.03</v>
      </c>
      <c r="X279" t="n">
        <v>0.38</v>
      </c>
      <c r="Y279" t="n">
        <v>1</v>
      </c>
      <c r="Z279" t="n">
        <v>10</v>
      </c>
    </row>
    <row r="280">
      <c r="A280" t="n">
        <v>17</v>
      </c>
      <c r="B280" t="n">
        <v>150</v>
      </c>
      <c r="C280" t="inlineStr">
        <is>
          <t xml:space="preserve">CONCLUIDO	</t>
        </is>
      </c>
      <c r="D280" t="n">
        <v>8.7163</v>
      </c>
      <c r="E280" t="n">
        <v>11.47</v>
      </c>
      <c r="F280" t="n">
        <v>7.42</v>
      </c>
      <c r="G280" t="n">
        <v>23.43</v>
      </c>
      <c r="H280" t="n">
        <v>0.31</v>
      </c>
      <c r="I280" t="n">
        <v>19</v>
      </c>
      <c r="J280" t="n">
        <v>305.63</v>
      </c>
      <c r="K280" t="n">
        <v>61.82</v>
      </c>
      <c r="L280" t="n">
        <v>5.25</v>
      </c>
      <c r="M280" t="n">
        <v>17</v>
      </c>
      <c r="N280" t="n">
        <v>88.56</v>
      </c>
      <c r="O280" t="n">
        <v>37928.52</v>
      </c>
      <c r="P280" t="n">
        <v>128.56</v>
      </c>
      <c r="Q280" t="n">
        <v>605.85</v>
      </c>
      <c r="R280" t="n">
        <v>35.34</v>
      </c>
      <c r="S280" t="n">
        <v>21.88</v>
      </c>
      <c r="T280" t="n">
        <v>5652.43</v>
      </c>
      <c r="U280" t="n">
        <v>0.62</v>
      </c>
      <c r="V280" t="n">
        <v>0.83</v>
      </c>
      <c r="W280" t="n">
        <v>1.02</v>
      </c>
      <c r="X280" t="n">
        <v>0.36</v>
      </c>
      <c r="Y280" t="n">
        <v>1</v>
      </c>
      <c r="Z280" t="n">
        <v>10</v>
      </c>
    </row>
    <row r="281">
      <c r="A281" t="n">
        <v>18</v>
      </c>
      <c r="B281" t="n">
        <v>150</v>
      </c>
      <c r="C281" t="inlineStr">
        <is>
          <t xml:space="preserve">CONCLUIDO	</t>
        </is>
      </c>
      <c r="D281" t="n">
        <v>8.770899999999999</v>
      </c>
      <c r="E281" t="n">
        <v>11.4</v>
      </c>
      <c r="F281" t="n">
        <v>7.4</v>
      </c>
      <c r="G281" t="n">
        <v>24.68</v>
      </c>
      <c r="H281" t="n">
        <v>0.32</v>
      </c>
      <c r="I281" t="n">
        <v>18</v>
      </c>
      <c r="J281" t="n">
        <v>306.17</v>
      </c>
      <c r="K281" t="n">
        <v>61.82</v>
      </c>
      <c r="L281" t="n">
        <v>5.5</v>
      </c>
      <c r="M281" t="n">
        <v>16</v>
      </c>
      <c r="N281" t="n">
        <v>88.84</v>
      </c>
      <c r="O281" t="n">
        <v>37994.72</v>
      </c>
      <c r="P281" t="n">
        <v>127.98</v>
      </c>
      <c r="Q281" t="n">
        <v>605.84</v>
      </c>
      <c r="R281" t="n">
        <v>35.15</v>
      </c>
      <c r="S281" t="n">
        <v>21.88</v>
      </c>
      <c r="T281" t="n">
        <v>5559.99</v>
      </c>
      <c r="U281" t="n">
        <v>0.62</v>
      </c>
      <c r="V281" t="n">
        <v>0.84</v>
      </c>
      <c r="W281" t="n">
        <v>1.01</v>
      </c>
      <c r="X281" t="n">
        <v>0.35</v>
      </c>
      <c r="Y281" t="n">
        <v>1</v>
      </c>
      <c r="Z281" t="n">
        <v>10</v>
      </c>
    </row>
    <row r="282">
      <c r="A282" t="n">
        <v>19</v>
      </c>
      <c r="B282" t="n">
        <v>150</v>
      </c>
      <c r="C282" t="inlineStr">
        <is>
          <t xml:space="preserve">CONCLUIDO	</t>
        </is>
      </c>
      <c r="D282" t="n">
        <v>8.830500000000001</v>
      </c>
      <c r="E282" t="n">
        <v>11.32</v>
      </c>
      <c r="F282" t="n">
        <v>7.38</v>
      </c>
      <c r="G282" t="n">
        <v>26.06</v>
      </c>
      <c r="H282" t="n">
        <v>0.33</v>
      </c>
      <c r="I282" t="n">
        <v>17</v>
      </c>
      <c r="J282" t="n">
        <v>306.7</v>
      </c>
      <c r="K282" t="n">
        <v>61.82</v>
      </c>
      <c r="L282" t="n">
        <v>5.75</v>
      </c>
      <c r="M282" t="n">
        <v>15</v>
      </c>
      <c r="N282" t="n">
        <v>89.13</v>
      </c>
      <c r="O282" t="n">
        <v>38061.04</v>
      </c>
      <c r="P282" t="n">
        <v>127.37</v>
      </c>
      <c r="Q282" t="n">
        <v>605.85</v>
      </c>
      <c r="R282" t="n">
        <v>34.25</v>
      </c>
      <c r="S282" t="n">
        <v>21.88</v>
      </c>
      <c r="T282" t="n">
        <v>5115.81</v>
      </c>
      <c r="U282" t="n">
        <v>0.64</v>
      </c>
      <c r="V282" t="n">
        <v>0.84</v>
      </c>
      <c r="W282" t="n">
        <v>1.02</v>
      </c>
      <c r="X282" t="n">
        <v>0.33</v>
      </c>
      <c r="Y282" t="n">
        <v>1</v>
      </c>
      <c r="Z282" t="n">
        <v>10</v>
      </c>
    </row>
    <row r="283">
      <c r="A283" t="n">
        <v>20</v>
      </c>
      <c r="B283" t="n">
        <v>150</v>
      </c>
      <c r="C283" t="inlineStr">
        <is>
          <t xml:space="preserve">CONCLUIDO	</t>
        </is>
      </c>
      <c r="D283" t="n">
        <v>8.841100000000001</v>
      </c>
      <c r="E283" t="n">
        <v>11.31</v>
      </c>
      <c r="F283" t="n">
        <v>7.37</v>
      </c>
      <c r="G283" t="n">
        <v>26.01</v>
      </c>
      <c r="H283" t="n">
        <v>0.35</v>
      </c>
      <c r="I283" t="n">
        <v>17</v>
      </c>
      <c r="J283" t="n">
        <v>307.24</v>
      </c>
      <c r="K283" t="n">
        <v>61.82</v>
      </c>
      <c r="L283" t="n">
        <v>6</v>
      </c>
      <c r="M283" t="n">
        <v>15</v>
      </c>
      <c r="N283" t="n">
        <v>89.42</v>
      </c>
      <c r="O283" t="n">
        <v>38127.48</v>
      </c>
      <c r="P283" t="n">
        <v>126.92</v>
      </c>
      <c r="Q283" t="n">
        <v>605.9</v>
      </c>
      <c r="R283" t="n">
        <v>33.92</v>
      </c>
      <c r="S283" t="n">
        <v>21.88</v>
      </c>
      <c r="T283" t="n">
        <v>4952.23</v>
      </c>
      <c r="U283" t="n">
        <v>0.65</v>
      </c>
      <c r="V283" t="n">
        <v>0.84</v>
      </c>
      <c r="W283" t="n">
        <v>1.01</v>
      </c>
      <c r="X283" t="n">
        <v>0.31</v>
      </c>
      <c r="Y283" t="n">
        <v>1</v>
      </c>
      <c r="Z283" t="n">
        <v>10</v>
      </c>
    </row>
    <row r="284">
      <c r="A284" t="n">
        <v>21</v>
      </c>
      <c r="B284" t="n">
        <v>150</v>
      </c>
      <c r="C284" t="inlineStr">
        <is>
          <t xml:space="preserve">CONCLUIDO	</t>
        </is>
      </c>
      <c r="D284" t="n">
        <v>8.888199999999999</v>
      </c>
      <c r="E284" t="n">
        <v>11.25</v>
      </c>
      <c r="F284" t="n">
        <v>7.36</v>
      </c>
      <c r="G284" t="n">
        <v>27.62</v>
      </c>
      <c r="H284" t="n">
        <v>0.36</v>
      </c>
      <c r="I284" t="n">
        <v>16</v>
      </c>
      <c r="J284" t="n">
        <v>307.78</v>
      </c>
      <c r="K284" t="n">
        <v>61.82</v>
      </c>
      <c r="L284" t="n">
        <v>6.25</v>
      </c>
      <c r="M284" t="n">
        <v>14</v>
      </c>
      <c r="N284" t="n">
        <v>89.70999999999999</v>
      </c>
      <c r="O284" t="n">
        <v>38194.05</v>
      </c>
      <c r="P284" t="n">
        <v>126.43</v>
      </c>
      <c r="Q284" t="n">
        <v>605.85</v>
      </c>
      <c r="R284" t="n">
        <v>33.7</v>
      </c>
      <c r="S284" t="n">
        <v>21.88</v>
      </c>
      <c r="T284" t="n">
        <v>4845.96</v>
      </c>
      <c r="U284" t="n">
        <v>0.65</v>
      </c>
      <c r="V284" t="n">
        <v>0.84</v>
      </c>
      <c r="W284" t="n">
        <v>1.02</v>
      </c>
      <c r="X284" t="n">
        <v>0.31</v>
      </c>
      <c r="Y284" t="n">
        <v>1</v>
      </c>
      <c r="Z284" t="n">
        <v>10</v>
      </c>
    </row>
    <row r="285">
      <c r="A285" t="n">
        <v>22</v>
      </c>
      <c r="B285" t="n">
        <v>150</v>
      </c>
      <c r="C285" t="inlineStr">
        <is>
          <t xml:space="preserve">CONCLUIDO	</t>
        </is>
      </c>
      <c r="D285" t="n">
        <v>8.959199999999999</v>
      </c>
      <c r="E285" t="n">
        <v>11.16</v>
      </c>
      <c r="F285" t="n">
        <v>7.33</v>
      </c>
      <c r="G285" t="n">
        <v>29.32</v>
      </c>
      <c r="H285" t="n">
        <v>0.38</v>
      </c>
      <c r="I285" t="n">
        <v>15</v>
      </c>
      <c r="J285" t="n">
        <v>308.32</v>
      </c>
      <c r="K285" t="n">
        <v>61.82</v>
      </c>
      <c r="L285" t="n">
        <v>6.5</v>
      </c>
      <c r="M285" t="n">
        <v>13</v>
      </c>
      <c r="N285" t="n">
        <v>90</v>
      </c>
      <c r="O285" t="n">
        <v>38260.74</v>
      </c>
      <c r="P285" t="n">
        <v>125.37</v>
      </c>
      <c r="Q285" t="n">
        <v>605.84</v>
      </c>
      <c r="R285" t="n">
        <v>32.59</v>
      </c>
      <c r="S285" t="n">
        <v>21.88</v>
      </c>
      <c r="T285" t="n">
        <v>4298.58</v>
      </c>
      <c r="U285" t="n">
        <v>0.67</v>
      </c>
      <c r="V285" t="n">
        <v>0.84</v>
      </c>
      <c r="W285" t="n">
        <v>1.02</v>
      </c>
      <c r="X285" t="n">
        <v>0.27</v>
      </c>
      <c r="Y285" t="n">
        <v>1</v>
      </c>
      <c r="Z285" t="n">
        <v>10</v>
      </c>
    </row>
    <row r="286">
      <c r="A286" t="n">
        <v>23</v>
      </c>
      <c r="B286" t="n">
        <v>150</v>
      </c>
      <c r="C286" t="inlineStr">
        <is>
          <t xml:space="preserve">CONCLUIDO	</t>
        </is>
      </c>
      <c r="D286" t="n">
        <v>8.959</v>
      </c>
      <c r="E286" t="n">
        <v>11.16</v>
      </c>
      <c r="F286" t="n">
        <v>7.33</v>
      </c>
      <c r="G286" t="n">
        <v>29.33</v>
      </c>
      <c r="H286" t="n">
        <v>0.39</v>
      </c>
      <c r="I286" t="n">
        <v>15</v>
      </c>
      <c r="J286" t="n">
        <v>308.86</v>
      </c>
      <c r="K286" t="n">
        <v>61.82</v>
      </c>
      <c r="L286" t="n">
        <v>6.75</v>
      </c>
      <c r="M286" t="n">
        <v>13</v>
      </c>
      <c r="N286" t="n">
        <v>90.29000000000001</v>
      </c>
      <c r="O286" t="n">
        <v>38327.57</v>
      </c>
      <c r="P286" t="n">
        <v>124.78</v>
      </c>
      <c r="Q286" t="n">
        <v>605.88</v>
      </c>
      <c r="R286" t="n">
        <v>32.66</v>
      </c>
      <c r="S286" t="n">
        <v>21.88</v>
      </c>
      <c r="T286" t="n">
        <v>4332.69</v>
      </c>
      <c r="U286" t="n">
        <v>0.67</v>
      </c>
      <c r="V286" t="n">
        <v>0.84</v>
      </c>
      <c r="W286" t="n">
        <v>1.01</v>
      </c>
      <c r="X286" t="n">
        <v>0.27</v>
      </c>
      <c r="Y286" t="n">
        <v>1</v>
      </c>
      <c r="Z286" t="n">
        <v>10</v>
      </c>
    </row>
    <row r="287">
      <c r="A287" t="n">
        <v>24</v>
      </c>
      <c r="B287" t="n">
        <v>150</v>
      </c>
      <c r="C287" t="inlineStr">
        <is>
          <t xml:space="preserve">CONCLUIDO	</t>
        </is>
      </c>
      <c r="D287" t="n">
        <v>9.023899999999999</v>
      </c>
      <c r="E287" t="n">
        <v>11.08</v>
      </c>
      <c r="F287" t="n">
        <v>7.31</v>
      </c>
      <c r="G287" t="n">
        <v>31.31</v>
      </c>
      <c r="H287" t="n">
        <v>0.4</v>
      </c>
      <c r="I287" t="n">
        <v>14</v>
      </c>
      <c r="J287" t="n">
        <v>309.41</v>
      </c>
      <c r="K287" t="n">
        <v>61.82</v>
      </c>
      <c r="L287" t="n">
        <v>7</v>
      </c>
      <c r="M287" t="n">
        <v>12</v>
      </c>
      <c r="N287" t="n">
        <v>90.59</v>
      </c>
      <c r="O287" t="n">
        <v>38394.52</v>
      </c>
      <c r="P287" t="n">
        <v>124.25</v>
      </c>
      <c r="Q287" t="n">
        <v>605.84</v>
      </c>
      <c r="R287" t="n">
        <v>32.01</v>
      </c>
      <c r="S287" t="n">
        <v>21.88</v>
      </c>
      <c r="T287" t="n">
        <v>4009.8</v>
      </c>
      <c r="U287" t="n">
        <v>0.68</v>
      </c>
      <c r="V287" t="n">
        <v>0.85</v>
      </c>
      <c r="W287" t="n">
        <v>1.01</v>
      </c>
      <c r="X287" t="n">
        <v>0.25</v>
      </c>
      <c r="Y287" t="n">
        <v>1</v>
      </c>
      <c r="Z287" t="n">
        <v>10</v>
      </c>
    </row>
    <row r="288">
      <c r="A288" t="n">
        <v>25</v>
      </c>
      <c r="B288" t="n">
        <v>150</v>
      </c>
      <c r="C288" t="inlineStr">
        <is>
          <t xml:space="preserve">CONCLUIDO	</t>
        </is>
      </c>
      <c r="D288" t="n">
        <v>9.011699999999999</v>
      </c>
      <c r="E288" t="n">
        <v>11.1</v>
      </c>
      <c r="F288" t="n">
        <v>7.32</v>
      </c>
      <c r="G288" t="n">
        <v>31.38</v>
      </c>
      <c r="H288" t="n">
        <v>0.42</v>
      </c>
      <c r="I288" t="n">
        <v>14</v>
      </c>
      <c r="J288" t="n">
        <v>309.95</v>
      </c>
      <c r="K288" t="n">
        <v>61.82</v>
      </c>
      <c r="L288" t="n">
        <v>7.25</v>
      </c>
      <c r="M288" t="n">
        <v>12</v>
      </c>
      <c r="N288" t="n">
        <v>90.88</v>
      </c>
      <c r="O288" t="n">
        <v>38461.6</v>
      </c>
      <c r="P288" t="n">
        <v>124.4</v>
      </c>
      <c r="Q288" t="n">
        <v>605.86</v>
      </c>
      <c r="R288" t="n">
        <v>32.4</v>
      </c>
      <c r="S288" t="n">
        <v>21.88</v>
      </c>
      <c r="T288" t="n">
        <v>4206.23</v>
      </c>
      <c r="U288" t="n">
        <v>0.68</v>
      </c>
      <c r="V288" t="n">
        <v>0.84</v>
      </c>
      <c r="W288" t="n">
        <v>1.01</v>
      </c>
      <c r="X288" t="n">
        <v>0.26</v>
      </c>
      <c r="Y288" t="n">
        <v>1</v>
      </c>
      <c r="Z288" t="n">
        <v>10</v>
      </c>
    </row>
    <row r="289">
      <c r="A289" t="n">
        <v>26</v>
      </c>
      <c r="B289" t="n">
        <v>150</v>
      </c>
      <c r="C289" t="inlineStr">
        <is>
          <t xml:space="preserve">CONCLUIDO	</t>
        </is>
      </c>
      <c r="D289" t="n">
        <v>9.072800000000001</v>
      </c>
      <c r="E289" t="n">
        <v>11.02</v>
      </c>
      <c r="F289" t="n">
        <v>7.3</v>
      </c>
      <c r="G289" t="n">
        <v>33.7</v>
      </c>
      <c r="H289" t="n">
        <v>0.43</v>
      </c>
      <c r="I289" t="n">
        <v>13</v>
      </c>
      <c r="J289" t="n">
        <v>310.5</v>
      </c>
      <c r="K289" t="n">
        <v>61.82</v>
      </c>
      <c r="L289" t="n">
        <v>7.5</v>
      </c>
      <c r="M289" t="n">
        <v>11</v>
      </c>
      <c r="N289" t="n">
        <v>91.18000000000001</v>
      </c>
      <c r="O289" t="n">
        <v>38528.81</v>
      </c>
      <c r="P289" t="n">
        <v>123.35</v>
      </c>
      <c r="Q289" t="n">
        <v>605.85</v>
      </c>
      <c r="R289" t="n">
        <v>31.68</v>
      </c>
      <c r="S289" t="n">
        <v>21.88</v>
      </c>
      <c r="T289" t="n">
        <v>3851.83</v>
      </c>
      <c r="U289" t="n">
        <v>0.6899999999999999</v>
      </c>
      <c r="V289" t="n">
        <v>0.85</v>
      </c>
      <c r="W289" t="n">
        <v>1.01</v>
      </c>
      <c r="X289" t="n">
        <v>0.24</v>
      </c>
      <c r="Y289" t="n">
        <v>1</v>
      </c>
      <c r="Z289" t="n">
        <v>10</v>
      </c>
    </row>
    <row r="290">
      <c r="A290" t="n">
        <v>27</v>
      </c>
      <c r="B290" t="n">
        <v>150</v>
      </c>
      <c r="C290" t="inlineStr">
        <is>
          <t xml:space="preserve">CONCLUIDO	</t>
        </is>
      </c>
      <c r="D290" t="n">
        <v>9.0717</v>
      </c>
      <c r="E290" t="n">
        <v>11.02</v>
      </c>
      <c r="F290" t="n">
        <v>7.3</v>
      </c>
      <c r="G290" t="n">
        <v>33.71</v>
      </c>
      <c r="H290" t="n">
        <v>0.44</v>
      </c>
      <c r="I290" t="n">
        <v>13</v>
      </c>
      <c r="J290" t="n">
        <v>311.04</v>
      </c>
      <c r="K290" t="n">
        <v>61.82</v>
      </c>
      <c r="L290" t="n">
        <v>7.75</v>
      </c>
      <c r="M290" t="n">
        <v>11</v>
      </c>
      <c r="N290" t="n">
        <v>91.47</v>
      </c>
      <c r="O290" t="n">
        <v>38596.15</v>
      </c>
      <c r="P290" t="n">
        <v>123.56</v>
      </c>
      <c r="Q290" t="n">
        <v>605.9299999999999</v>
      </c>
      <c r="R290" t="n">
        <v>32</v>
      </c>
      <c r="S290" t="n">
        <v>21.88</v>
      </c>
      <c r="T290" t="n">
        <v>4010.08</v>
      </c>
      <c r="U290" t="n">
        <v>0.68</v>
      </c>
      <c r="V290" t="n">
        <v>0.85</v>
      </c>
      <c r="W290" t="n">
        <v>1</v>
      </c>
      <c r="X290" t="n">
        <v>0.25</v>
      </c>
      <c r="Y290" t="n">
        <v>1</v>
      </c>
      <c r="Z290" t="n">
        <v>10</v>
      </c>
    </row>
    <row r="291">
      <c r="A291" t="n">
        <v>28</v>
      </c>
      <c r="B291" t="n">
        <v>150</v>
      </c>
      <c r="C291" t="inlineStr">
        <is>
          <t xml:space="preserve">CONCLUIDO	</t>
        </is>
      </c>
      <c r="D291" t="n">
        <v>9.1417</v>
      </c>
      <c r="E291" t="n">
        <v>10.94</v>
      </c>
      <c r="F291" t="n">
        <v>7.28</v>
      </c>
      <c r="G291" t="n">
        <v>36.38</v>
      </c>
      <c r="H291" t="n">
        <v>0.46</v>
      </c>
      <c r="I291" t="n">
        <v>12</v>
      </c>
      <c r="J291" t="n">
        <v>311.59</v>
      </c>
      <c r="K291" t="n">
        <v>61.82</v>
      </c>
      <c r="L291" t="n">
        <v>8</v>
      </c>
      <c r="M291" t="n">
        <v>10</v>
      </c>
      <c r="N291" t="n">
        <v>91.77</v>
      </c>
      <c r="O291" t="n">
        <v>38663.62</v>
      </c>
      <c r="P291" t="n">
        <v>122.28</v>
      </c>
      <c r="Q291" t="n">
        <v>605.84</v>
      </c>
      <c r="R291" t="n">
        <v>30.96</v>
      </c>
      <c r="S291" t="n">
        <v>21.88</v>
      </c>
      <c r="T291" t="n">
        <v>3499.14</v>
      </c>
      <c r="U291" t="n">
        <v>0.71</v>
      </c>
      <c r="V291" t="n">
        <v>0.85</v>
      </c>
      <c r="W291" t="n">
        <v>1.01</v>
      </c>
      <c r="X291" t="n">
        <v>0.22</v>
      </c>
      <c r="Y291" t="n">
        <v>1</v>
      </c>
      <c r="Z291" t="n">
        <v>10</v>
      </c>
    </row>
    <row r="292">
      <c r="A292" t="n">
        <v>29</v>
      </c>
      <c r="B292" t="n">
        <v>150</v>
      </c>
      <c r="C292" t="inlineStr">
        <is>
          <t xml:space="preserve">CONCLUIDO	</t>
        </is>
      </c>
      <c r="D292" t="n">
        <v>9.1373</v>
      </c>
      <c r="E292" t="n">
        <v>10.94</v>
      </c>
      <c r="F292" t="n">
        <v>7.28</v>
      </c>
      <c r="G292" t="n">
        <v>36.4</v>
      </c>
      <c r="H292" t="n">
        <v>0.47</v>
      </c>
      <c r="I292" t="n">
        <v>12</v>
      </c>
      <c r="J292" t="n">
        <v>312.14</v>
      </c>
      <c r="K292" t="n">
        <v>61.82</v>
      </c>
      <c r="L292" t="n">
        <v>8.25</v>
      </c>
      <c r="M292" t="n">
        <v>10</v>
      </c>
      <c r="N292" t="n">
        <v>92.06999999999999</v>
      </c>
      <c r="O292" t="n">
        <v>38731.35</v>
      </c>
      <c r="P292" t="n">
        <v>122.13</v>
      </c>
      <c r="Q292" t="n">
        <v>605.86</v>
      </c>
      <c r="R292" t="n">
        <v>31.14</v>
      </c>
      <c r="S292" t="n">
        <v>21.88</v>
      </c>
      <c r="T292" t="n">
        <v>3588.49</v>
      </c>
      <c r="U292" t="n">
        <v>0.7</v>
      </c>
      <c r="V292" t="n">
        <v>0.85</v>
      </c>
      <c r="W292" t="n">
        <v>1.01</v>
      </c>
      <c r="X292" t="n">
        <v>0.22</v>
      </c>
      <c r="Y292" t="n">
        <v>1</v>
      </c>
      <c r="Z292" t="n">
        <v>10</v>
      </c>
    </row>
    <row r="293">
      <c r="A293" t="n">
        <v>30</v>
      </c>
      <c r="B293" t="n">
        <v>150</v>
      </c>
      <c r="C293" t="inlineStr">
        <is>
          <t xml:space="preserve">CONCLUIDO	</t>
        </is>
      </c>
      <c r="D293" t="n">
        <v>9.1396</v>
      </c>
      <c r="E293" t="n">
        <v>10.94</v>
      </c>
      <c r="F293" t="n">
        <v>7.28</v>
      </c>
      <c r="G293" t="n">
        <v>36.39</v>
      </c>
      <c r="H293" t="n">
        <v>0.48</v>
      </c>
      <c r="I293" t="n">
        <v>12</v>
      </c>
      <c r="J293" t="n">
        <v>312.69</v>
      </c>
      <c r="K293" t="n">
        <v>61.82</v>
      </c>
      <c r="L293" t="n">
        <v>8.5</v>
      </c>
      <c r="M293" t="n">
        <v>10</v>
      </c>
      <c r="N293" t="n">
        <v>92.37</v>
      </c>
      <c r="O293" t="n">
        <v>38799.09</v>
      </c>
      <c r="P293" t="n">
        <v>121.98</v>
      </c>
      <c r="Q293" t="n">
        <v>605.9400000000001</v>
      </c>
      <c r="R293" t="n">
        <v>31.02</v>
      </c>
      <c r="S293" t="n">
        <v>21.88</v>
      </c>
      <c r="T293" t="n">
        <v>3525.76</v>
      </c>
      <c r="U293" t="n">
        <v>0.71</v>
      </c>
      <c r="V293" t="n">
        <v>0.85</v>
      </c>
      <c r="W293" t="n">
        <v>1.01</v>
      </c>
      <c r="X293" t="n">
        <v>0.22</v>
      </c>
      <c r="Y293" t="n">
        <v>1</v>
      </c>
      <c r="Z293" t="n">
        <v>10</v>
      </c>
    </row>
    <row r="294">
      <c r="A294" t="n">
        <v>31</v>
      </c>
      <c r="B294" t="n">
        <v>150</v>
      </c>
      <c r="C294" t="inlineStr">
        <is>
          <t xml:space="preserve">CONCLUIDO	</t>
        </is>
      </c>
      <c r="D294" t="n">
        <v>9.2095</v>
      </c>
      <c r="E294" t="n">
        <v>10.86</v>
      </c>
      <c r="F294" t="n">
        <v>7.25</v>
      </c>
      <c r="G294" t="n">
        <v>39.55</v>
      </c>
      <c r="H294" t="n">
        <v>0.5</v>
      </c>
      <c r="I294" t="n">
        <v>11</v>
      </c>
      <c r="J294" t="n">
        <v>313.24</v>
      </c>
      <c r="K294" t="n">
        <v>61.82</v>
      </c>
      <c r="L294" t="n">
        <v>8.75</v>
      </c>
      <c r="M294" t="n">
        <v>9</v>
      </c>
      <c r="N294" t="n">
        <v>92.67</v>
      </c>
      <c r="O294" t="n">
        <v>38866.96</v>
      </c>
      <c r="P294" t="n">
        <v>121.08</v>
      </c>
      <c r="Q294" t="n">
        <v>605.95</v>
      </c>
      <c r="R294" t="n">
        <v>30.03</v>
      </c>
      <c r="S294" t="n">
        <v>21.88</v>
      </c>
      <c r="T294" t="n">
        <v>3037.46</v>
      </c>
      <c r="U294" t="n">
        <v>0.73</v>
      </c>
      <c r="V294" t="n">
        <v>0.85</v>
      </c>
      <c r="W294" t="n">
        <v>1.01</v>
      </c>
      <c r="X294" t="n">
        <v>0.19</v>
      </c>
      <c r="Y294" t="n">
        <v>1</v>
      </c>
      <c r="Z294" t="n">
        <v>10</v>
      </c>
    </row>
    <row r="295">
      <c r="A295" t="n">
        <v>32</v>
      </c>
      <c r="B295" t="n">
        <v>150</v>
      </c>
      <c r="C295" t="inlineStr">
        <is>
          <t xml:space="preserve">CONCLUIDO	</t>
        </is>
      </c>
      <c r="D295" t="n">
        <v>9.2142</v>
      </c>
      <c r="E295" t="n">
        <v>10.85</v>
      </c>
      <c r="F295" t="n">
        <v>7.24</v>
      </c>
      <c r="G295" t="n">
        <v>39.52</v>
      </c>
      <c r="H295" t="n">
        <v>0.51</v>
      </c>
      <c r="I295" t="n">
        <v>11</v>
      </c>
      <c r="J295" t="n">
        <v>313.79</v>
      </c>
      <c r="K295" t="n">
        <v>61.82</v>
      </c>
      <c r="L295" t="n">
        <v>9</v>
      </c>
      <c r="M295" t="n">
        <v>9</v>
      </c>
      <c r="N295" t="n">
        <v>92.97</v>
      </c>
      <c r="O295" t="n">
        <v>38934.97</v>
      </c>
      <c r="P295" t="n">
        <v>120.62</v>
      </c>
      <c r="Q295" t="n">
        <v>605.84</v>
      </c>
      <c r="R295" t="n">
        <v>30.08</v>
      </c>
      <c r="S295" t="n">
        <v>21.88</v>
      </c>
      <c r="T295" t="n">
        <v>3061.74</v>
      </c>
      <c r="U295" t="n">
        <v>0.73</v>
      </c>
      <c r="V295" t="n">
        <v>0.85</v>
      </c>
      <c r="W295" t="n">
        <v>1</v>
      </c>
      <c r="X295" t="n">
        <v>0.19</v>
      </c>
      <c r="Y295" t="n">
        <v>1</v>
      </c>
      <c r="Z295" t="n">
        <v>10</v>
      </c>
    </row>
    <row r="296">
      <c r="A296" t="n">
        <v>33</v>
      </c>
      <c r="B296" t="n">
        <v>150</v>
      </c>
      <c r="C296" t="inlineStr">
        <is>
          <t xml:space="preserve">CONCLUIDO	</t>
        </is>
      </c>
      <c r="D296" t="n">
        <v>9.1975</v>
      </c>
      <c r="E296" t="n">
        <v>10.87</v>
      </c>
      <c r="F296" t="n">
        <v>7.26</v>
      </c>
      <c r="G296" t="n">
        <v>39.62</v>
      </c>
      <c r="H296" t="n">
        <v>0.52</v>
      </c>
      <c r="I296" t="n">
        <v>11</v>
      </c>
      <c r="J296" t="n">
        <v>314.34</v>
      </c>
      <c r="K296" t="n">
        <v>61.82</v>
      </c>
      <c r="L296" t="n">
        <v>9.25</v>
      </c>
      <c r="M296" t="n">
        <v>9</v>
      </c>
      <c r="N296" t="n">
        <v>93.27</v>
      </c>
      <c r="O296" t="n">
        <v>39003.11</v>
      </c>
      <c r="P296" t="n">
        <v>120.42</v>
      </c>
      <c r="Q296" t="n">
        <v>605.92</v>
      </c>
      <c r="R296" t="n">
        <v>30.59</v>
      </c>
      <c r="S296" t="n">
        <v>21.88</v>
      </c>
      <c r="T296" t="n">
        <v>3314.52</v>
      </c>
      <c r="U296" t="n">
        <v>0.72</v>
      </c>
      <c r="V296" t="n">
        <v>0.85</v>
      </c>
      <c r="W296" t="n">
        <v>1.01</v>
      </c>
      <c r="X296" t="n">
        <v>0.21</v>
      </c>
      <c r="Y296" t="n">
        <v>1</v>
      </c>
      <c r="Z296" t="n">
        <v>10</v>
      </c>
    </row>
    <row r="297">
      <c r="A297" t="n">
        <v>34</v>
      </c>
      <c r="B297" t="n">
        <v>150</v>
      </c>
      <c r="C297" t="inlineStr">
        <is>
          <t xml:space="preserve">CONCLUIDO	</t>
        </is>
      </c>
      <c r="D297" t="n">
        <v>9.273300000000001</v>
      </c>
      <c r="E297" t="n">
        <v>10.78</v>
      </c>
      <c r="F297" t="n">
        <v>7.23</v>
      </c>
      <c r="G297" t="n">
        <v>43.38</v>
      </c>
      <c r="H297" t="n">
        <v>0.54</v>
      </c>
      <c r="I297" t="n">
        <v>10</v>
      </c>
      <c r="J297" t="n">
        <v>314.9</v>
      </c>
      <c r="K297" t="n">
        <v>61.82</v>
      </c>
      <c r="L297" t="n">
        <v>9.5</v>
      </c>
      <c r="M297" t="n">
        <v>8</v>
      </c>
      <c r="N297" t="n">
        <v>93.56999999999999</v>
      </c>
      <c r="O297" t="n">
        <v>39071.38</v>
      </c>
      <c r="P297" t="n">
        <v>119.49</v>
      </c>
      <c r="Q297" t="n">
        <v>605.84</v>
      </c>
      <c r="R297" t="n">
        <v>29.65</v>
      </c>
      <c r="S297" t="n">
        <v>21.88</v>
      </c>
      <c r="T297" t="n">
        <v>2854.02</v>
      </c>
      <c r="U297" t="n">
        <v>0.74</v>
      </c>
      <c r="V297" t="n">
        <v>0.86</v>
      </c>
      <c r="W297" t="n">
        <v>1</v>
      </c>
      <c r="X297" t="n">
        <v>0.17</v>
      </c>
      <c r="Y297" t="n">
        <v>1</v>
      </c>
      <c r="Z297" t="n">
        <v>10</v>
      </c>
    </row>
    <row r="298">
      <c r="A298" t="n">
        <v>35</v>
      </c>
      <c r="B298" t="n">
        <v>150</v>
      </c>
      <c r="C298" t="inlineStr">
        <is>
          <t xml:space="preserve">CONCLUIDO	</t>
        </is>
      </c>
      <c r="D298" t="n">
        <v>9.275700000000001</v>
      </c>
      <c r="E298" t="n">
        <v>10.78</v>
      </c>
      <c r="F298" t="n">
        <v>7.23</v>
      </c>
      <c r="G298" t="n">
        <v>43.37</v>
      </c>
      <c r="H298" t="n">
        <v>0.55</v>
      </c>
      <c r="I298" t="n">
        <v>10</v>
      </c>
      <c r="J298" t="n">
        <v>315.45</v>
      </c>
      <c r="K298" t="n">
        <v>61.82</v>
      </c>
      <c r="L298" t="n">
        <v>9.75</v>
      </c>
      <c r="M298" t="n">
        <v>8</v>
      </c>
      <c r="N298" t="n">
        <v>93.88</v>
      </c>
      <c r="O298" t="n">
        <v>39139.8</v>
      </c>
      <c r="P298" t="n">
        <v>119.17</v>
      </c>
      <c r="Q298" t="n">
        <v>605.85</v>
      </c>
      <c r="R298" t="n">
        <v>29.53</v>
      </c>
      <c r="S298" t="n">
        <v>21.88</v>
      </c>
      <c r="T298" t="n">
        <v>2791.79</v>
      </c>
      <c r="U298" t="n">
        <v>0.74</v>
      </c>
      <c r="V298" t="n">
        <v>0.86</v>
      </c>
      <c r="W298" t="n">
        <v>1</v>
      </c>
      <c r="X298" t="n">
        <v>0.17</v>
      </c>
      <c r="Y298" t="n">
        <v>1</v>
      </c>
      <c r="Z298" t="n">
        <v>10</v>
      </c>
    </row>
    <row r="299">
      <c r="A299" t="n">
        <v>36</v>
      </c>
      <c r="B299" t="n">
        <v>150</v>
      </c>
      <c r="C299" t="inlineStr">
        <is>
          <t xml:space="preserve">CONCLUIDO	</t>
        </is>
      </c>
      <c r="D299" t="n">
        <v>9.2736</v>
      </c>
      <c r="E299" t="n">
        <v>10.78</v>
      </c>
      <c r="F299" t="n">
        <v>7.23</v>
      </c>
      <c r="G299" t="n">
        <v>43.38</v>
      </c>
      <c r="H299" t="n">
        <v>0.5600000000000001</v>
      </c>
      <c r="I299" t="n">
        <v>10</v>
      </c>
      <c r="J299" t="n">
        <v>316.01</v>
      </c>
      <c r="K299" t="n">
        <v>61.82</v>
      </c>
      <c r="L299" t="n">
        <v>10</v>
      </c>
      <c r="M299" t="n">
        <v>8</v>
      </c>
      <c r="N299" t="n">
        <v>94.18000000000001</v>
      </c>
      <c r="O299" t="n">
        <v>39208.35</v>
      </c>
      <c r="P299" t="n">
        <v>118.64</v>
      </c>
      <c r="Q299" t="n">
        <v>605.87</v>
      </c>
      <c r="R299" t="n">
        <v>29.65</v>
      </c>
      <c r="S299" t="n">
        <v>21.88</v>
      </c>
      <c r="T299" t="n">
        <v>2849.92</v>
      </c>
      <c r="U299" t="n">
        <v>0.74</v>
      </c>
      <c r="V299" t="n">
        <v>0.86</v>
      </c>
      <c r="W299" t="n">
        <v>1</v>
      </c>
      <c r="X299" t="n">
        <v>0.17</v>
      </c>
      <c r="Y299" t="n">
        <v>1</v>
      </c>
      <c r="Z299" t="n">
        <v>10</v>
      </c>
    </row>
    <row r="300">
      <c r="A300" t="n">
        <v>37</v>
      </c>
      <c r="B300" t="n">
        <v>150</v>
      </c>
      <c r="C300" t="inlineStr">
        <is>
          <t xml:space="preserve">CONCLUIDO	</t>
        </is>
      </c>
      <c r="D300" t="n">
        <v>9.2669</v>
      </c>
      <c r="E300" t="n">
        <v>10.79</v>
      </c>
      <c r="F300" t="n">
        <v>7.24</v>
      </c>
      <c r="G300" t="n">
        <v>43.43</v>
      </c>
      <c r="H300" t="n">
        <v>0.58</v>
      </c>
      <c r="I300" t="n">
        <v>10</v>
      </c>
      <c r="J300" t="n">
        <v>316.56</v>
      </c>
      <c r="K300" t="n">
        <v>61.82</v>
      </c>
      <c r="L300" t="n">
        <v>10.25</v>
      </c>
      <c r="M300" t="n">
        <v>8</v>
      </c>
      <c r="N300" t="n">
        <v>94.48999999999999</v>
      </c>
      <c r="O300" t="n">
        <v>39277.04</v>
      </c>
      <c r="P300" t="n">
        <v>118.45</v>
      </c>
      <c r="Q300" t="n">
        <v>605.84</v>
      </c>
      <c r="R300" t="n">
        <v>29.81</v>
      </c>
      <c r="S300" t="n">
        <v>21.88</v>
      </c>
      <c r="T300" t="n">
        <v>2930.79</v>
      </c>
      <c r="U300" t="n">
        <v>0.73</v>
      </c>
      <c r="V300" t="n">
        <v>0.85</v>
      </c>
      <c r="W300" t="n">
        <v>1.01</v>
      </c>
      <c r="X300" t="n">
        <v>0.18</v>
      </c>
      <c r="Y300" t="n">
        <v>1</v>
      </c>
      <c r="Z300" t="n">
        <v>10</v>
      </c>
    </row>
    <row r="301">
      <c r="A301" t="n">
        <v>38</v>
      </c>
      <c r="B301" t="n">
        <v>150</v>
      </c>
      <c r="C301" t="inlineStr">
        <is>
          <t xml:space="preserve">CONCLUIDO	</t>
        </is>
      </c>
      <c r="D301" t="n">
        <v>9.3325</v>
      </c>
      <c r="E301" t="n">
        <v>10.72</v>
      </c>
      <c r="F301" t="n">
        <v>7.22</v>
      </c>
      <c r="G301" t="n">
        <v>48.12</v>
      </c>
      <c r="H301" t="n">
        <v>0.59</v>
      </c>
      <c r="I301" t="n">
        <v>9</v>
      </c>
      <c r="J301" t="n">
        <v>317.12</v>
      </c>
      <c r="K301" t="n">
        <v>61.82</v>
      </c>
      <c r="L301" t="n">
        <v>10.5</v>
      </c>
      <c r="M301" t="n">
        <v>7</v>
      </c>
      <c r="N301" t="n">
        <v>94.8</v>
      </c>
      <c r="O301" t="n">
        <v>39345.87</v>
      </c>
      <c r="P301" t="n">
        <v>117.26</v>
      </c>
      <c r="Q301" t="n">
        <v>605.84</v>
      </c>
      <c r="R301" t="n">
        <v>29.16</v>
      </c>
      <c r="S301" t="n">
        <v>21.88</v>
      </c>
      <c r="T301" t="n">
        <v>2610.78</v>
      </c>
      <c r="U301" t="n">
        <v>0.75</v>
      </c>
      <c r="V301" t="n">
        <v>0.86</v>
      </c>
      <c r="W301" t="n">
        <v>1</v>
      </c>
      <c r="X301" t="n">
        <v>0.16</v>
      </c>
      <c r="Y301" t="n">
        <v>1</v>
      </c>
      <c r="Z301" t="n">
        <v>10</v>
      </c>
    </row>
    <row r="302">
      <c r="A302" t="n">
        <v>39</v>
      </c>
      <c r="B302" t="n">
        <v>150</v>
      </c>
      <c r="C302" t="inlineStr">
        <is>
          <t xml:space="preserve">CONCLUIDO	</t>
        </is>
      </c>
      <c r="D302" t="n">
        <v>9.329800000000001</v>
      </c>
      <c r="E302" t="n">
        <v>10.72</v>
      </c>
      <c r="F302" t="n">
        <v>7.22</v>
      </c>
      <c r="G302" t="n">
        <v>48.14</v>
      </c>
      <c r="H302" t="n">
        <v>0.6</v>
      </c>
      <c r="I302" t="n">
        <v>9</v>
      </c>
      <c r="J302" t="n">
        <v>317.68</v>
      </c>
      <c r="K302" t="n">
        <v>61.82</v>
      </c>
      <c r="L302" t="n">
        <v>10.75</v>
      </c>
      <c r="M302" t="n">
        <v>7</v>
      </c>
      <c r="N302" t="n">
        <v>95.11</v>
      </c>
      <c r="O302" t="n">
        <v>39414.84</v>
      </c>
      <c r="P302" t="n">
        <v>117.5</v>
      </c>
      <c r="Q302" t="n">
        <v>605.84</v>
      </c>
      <c r="R302" t="n">
        <v>29.27</v>
      </c>
      <c r="S302" t="n">
        <v>21.88</v>
      </c>
      <c r="T302" t="n">
        <v>2666.81</v>
      </c>
      <c r="U302" t="n">
        <v>0.75</v>
      </c>
      <c r="V302" t="n">
        <v>0.86</v>
      </c>
      <c r="W302" t="n">
        <v>1</v>
      </c>
      <c r="X302" t="n">
        <v>0.16</v>
      </c>
      <c r="Y302" t="n">
        <v>1</v>
      </c>
      <c r="Z302" t="n">
        <v>10</v>
      </c>
    </row>
    <row r="303">
      <c r="A303" t="n">
        <v>40</v>
      </c>
      <c r="B303" t="n">
        <v>150</v>
      </c>
      <c r="C303" t="inlineStr">
        <is>
          <t xml:space="preserve">CONCLUIDO	</t>
        </is>
      </c>
      <c r="D303" t="n">
        <v>9.3317</v>
      </c>
      <c r="E303" t="n">
        <v>10.72</v>
      </c>
      <c r="F303" t="n">
        <v>7.22</v>
      </c>
      <c r="G303" t="n">
        <v>48.13</v>
      </c>
      <c r="H303" t="n">
        <v>0.62</v>
      </c>
      <c r="I303" t="n">
        <v>9</v>
      </c>
      <c r="J303" t="n">
        <v>318.24</v>
      </c>
      <c r="K303" t="n">
        <v>61.82</v>
      </c>
      <c r="L303" t="n">
        <v>11</v>
      </c>
      <c r="M303" t="n">
        <v>7</v>
      </c>
      <c r="N303" t="n">
        <v>95.42</v>
      </c>
      <c r="O303" t="n">
        <v>39483.95</v>
      </c>
      <c r="P303" t="n">
        <v>117.59</v>
      </c>
      <c r="Q303" t="n">
        <v>605.84</v>
      </c>
      <c r="R303" t="n">
        <v>29.26</v>
      </c>
      <c r="S303" t="n">
        <v>21.88</v>
      </c>
      <c r="T303" t="n">
        <v>2663.58</v>
      </c>
      <c r="U303" t="n">
        <v>0.75</v>
      </c>
      <c r="V303" t="n">
        <v>0.86</v>
      </c>
      <c r="W303" t="n">
        <v>1</v>
      </c>
      <c r="X303" t="n">
        <v>0.16</v>
      </c>
      <c r="Y303" t="n">
        <v>1</v>
      </c>
      <c r="Z303" t="n">
        <v>10</v>
      </c>
    </row>
    <row r="304">
      <c r="A304" t="n">
        <v>41</v>
      </c>
      <c r="B304" t="n">
        <v>150</v>
      </c>
      <c r="C304" t="inlineStr">
        <is>
          <t xml:space="preserve">CONCLUIDO	</t>
        </is>
      </c>
      <c r="D304" t="n">
        <v>9.335900000000001</v>
      </c>
      <c r="E304" t="n">
        <v>10.71</v>
      </c>
      <c r="F304" t="n">
        <v>7.21</v>
      </c>
      <c r="G304" t="n">
        <v>48.09</v>
      </c>
      <c r="H304" t="n">
        <v>0.63</v>
      </c>
      <c r="I304" t="n">
        <v>9</v>
      </c>
      <c r="J304" t="n">
        <v>318.8</v>
      </c>
      <c r="K304" t="n">
        <v>61.82</v>
      </c>
      <c r="L304" t="n">
        <v>11.25</v>
      </c>
      <c r="M304" t="n">
        <v>7</v>
      </c>
      <c r="N304" t="n">
        <v>95.73</v>
      </c>
      <c r="O304" t="n">
        <v>39553.2</v>
      </c>
      <c r="P304" t="n">
        <v>117.33</v>
      </c>
      <c r="Q304" t="n">
        <v>605.84</v>
      </c>
      <c r="R304" t="n">
        <v>29.08</v>
      </c>
      <c r="S304" t="n">
        <v>21.88</v>
      </c>
      <c r="T304" t="n">
        <v>2570</v>
      </c>
      <c r="U304" t="n">
        <v>0.75</v>
      </c>
      <c r="V304" t="n">
        <v>0.86</v>
      </c>
      <c r="W304" t="n">
        <v>1</v>
      </c>
      <c r="X304" t="n">
        <v>0.16</v>
      </c>
      <c r="Y304" t="n">
        <v>1</v>
      </c>
      <c r="Z304" t="n">
        <v>10</v>
      </c>
    </row>
    <row r="305">
      <c r="A305" t="n">
        <v>42</v>
      </c>
      <c r="B305" t="n">
        <v>150</v>
      </c>
      <c r="C305" t="inlineStr">
        <is>
          <t xml:space="preserve">CONCLUIDO	</t>
        </is>
      </c>
      <c r="D305" t="n">
        <v>9.329599999999999</v>
      </c>
      <c r="E305" t="n">
        <v>10.72</v>
      </c>
      <c r="F305" t="n">
        <v>7.22</v>
      </c>
      <c r="G305" t="n">
        <v>48.14</v>
      </c>
      <c r="H305" t="n">
        <v>0.64</v>
      </c>
      <c r="I305" t="n">
        <v>9</v>
      </c>
      <c r="J305" t="n">
        <v>319.36</v>
      </c>
      <c r="K305" t="n">
        <v>61.82</v>
      </c>
      <c r="L305" t="n">
        <v>11.5</v>
      </c>
      <c r="M305" t="n">
        <v>7</v>
      </c>
      <c r="N305" t="n">
        <v>96.04000000000001</v>
      </c>
      <c r="O305" t="n">
        <v>39622.59</v>
      </c>
      <c r="P305" t="n">
        <v>116.19</v>
      </c>
      <c r="Q305" t="n">
        <v>605.9400000000001</v>
      </c>
      <c r="R305" t="n">
        <v>29.3</v>
      </c>
      <c r="S305" t="n">
        <v>21.88</v>
      </c>
      <c r="T305" t="n">
        <v>2681.7</v>
      </c>
      <c r="U305" t="n">
        <v>0.75</v>
      </c>
      <c r="V305" t="n">
        <v>0.86</v>
      </c>
      <c r="W305" t="n">
        <v>1</v>
      </c>
      <c r="X305" t="n">
        <v>0.16</v>
      </c>
      <c r="Y305" t="n">
        <v>1</v>
      </c>
      <c r="Z305" t="n">
        <v>10</v>
      </c>
    </row>
    <row r="306">
      <c r="A306" t="n">
        <v>43</v>
      </c>
      <c r="B306" t="n">
        <v>150</v>
      </c>
      <c r="C306" t="inlineStr">
        <is>
          <t xml:space="preserve">CONCLUIDO	</t>
        </is>
      </c>
      <c r="D306" t="n">
        <v>9.3301</v>
      </c>
      <c r="E306" t="n">
        <v>10.72</v>
      </c>
      <c r="F306" t="n">
        <v>7.22</v>
      </c>
      <c r="G306" t="n">
        <v>48.14</v>
      </c>
      <c r="H306" t="n">
        <v>0.65</v>
      </c>
      <c r="I306" t="n">
        <v>9</v>
      </c>
      <c r="J306" t="n">
        <v>319.93</v>
      </c>
      <c r="K306" t="n">
        <v>61.82</v>
      </c>
      <c r="L306" t="n">
        <v>11.75</v>
      </c>
      <c r="M306" t="n">
        <v>7</v>
      </c>
      <c r="N306" t="n">
        <v>96.36</v>
      </c>
      <c r="O306" t="n">
        <v>39692.13</v>
      </c>
      <c r="P306" t="n">
        <v>115.47</v>
      </c>
      <c r="Q306" t="n">
        <v>605.84</v>
      </c>
      <c r="R306" t="n">
        <v>29.35</v>
      </c>
      <c r="S306" t="n">
        <v>21.88</v>
      </c>
      <c r="T306" t="n">
        <v>2705.02</v>
      </c>
      <c r="U306" t="n">
        <v>0.75</v>
      </c>
      <c r="V306" t="n">
        <v>0.86</v>
      </c>
      <c r="W306" t="n">
        <v>1</v>
      </c>
      <c r="X306" t="n">
        <v>0.16</v>
      </c>
      <c r="Y306" t="n">
        <v>1</v>
      </c>
      <c r="Z306" t="n">
        <v>10</v>
      </c>
    </row>
    <row r="307">
      <c r="A307" t="n">
        <v>44</v>
      </c>
      <c r="B307" t="n">
        <v>150</v>
      </c>
      <c r="C307" t="inlineStr">
        <is>
          <t xml:space="preserve">CONCLUIDO	</t>
        </is>
      </c>
      <c r="D307" t="n">
        <v>9.4024</v>
      </c>
      <c r="E307" t="n">
        <v>10.64</v>
      </c>
      <c r="F307" t="n">
        <v>7.19</v>
      </c>
      <c r="G307" t="n">
        <v>53.95</v>
      </c>
      <c r="H307" t="n">
        <v>0.67</v>
      </c>
      <c r="I307" t="n">
        <v>8</v>
      </c>
      <c r="J307" t="n">
        <v>320.49</v>
      </c>
      <c r="K307" t="n">
        <v>61.82</v>
      </c>
      <c r="L307" t="n">
        <v>12</v>
      </c>
      <c r="M307" t="n">
        <v>6</v>
      </c>
      <c r="N307" t="n">
        <v>96.67</v>
      </c>
      <c r="O307" t="n">
        <v>39761.81</v>
      </c>
      <c r="P307" t="n">
        <v>115.26</v>
      </c>
      <c r="Q307" t="n">
        <v>605.84</v>
      </c>
      <c r="R307" t="n">
        <v>28.5</v>
      </c>
      <c r="S307" t="n">
        <v>21.88</v>
      </c>
      <c r="T307" t="n">
        <v>2288.81</v>
      </c>
      <c r="U307" t="n">
        <v>0.77</v>
      </c>
      <c r="V307" t="n">
        <v>0.86</v>
      </c>
      <c r="W307" t="n">
        <v>1</v>
      </c>
      <c r="X307" t="n">
        <v>0.14</v>
      </c>
      <c r="Y307" t="n">
        <v>1</v>
      </c>
      <c r="Z307" t="n">
        <v>10</v>
      </c>
    </row>
    <row r="308">
      <c r="A308" t="n">
        <v>45</v>
      </c>
      <c r="B308" t="n">
        <v>150</v>
      </c>
      <c r="C308" t="inlineStr">
        <is>
          <t xml:space="preserve">CONCLUIDO	</t>
        </is>
      </c>
      <c r="D308" t="n">
        <v>9.408300000000001</v>
      </c>
      <c r="E308" t="n">
        <v>10.63</v>
      </c>
      <c r="F308" t="n">
        <v>7.19</v>
      </c>
      <c r="G308" t="n">
        <v>53.9</v>
      </c>
      <c r="H308" t="n">
        <v>0.68</v>
      </c>
      <c r="I308" t="n">
        <v>8</v>
      </c>
      <c r="J308" t="n">
        <v>321.06</v>
      </c>
      <c r="K308" t="n">
        <v>61.82</v>
      </c>
      <c r="L308" t="n">
        <v>12.25</v>
      </c>
      <c r="M308" t="n">
        <v>6</v>
      </c>
      <c r="N308" t="n">
        <v>96.98999999999999</v>
      </c>
      <c r="O308" t="n">
        <v>39831.64</v>
      </c>
      <c r="P308" t="n">
        <v>114.35</v>
      </c>
      <c r="Q308" t="n">
        <v>605.87</v>
      </c>
      <c r="R308" t="n">
        <v>28.22</v>
      </c>
      <c r="S308" t="n">
        <v>21.88</v>
      </c>
      <c r="T308" t="n">
        <v>2146.83</v>
      </c>
      <c r="U308" t="n">
        <v>0.78</v>
      </c>
      <c r="V308" t="n">
        <v>0.86</v>
      </c>
      <c r="W308" t="n">
        <v>1</v>
      </c>
      <c r="X308" t="n">
        <v>0.13</v>
      </c>
      <c r="Y308" t="n">
        <v>1</v>
      </c>
      <c r="Z308" t="n">
        <v>10</v>
      </c>
    </row>
    <row r="309">
      <c r="A309" t="n">
        <v>46</v>
      </c>
      <c r="B309" t="n">
        <v>150</v>
      </c>
      <c r="C309" t="inlineStr">
        <is>
          <t xml:space="preserve">CONCLUIDO	</t>
        </is>
      </c>
      <c r="D309" t="n">
        <v>9.4064</v>
      </c>
      <c r="E309" t="n">
        <v>10.63</v>
      </c>
      <c r="F309" t="n">
        <v>7.19</v>
      </c>
      <c r="G309" t="n">
        <v>53.92</v>
      </c>
      <c r="H309" t="n">
        <v>0.6899999999999999</v>
      </c>
      <c r="I309" t="n">
        <v>8</v>
      </c>
      <c r="J309" t="n">
        <v>321.63</v>
      </c>
      <c r="K309" t="n">
        <v>61.82</v>
      </c>
      <c r="L309" t="n">
        <v>12.5</v>
      </c>
      <c r="M309" t="n">
        <v>6</v>
      </c>
      <c r="N309" t="n">
        <v>97.31</v>
      </c>
      <c r="O309" t="n">
        <v>39901.61</v>
      </c>
      <c r="P309" t="n">
        <v>114.33</v>
      </c>
      <c r="Q309" t="n">
        <v>605.84</v>
      </c>
      <c r="R309" t="n">
        <v>28.15</v>
      </c>
      <c r="S309" t="n">
        <v>21.88</v>
      </c>
      <c r="T309" t="n">
        <v>2112.49</v>
      </c>
      <c r="U309" t="n">
        <v>0.78</v>
      </c>
      <c r="V309" t="n">
        <v>0.86</v>
      </c>
      <c r="W309" t="n">
        <v>1</v>
      </c>
      <c r="X309" t="n">
        <v>0.13</v>
      </c>
      <c r="Y309" t="n">
        <v>1</v>
      </c>
      <c r="Z309" t="n">
        <v>10</v>
      </c>
    </row>
    <row r="310">
      <c r="A310" t="n">
        <v>47</v>
      </c>
      <c r="B310" t="n">
        <v>150</v>
      </c>
      <c r="C310" t="inlineStr">
        <is>
          <t xml:space="preserve">CONCLUIDO	</t>
        </is>
      </c>
      <c r="D310" t="n">
        <v>9.4086</v>
      </c>
      <c r="E310" t="n">
        <v>10.63</v>
      </c>
      <c r="F310" t="n">
        <v>7.19</v>
      </c>
      <c r="G310" t="n">
        <v>53.9</v>
      </c>
      <c r="H310" t="n">
        <v>0.71</v>
      </c>
      <c r="I310" t="n">
        <v>8</v>
      </c>
      <c r="J310" t="n">
        <v>322.2</v>
      </c>
      <c r="K310" t="n">
        <v>61.82</v>
      </c>
      <c r="L310" t="n">
        <v>12.75</v>
      </c>
      <c r="M310" t="n">
        <v>6</v>
      </c>
      <c r="N310" t="n">
        <v>97.62</v>
      </c>
      <c r="O310" t="n">
        <v>39971.73</v>
      </c>
      <c r="P310" t="n">
        <v>113.49</v>
      </c>
      <c r="Q310" t="n">
        <v>605.84</v>
      </c>
      <c r="R310" t="n">
        <v>28.21</v>
      </c>
      <c r="S310" t="n">
        <v>21.88</v>
      </c>
      <c r="T310" t="n">
        <v>2142.91</v>
      </c>
      <c r="U310" t="n">
        <v>0.78</v>
      </c>
      <c r="V310" t="n">
        <v>0.86</v>
      </c>
      <c r="W310" t="n">
        <v>1</v>
      </c>
      <c r="X310" t="n">
        <v>0.13</v>
      </c>
      <c r="Y310" t="n">
        <v>1</v>
      </c>
      <c r="Z310" t="n">
        <v>10</v>
      </c>
    </row>
    <row r="311">
      <c r="A311" t="n">
        <v>48</v>
      </c>
      <c r="B311" t="n">
        <v>150</v>
      </c>
      <c r="C311" t="inlineStr">
        <is>
          <t xml:space="preserve">CONCLUIDO	</t>
        </is>
      </c>
      <c r="D311" t="n">
        <v>9.4056</v>
      </c>
      <c r="E311" t="n">
        <v>10.63</v>
      </c>
      <c r="F311" t="n">
        <v>7.19</v>
      </c>
      <c r="G311" t="n">
        <v>53.93</v>
      </c>
      <c r="H311" t="n">
        <v>0.72</v>
      </c>
      <c r="I311" t="n">
        <v>8</v>
      </c>
      <c r="J311" t="n">
        <v>322.77</v>
      </c>
      <c r="K311" t="n">
        <v>61.82</v>
      </c>
      <c r="L311" t="n">
        <v>13</v>
      </c>
      <c r="M311" t="n">
        <v>6</v>
      </c>
      <c r="N311" t="n">
        <v>97.94</v>
      </c>
      <c r="O311" t="n">
        <v>40042</v>
      </c>
      <c r="P311" t="n">
        <v>113.27</v>
      </c>
      <c r="Q311" t="n">
        <v>605.84</v>
      </c>
      <c r="R311" t="n">
        <v>28.34</v>
      </c>
      <c r="S311" t="n">
        <v>21.88</v>
      </c>
      <c r="T311" t="n">
        <v>2208.01</v>
      </c>
      <c r="U311" t="n">
        <v>0.77</v>
      </c>
      <c r="V311" t="n">
        <v>0.86</v>
      </c>
      <c r="W311" t="n">
        <v>1</v>
      </c>
      <c r="X311" t="n">
        <v>0.13</v>
      </c>
      <c r="Y311" t="n">
        <v>1</v>
      </c>
      <c r="Z311" t="n">
        <v>10</v>
      </c>
    </row>
    <row r="312">
      <c r="A312" t="n">
        <v>49</v>
      </c>
      <c r="B312" t="n">
        <v>150</v>
      </c>
      <c r="C312" t="inlineStr">
        <is>
          <t xml:space="preserve">CONCLUIDO	</t>
        </is>
      </c>
      <c r="D312" t="n">
        <v>9.401899999999999</v>
      </c>
      <c r="E312" t="n">
        <v>10.64</v>
      </c>
      <c r="F312" t="n">
        <v>7.19</v>
      </c>
      <c r="G312" t="n">
        <v>53.96</v>
      </c>
      <c r="H312" t="n">
        <v>0.73</v>
      </c>
      <c r="I312" t="n">
        <v>8</v>
      </c>
      <c r="J312" t="n">
        <v>323.34</v>
      </c>
      <c r="K312" t="n">
        <v>61.82</v>
      </c>
      <c r="L312" t="n">
        <v>13.25</v>
      </c>
      <c r="M312" t="n">
        <v>6</v>
      </c>
      <c r="N312" t="n">
        <v>98.27</v>
      </c>
      <c r="O312" t="n">
        <v>40112.54</v>
      </c>
      <c r="P312" t="n">
        <v>111.98</v>
      </c>
      <c r="Q312" t="n">
        <v>605.84</v>
      </c>
      <c r="R312" t="n">
        <v>28.42</v>
      </c>
      <c r="S312" t="n">
        <v>21.88</v>
      </c>
      <c r="T312" t="n">
        <v>2245.11</v>
      </c>
      <c r="U312" t="n">
        <v>0.77</v>
      </c>
      <c r="V312" t="n">
        <v>0.86</v>
      </c>
      <c r="W312" t="n">
        <v>1</v>
      </c>
      <c r="X312" t="n">
        <v>0.14</v>
      </c>
      <c r="Y312" t="n">
        <v>1</v>
      </c>
      <c r="Z312" t="n">
        <v>10</v>
      </c>
    </row>
    <row r="313">
      <c r="A313" t="n">
        <v>50</v>
      </c>
      <c r="B313" t="n">
        <v>150</v>
      </c>
      <c r="C313" t="inlineStr">
        <is>
          <t xml:space="preserve">CONCLUIDO	</t>
        </is>
      </c>
      <c r="D313" t="n">
        <v>9.4717</v>
      </c>
      <c r="E313" t="n">
        <v>10.56</v>
      </c>
      <c r="F313" t="n">
        <v>7.17</v>
      </c>
      <c r="G313" t="n">
        <v>61.47</v>
      </c>
      <c r="H313" t="n">
        <v>0.74</v>
      </c>
      <c r="I313" t="n">
        <v>7</v>
      </c>
      <c r="J313" t="n">
        <v>323.91</v>
      </c>
      <c r="K313" t="n">
        <v>61.82</v>
      </c>
      <c r="L313" t="n">
        <v>13.5</v>
      </c>
      <c r="M313" t="n">
        <v>5</v>
      </c>
      <c r="N313" t="n">
        <v>98.59</v>
      </c>
      <c r="O313" t="n">
        <v>40183.11</v>
      </c>
      <c r="P313" t="n">
        <v>111.68</v>
      </c>
      <c r="Q313" t="n">
        <v>605.84</v>
      </c>
      <c r="R313" t="n">
        <v>27.74</v>
      </c>
      <c r="S313" t="n">
        <v>21.88</v>
      </c>
      <c r="T313" t="n">
        <v>1912.75</v>
      </c>
      <c r="U313" t="n">
        <v>0.79</v>
      </c>
      <c r="V313" t="n">
        <v>0.86</v>
      </c>
      <c r="W313" t="n">
        <v>1</v>
      </c>
      <c r="X313" t="n">
        <v>0.11</v>
      </c>
      <c r="Y313" t="n">
        <v>1</v>
      </c>
      <c r="Z313" t="n">
        <v>10</v>
      </c>
    </row>
    <row r="314">
      <c r="A314" t="n">
        <v>51</v>
      </c>
      <c r="B314" t="n">
        <v>150</v>
      </c>
      <c r="C314" t="inlineStr">
        <is>
          <t xml:space="preserve">CONCLUIDO	</t>
        </is>
      </c>
      <c r="D314" t="n">
        <v>9.4739</v>
      </c>
      <c r="E314" t="n">
        <v>10.56</v>
      </c>
      <c r="F314" t="n">
        <v>7.17</v>
      </c>
      <c r="G314" t="n">
        <v>61.45</v>
      </c>
      <c r="H314" t="n">
        <v>0.76</v>
      </c>
      <c r="I314" t="n">
        <v>7</v>
      </c>
      <c r="J314" t="n">
        <v>324.48</v>
      </c>
      <c r="K314" t="n">
        <v>61.82</v>
      </c>
      <c r="L314" t="n">
        <v>13.75</v>
      </c>
      <c r="M314" t="n">
        <v>5</v>
      </c>
      <c r="N314" t="n">
        <v>98.91</v>
      </c>
      <c r="O314" t="n">
        <v>40253.84</v>
      </c>
      <c r="P314" t="n">
        <v>111.61</v>
      </c>
      <c r="Q314" t="n">
        <v>605.84</v>
      </c>
      <c r="R314" t="n">
        <v>27.7</v>
      </c>
      <c r="S314" t="n">
        <v>21.88</v>
      </c>
      <c r="T314" t="n">
        <v>1891.72</v>
      </c>
      <c r="U314" t="n">
        <v>0.79</v>
      </c>
      <c r="V314" t="n">
        <v>0.86</v>
      </c>
      <c r="W314" t="n">
        <v>1</v>
      </c>
      <c r="X314" t="n">
        <v>0.11</v>
      </c>
      <c r="Y314" t="n">
        <v>1</v>
      </c>
      <c r="Z314" t="n">
        <v>10</v>
      </c>
    </row>
    <row r="315">
      <c r="A315" t="n">
        <v>52</v>
      </c>
      <c r="B315" t="n">
        <v>150</v>
      </c>
      <c r="C315" t="inlineStr">
        <is>
          <t xml:space="preserve">CONCLUIDO	</t>
        </is>
      </c>
      <c r="D315" t="n">
        <v>9.461</v>
      </c>
      <c r="E315" t="n">
        <v>10.57</v>
      </c>
      <c r="F315" t="n">
        <v>7.18</v>
      </c>
      <c r="G315" t="n">
        <v>61.57</v>
      </c>
      <c r="H315" t="n">
        <v>0.77</v>
      </c>
      <c r="I315" t="n">
        <v>7</v>
      </c>
      <c r="J315" t="n">
        <v>325.06</v>
      </c>
      <c r="K315" t="n">
        <v>61.82</v>
      </c>
      <c r="L315" t="n">
        <v>14</v>
      </c>
      <c r="M315" t="n">
        <v>5</v>
      </c>
      <c r="N315" t="n">
        <v>99.23999999999999</v>
      </c>
      <c r="O315" t="n">
        <v>40324.71</v>
      </c>
      <c r="P315" t="n">
        <v>112.3</v>
      </c>
      <c r="Q315" t="n">
        <v>605.84</v>
      </c>
      <c r="R315" t="n">
        <v>28.1</v>
      </c>
      <c r="S315" t="n">
        <v>21.88</v>
      </c>
      <c r="T315" t="n">
        <v>2092.19</v>
      </c>
      <c r="U315" t="n">
        <v>0.78</v>
      </c>
      <c r="V315" t="n">
        <v>0.86</v>
      </c>
      <c r="W315" t="n">
        <v>1</v>
      </c>
      <c r="X315" t="n">
        <v>0.13</v>
      </c>
      <c r="Y315" t="n">
        <v>1</v>
      </c>
      <c r="Z315" t="n">
        <v>10</v>
      </c>
    </row>
    <row r="316">
      <c r="A316" t="n">
        <v>53</v>
      </c>
      <c r="B316" t="n">
        <v>150</v>
      </c>
      <c r="C316" t="inlineStr">
        <is>
          <t xml:space="preserve">CONCLUIDO	</t>
        </is>
      </c>
      <c r="D316" t="n">
        <v>9.4575</v>
      </c>
      <c r="E316" t="n">
        <v>10.57</v>
      </c>
      <c r="F316" t="n">
        <v>7.19</v>
      </c>
      <c r="G316" t="n">
        <v>61.61</v>
      </c>
      <c r="H316" t="n">
        <v>0.78</v>
      </c>
      <c r="I316" t="n">
        <v>7</v>
      </c>
      <c r="J316" t="n">
        <v>325.63</v>
      </c>
      <c r="K316" t="n">
        <v>61.82</v>
      </c>
      <c r="L316" t="n">
        <v>14.25</v>
      </c>
      <c r="M316" t="n">
        <v>5</v>
      </c>
      <c r="N316" t="n">
        <v>99.56</v>
      </c>
      <c r="O316" t="n">
        <v>40395.74</v>
      </c>
      <c r="P316" t="n">
        <v>112.46</v>
      </c>
      <c r="Q316" t="n">
        <v>605.84</v>
      </c>
      <c r="R316" t="n">
        <v>28.22</v>
      </c>
      <c r="S316" t="n">
        <v>21.88</v>
      </c>
      <c r="T316" t="n">
        <v>2151.09</v>
      </c>
      <c r="U316" t="n">
        <v>0.78</v>
      </c>
      <c r="V316" t="n">
        <v>0.86</v>
      </c>
      <c r="W316" t="n">
        <v>1</v>
      </c>
      <c r="X316" t="n">
        <v>0.13</v>
      </c>
      <c r="Y316" t="n">
        <v>1</v>
      </c>
      <c r="Z316" t="n">
        <v>10</v>
      </c>
    </row>
    <row r="317">
      <c r="A317" t="n">
        <v>54</v>
      </c>
      <c r="B317" t="n">
        <v>150</v>
      </c>
      <c r="C317" t="inlineStr">
        <is>
          <t xml:space="preserve">CONCLUIDO	</t>
        </is>
      </c>
      <c r="D317" t="n">
        <v>9.4704</v>
      </c>
      <c r="E317" t="n">
        <v>10.56</v>
      </c>
      <c r="F317" t="n">
        <v>7.17</v>
      </c>
      <c r="G317" t="n">
        <v>61.48</v>
      </c>
      <c r="H317" t="n">
        <v>0.79</v>
      </c>
      <c r="I317" t="n">
        <v>7</v>
      </c>
      <c r="J317" t="n">
        <v>326.21</v>
      </c>
      <c r="K317" t="n">
        <v>61.82</v>
      </c>
      <c r="L317" t="n">
        <v>14.5</v>
      </c>
      <c r="M317" t="n">
        <v>5</v>
      </c>
      <c r="N317" t="n">
        <v>99.89</v>
      </c>
      <c r="O317" t="n">
        <v>40466.92</v>
      </c>
      <c r="P317" t="n">
        <v>111.98</v>
      </c>
      <c r="Q317" t="n">
        <v>605.89</v>
      </c>
      <c r="R317" t="n">
        <v>27.76</v>
      </c>
      <c r="S317" t="n">
        <v>21.88</v>
      </c>
      <c r="T317" t="n">
        <v>1924.08</v>
      </c>
      <c r="U317" t="n">
        <v>0.79</v>
      </c>
      <c r="V317" t="n">
        <v>0.86</v>
      </c>
      <c r="W317" t="n">
        <v>1</v>
      </c>
      <c r="X317" t="n">
        <v>0.12</v>
      </c>
      <c r="Y317" t="n">
        <v>1</v>
      </c>
      <c r="Z317" t="n">
        <v>10</v>
      </c>
    </row>
    <row r="318">
      <c r="A318" t="n">
        <v>55</v>
      </c>
      <c r="B318" t="n">
        <v>150</v>
      </c>
      <c r="C318" t="inlineStr">
        <is>
          <t xml:space="preserve">CONCLUIDO	</t>
        </is>
      </c>
      <c r="D318" t="n">
        <v>9.469200000000001</v>
      </c>
      <c r="E318" t="n">
        <v>10.56</v>
      </c>
      <c r="F318" t="n">
        <v>7.17</v>
      </c>
      <c r="G318" t="n">
        <v>61.5</v>
      </c>
      <c r="H318" t="n">
        <v>0.8</v>
      </c>
      <c r="I318" t="n">
        <v>7</v>
      </c>
      <c r="J318" t="n">
        <v>326.79</v>
      </c>
      <c r="K318" t="n">
        <v>61.82</v>
      </c>
      <c r="L318" t="n">
        <v>14.75</v>
      </c>
      <c r="M318" t="n">
        <v>5</v>
      </c>
      <c r="N318" t="n">
        <v>100.22</v>
      </c>
      <c r="O318" t="n">
        <v>40538.25</v>
      </c>
      <c r="P318" t="n">
        <v>111.07</v>
      </c>
      <c r="Q318" t="n">
        <v>605.84</v>
      </c>
      <c r="R318" t="n">
        <v>27.79</v>
      </c>
      <c r="S318" t="n">
        <v>21.88</v>
      </c>
      <c r="T318" t="n">
        <v>1935.07</v>
      </c>
      <c r="U318" t="n">
        <v>0.79</v>
      </c>
      <c r="V318" t="n">
        <v>0.86</v>
      </c>
      <c r="W318" t="n">
        <v>1</v>
      </c>
      <c r="X318" t="n">
        <v>0.12</v>
      </c>
      <c r="Y318" t="n">
        <v>1</v>
      </c>
      <c r="Z318" t="n">
        <v>10</v>
      </c>
    </row>
    <row r="319">
      <c r="A319" t="n">
        <v>56</v>
      </c>
      <c r="B319" t="n">
        <v>150</v>
      </c>
      <c r="C319" t="inlineStr">
        <is>
          <t xml:space="preserve">CONCLUIDO	</t>
        </is>
      </c>
      <c r="D319" t="n">
        <v>9.4605</v>
      </c>
      <c r="E319" t="n">
        <v>10.57</v>
      </c>
      <c r="F319" t="n">
        <v>7.18</v>
      </c>
      <c r="G319" t="n">
        <v>61.58</v>
      </c>
      <c r="H319" t="n">
        <v>0.82</v>
      </c>
      <c r="I319" t="n">
        <v>7</v>
      </c>
      <c r="J319" t="n">
        <v>327.37</v>
      </c>
      <c r="K319" t="n">
        <v>61.82</v>
      </c>
      <c r="L319" t="n">
        <v>15</v>
      </c>
      <c r="M319" t="n">
        <v>5</v>
      </c>
      <c r="N319" t="n">
        <v>100.55</v>
      </c>
      <c r="O319" t="n">
        <v>40609.74</v>
      </c>
      <c r="P319" t="n">
        <v>110.83</v>
      </c>
      <c r="Q319" t="n">
        <v>605.85</v>
      </c>
      <c r="R319" t="n">
        <v>28.11</v>
      </c>
      <c r="S319" t="n">
        <v>21.88</v>
      </c>
      <c r="T319" t="n">
        <v>2095.82</v>
      </c>
      <c r="U319" t="n">
        <v>0.78</v>
      </c>
      <c r="V319" t="n">
        <v>0.86</v>
      </c>
      <c r="W319" t="n">
        <v>1</v>
      </c>
      <c r="X319" t="n">
        <v>0.13</v>
      </c>
      <c r="Y319" t="n">
        <v>1</v>
      </c>
      <c r="Z319" t="n">
        <v>10</v>
      </c>
    </row>
    <row r="320">
      <c r="A320" t="n">
        <v>57</v>
      </c>
      <c r="B320" t="n">
        <v>150</v>
      </c>
      <c r="C320" t="inlineStr">
        <is>
          <t xml:space="preserve">CONCLUIDO	</t>
        </is>
      </c>
      <c r="D320" t="n">
        <v>9.465</v>
      </c>
      <c r="E320" t="n">
        <v>10.57</v>
      </c>
      <c r="F320" t="n">
        <v>7.18</v>
      </c>
      <c r="G320" t="n">
        <v>61.54</v>
      </c>
      <c r="H320" t="n">
        <v>0.83</v>
      </c>
      <c r="I320" t="n">
        <v>7</v>
      </c>
      <c r="J320" t="n">
        <v>327.95</v>
      </c>
      <c r="K320" t="n">
        <v>61.82</v>
      </c>
      <c r="L320" t="n">
        <v>15.25</v>
      </c>
      <c r="M320" t="n">
        <v>5</v>
      </c>
      <c r="N320" t="n">
        <v>100.88</v>
      </c>
      <c r="O320" t="n">
        <v>40681.39</v>
      </c>
      <c r="P320" t="n">
        <v>110.34</v>
      </c>
      <c r="Q320" t="n">
        <v>605.84</v>
      </c>
      <c r="R320" t="n">
        <v>27.91</v>
      </c>
      <c r="S320" t="n">
        <v>21.88</v>
      </c>
      <c r="T320" t="n">
        <v>1997.52</v>
      </c>
      <c r="U320" t="n">
        <v>0.78</v>
      </c>
      <c r="V320" t="n">
        <v>0.86</v>
      </c>
      <c r="W320" t="n">
        <v>1</v>
      </c>
      <c r="X320" t="n">
        <v>0.12</v>
      </c>
      <c r="Y320" t="n">
        <v>1</v>
      </c>
      <c r="Z320" t="n">
        <v>10</v>
      </c>
    </row>
    <row r="321">
      <c r="A321" t="n">
        <v>58</v>
      </c>
      <c r="B321" t="n">
        <v>150</v>
      </c>
      <c r="C321" t="inlineStr">
        <is>
          <t xml:space="preserve">CONCLUIDO	</t>
        </is>
      </c>
      <c r="D321" t="n">
        <v>9.544</v>
      </c>
      <c r="E321" t="n">
        <v>10.48</v>
      </c>
      <c r="F321" t="n">
        <v>7.15</v>
      </c>
      <c r="G321" t="n">
        <v>71.47</v>
      </c>
      <c r="H321" t="n">
        <v>0.84</v>
      </c>
      <c r="I321" t="n">
        <v>6</v>
      </c>
      <c r="J321" t="n">
        <v>328.53</v>
      </c>
      <c r="K321" t="n">
        <v>61.82</v>
      </c>
      <c r="L321" t="n">
        <v>15.5</v>
      </c>
      <c r="M321" t="n">
        <v>4</v>
      </c>
      <c r="N321" t="n">
        <v>101.21</v>
      </c>
      <c r="O321" t="n">
        <v>40753.2</v>
      </c>
      <c r="P321" t="n">
        <v>108.39</v>
      </c>
      <c r="Q321" t="n">
        <v>605.84</v>
      </c>
      <c r="R321" t="n">
        <v>26.96</v>
      </c>
      <c r="S321" t="n">
        <v>21.88</v>
      </c>
      <c r="T321" t="n">
        <v>1527.56</v>
      </c>
      <c r="U321" t="n">
        <v>0.8100000000000001</v>
      </c>
      <c r="V321" t="n">
        <v>0.87</v>
      </c>
      <c r="W321" t="n">
        <v>1</v>
      </c>
      <c r="X321" t="n">
        <v>0.09</v>
      </c>
      <c r="Y321" t="n">
        <v>1</v>
      </c>
      <c r="Z321" t="n">
        <v>10</v>
      </c>
    </row>
    <row r="322">
      <c r="A322" t="n">
        <v>59</v>
      </c>
      <c r="B322" t="n">
        <v>150</v>
      </c>
      <c r="C322" t="inlineStr">
        <is>
          <t xml:space="preserve">CONCLUIDO	</t>
        </is>
      </c>
      <c r="D322" t="n">
        <v>9.5412</v>
      </c>
      <c r="E322" t="n">
        <v>10.48</v>
      </c>
      <c r="F322" t="n">
        <v>7.15</v>
      </c>
      <c r="G322" t="n">
        <v>71.5</v>
      </c>
      <c r="H322" t="n">
        <v>0.85</v>
      </c>
      <c r="I322" t="n">
        <v>6</v>
      </c>
      <c r="J322" t="n">
        <v>329.12</v>
      </c>
      <c r="K322" t="n">
        <v>61.82</v>
      </c>
      <c r="L322" t="n">
        <v>15.75</v>
      </c>
      <c r="M322" t="n">
        <v>4</v>
      </c>
      <c r="N322" t="n">
        <v>101.54</v>
      </c>
      <c r="O322" t="n">
        <v>40825.16</v>
      </c>
      <c r="P322" t="n">
        <v>108.78</v>
      </c>
      <c r="Q322" t="n">
        <v>605.84</v>
      </c>
      <c r="R322" t="n">
        <v>27.04</v>
      </c>
      <c r="S322" t="n">
        <v>21.88</v>
      </c>
      <c r="T322" t="n">
        <v>1564.92</v>
      </c>
      <c r="U322" t="n">
        <v>0.8100000000000001</v>
      </c>
      <c r="V322" t="n">
        <v>0.87</v>
      </c>
      <c r="W322" t="n">
        <v>1</v>
      </c>
      <c r="X322" t="n">
        <v>0.09</v>
      </c>
      <c r="Y322" t="n">
        <v>1</v>
      </c>
      <c r="Z322" t="n">
        <v>10</v>
      </c>
    </row>
    <row r="323">
      <c r="A323" t="n">
        <v>60</v>
      </c>
      <c r="B323" t="n">
        <v>150</v>
      </c>
      <c r="C323" t="inlineStr">
        <is>
          <t xml:space="preserve">CONCLUIDO	</t>
        </is>
      </c>
      <c r="D323" t="n">
        <v>9.5342</v>
      </c>
      <c r="E323" t="n">
        <v>10.49</v>
      </c>
      <c r="F323" t="n">
        <v>7.16</v>
      </c>
      <c r="G323" t="n">
        <v>71.58</v>
      </c>
      <c r="H323" t="n">
        <v>0.86</v>
      </c>
      <c r="I323" t="n">
        <v>6</v>
      </c>
      <c r="J323" t="n">
        <v>329.7</v>
      </c>
      <c r="K323" t="n">
        <v>61.82</v>
      </c>
      <c r="L323" t="n">
        <v>16</v>
      </c>
      <c r="M323" t="n">
        <v>4</v>
      </c>
      <c r="N323" t="n">
        <v>101.88</v>
      </c>
      <c r="O323" t="n">
        <v>40897.29</v>
      </c>
      <c r="P323" t="n">
        <v>108.33</v>
      </c>
      <c r="Q323" t="n">
        <v>605.85</v>
      </c>
      <c r="R323" t="n">
        <v>27.3</v>
      </c>
      <c r="S323" t="n">
        <v>21.88</v>
      </c>
      <c r="T323" t="n">
        <v>1698.74</v>
      </c>
      <c r="U323" t="n">
        <v>0.8</v>
      </c>
      <c r="V323" t="n">
        <v>0.86</v>
      </c>
      <c r="W323" t="n">
        <v>1</v>
      </c>
      <c r="X323" t="n">
        <v>0.1</v>
      </c>
      <c r="Y323" t="n">
        <v>1</v>
      </c>
      <c r="Z323" t="n">
        <v>10</v>
      </c>
    </row>
    <row r="324">
      <c r="A324" t="n">
        <v>61</v>
      </c>
      <c r="B324" t="n">
        <v>150</v>
      </c>
      <c r="C324" t="inlineStr">
        <is>
          <t xml:space="preserve">CONCLUIDO	</t>
        </is>
      </c>
      <c r="D324" t="n">
        <v>9.5352</v>
      </c>
      <c r="E324" t="n">
        <v>10.49</v>
      </c>
      <c r="F324" t="n">
        <v>7.16</v>
      </c>
      <c r="G324" t="n">
        <v>71.56999999999999</v>
      </c>
      <c r="H324" t="n">
        <v>0.88</v>
      </c>
      <c r="I324" t="n">
        <v>6</v>
      </c>
      <c r="J324" t="n">
        <v>330.29</v>
      </c>
      <c r="K324" t="n">
        <v>61.82</v>
      </c>
      <c r="L324" t="n">
        <v>16.25</v>
      </c>
      <c r="M324" t="n">
        <v>4</v>
      </c>
      <c r="N324" t="n">
        <v>102.21</v>
      </c>
      <c r="O324" t="n">
        <v>40969.57</v>
      </c>
      <c r="P324" t="n">
        <v>107.86</v>
      </c>
      <c r="Q324" t="n">
        <v>605.88</v>
      </c>
      <c r="R324" t="n">
        <v>27.32</v>
      </c>
      <c r="S324" t="n">
        <v>21.88</v>
      </c>
      <c r="T324" t="n">
        <v>1705.63</v>
      </c>
      <c r="U324" t="n">
        <v>0.8</v>
      </c>
      <c r="V324" t="n">
        <v>0.86</v>
      </c>
      <c r="W324" t="n">
        <v>1</v>
      </c>
      <c r="X324" t="n">
        <v>0.1</v>
      </c>
      <c r="Y324" t="n">
        <v>1</v>
      </c>
      <c r="Z324" t="n">
        <v>10</v>
      </c>
    </row>
    <row r="325">
      <c r="A325" t="n">
        <v>62</v>
      </c>
      <c r="B325" t="n">
        <v>150</v>
      </c>
      <c r="C325" t="inlineStr">
        <is>
          <t xml:space="preserve">CONCLUIDO	</t>
        </is>
      </c>
      <c r="D325" t="n">
        <v>9.545999999999999</v>
      </c>
      <c r="E325" t="n">
        <v>10.48</v>
      </c>
      <c r="F325" t="n">
        <v>7.14</v>
      </c>
      <c r="G325" t="n">
        <v>71.45</v>
      </c>
      <c r="H325" t="n">
        <v>0.89</v>
      </c>
      <c r="I325" t="n">
        <v>6</v>
      </c>
      <c r="J325" t="n">
        <v>330.87</v>
      </c>
      <c r="K325" t="n">
        <v>61.82</v>
      </c>
      <c r="L325" t="n">
        <v>16.5</v>
      </c>
      <c r="M325" t="n">
        <v>4</v>
      </c>
      <c r="N325" t="n">
        <v>102.55</v>
      </c>
      <c r="O325" t="n">
        <v>41042.02</v>
      </c>
      <c r="P325" t="n">
        <v>107.62</v>
      </c>
      <c r="Q325" t="n">
        <v>605.9</v>
      </c>
      <c r="R325" t="n">
        <v>26.87</v>
      </c>
      <c r="S325" t="n">
        <v>21.88</v>
      </c>
      <c r="T325" t="n">
        <v>1481.7</v>
      </c>
      <c r="U325" t="n">
        <v>0.8100000000000001</v>
      </c>
      <c r="V325" t="n">
        <v>0.87</v>
      </c>
      <c r="W325" t="n">
        <v>1</v>
      </c>
      <c r="X325" t="n">
        <v>0.09</v>
      </c>
      <c r="Y325" t="n">
        <v>1</v>
      </c>
      <c r="Z325" t="n">
        <v>10</v>
      </c>
    </row>
    <row r="326">
      <c r="A326" t="n">
        <v>63</v>
      </c>
      <c r="B326" t="n">
        <v>150</v>
      </c>
      <c r="C326" t="inlineStr">
        <is>
          <t xml:space="preserve">CONCLUIDO	</t>
        </is>
      </c>
      <c r="D326" t="n">
        <v>9.541</v>
      </c>
      <c r="E326" t="n">
        <v>10.48</v>
      </c>
      <c r="F326" t="n">
        <v>7.15</v>
      </c>
      <c r="G326" t="n">
        <v>71.51000000000001</v>
      </c>
      <c r="H326" t="n">
        <v>0.9</v>
      </c>
      <c r="I326" t="n">
        <v>6</v>
      </c>
      <c r="J326" t="n">
        <v>331.46</v>
      </c>
      <c r="K326" t="n">
        <v>61.82</v>
      </c>
      <c r="L326" t="n">
        <v>16.75</v>
      </c>
      <c r="M326" t="n">
        <v>4</v>
      </c>
      <c r="N326" t="n">
        <v>102.89</v>
      </c>
      <c r="O326" t="n">
        <v>41114.63</v>
      </c>
      <c r="P326" t="n">
        <v>107.43</v>
      </c>
      <c r="Q326" t="n">
        <v>605.84</v>
      </c>
      <c r="R326" t="n">
        <v>27.05</v>
      </c>
      <c r="S326" t="n">
        <v>21.88</v>
      </c>
      <c r="T326" t="n">
        <v>1573.63</v>
      </c>
      <c r="U326" t="n">
        <v>0.8100000000000001</v>
      </c>
      <c r="V326" t="n">
        <v>0.87</v>
      </c>
      <c r="W326" t="n">
        <v>1</v>
      </c>
      <c r="X326" t="n">
        <v>0.09</v>
      </c>
      <c r="Y326" t="n">
        <v>1</v>
      </c>
      <c r="Z326" t="n">
        <v>10</v>
      </c>
    </row>
    <row r="327">
      <c r="A327" t="n">
        <v>64</v>
      </c>
      <c r="B327" t="n">
        <v>150</v>
      </c>
      <c r="C327" t="inlineStr">
        <is>
          <t xml:space="preserve">CONCLUIDO	</t>
        </is>
      </c>
      <c r="D327" t="n">
        <v>9.5349</v>
      </c>
      <c r="E327" t="n">
        <v>10.49</v>
      </c>
      <c r="F327" t="n">
        <v>7.16</v>
      </c>
      <c r="G327" t="n">
        <v>71.56999999999999</v>
      </c>
      <c r="H327" t="n">
        <v>0.91</v>
      </c>
      <c r="I327" t="n">
        <v>6</v>
      </c>
      <c r="J327" t="n">
        <v>332.05</v>
      </c>
      <c r="K327" t="n">
        <v>61.82</v>
      </c>
      <c r="L327" t="n">
        <v>17</v>
      </c>
      <c r="M327" t="n">
        <v>3</v>
      </c>
      <c r="N327" t="n">
        <v>103.23</v>
      </c>
      <c r="O327" t="n">
        <v>41187.41</v>
      </c>
      <c r="P327" t="n">
        <v>107.2</v>
      </c>
      <c r="Q327" t="n">
        <v>605.84</v>
      </c>
      <c r="R327" t="n">
        <v>27.25</v>
      </c>
      <c r="S327" t="n">
        <v>21.88</v>
      </c>
      <c r="T327" t="n">
        <v>1673.32</v>
      </c>
      <c r="U327" t="n">
        <v>0.8</v>
      </c>
      <c r="V327" t="n">
        <v>0.86</v>
      </c>
      <c r="W327" t="n">
        <v>1</v>
      </c>
      <c r="X327" t="n">
        <v>0.1</v>
      </c>
      <c r="Y327" t="n">
        <v>1</v>
      </c>
      <c r="Z327" t="n">
        <v>10</v>
      </c>
    </row>
    <row r="328">
      <c r="A328" t="n">
        <v>65</v>
      </c>
      <c r="B328" t="n">
        <v>150</v>
      </c>
      <c r="C328" t="inlineStr">
        <is>
          <t xml:space="preserve">CONCLUIDO	</t>
        </is>
      </c>
      <c r="D328" t="n">
        <v>9.5387</v>
      </c>
      <c r="E328" t="n">
        <v>10.48</v>
      </c>
      <c r="F328" t="n">
        <v>7.15</v>
      </c>
      <c r="G328" t="n">
        <v>71.53</v>
      </c>
      <c r="H328" t="n">
        <v>0.92</v>
      </c>
      <c r="I328" t="n">
        <v>6</v>
      </c>
      <c r="J328" t="n">
        <v>332.64</v>
      </c>
      <c r="K328" t="n">
        <v>61.82</v>
      </c>
      <c r="L328" t="n">
        <v>17.25</v>
      </c>
      <c r="M328" t="n">
        <v>3</v>
      </c>
      <c r="N328" t="n">
        <v>103.57</v>
      </c>
      <c r="O328" t="n">
        <v>41260.35</v>
      </c>
      <c r="P328" t="n">
        <v>106.32</v>
      </c>
      <c r="Q328" t="n">
        <v>605.84</v>
      </c>
      <c r="R328" t="n">
        <v>27.09</v>
      </c>
      <c r="S328" t="n">
        <v>21.88</v>
      </c>
      <c r="T328" t="n">
        <v>1592.91</v>
      </c>
      <c r="U328" t="n">
        <v>0.8100000000000001</v>
      </c>
      <c r="V328" t="n">
        <v>0.86</v>
      </c>
      <c r="W328" t="n">
        <v>1</v>
      </c>
      <c r="X328" t="n">
        <v>0.1</v>
      </c>
      <c r="Y328" t="n">
        <v>1</v>
      </c>
      <c r="Z328" t="n">
        <v>10</v>
      </c>
    </row>
    <row r="329">
      <c r="A329" t="n">
        <v>66</v>
      </c>
      <c r="B329" t="n">
        <v>150</v>
      </c>
      <c r="C329" t="inlineStr">
        <is>
          <t xml:space="preserve">CONCLUIDO	</t>
        </is>
      </c>
      <c r="D329" t="n">
        <v>9.538399999999999</v>
      </c>
      <c r="E329" t="n">
        <v>10.48</v>
      </c>
      <c r="F329" t="n">
        <v>7.15</v>
      </c>
      <c r="G329" t="n">
        <v>71.53</v>
      </c>
      <c r="H329" t="n">
        <v>0.9399999999999999</v>
      </c>
      <c r="I329" t="n">
        <v>6</v>
      </c>
      <c r="J329" t="n">
        <v>333.24</v>
      </c>
      <c r="K329" t="n">
        <v>61.82</v>
      </c>
      <c r="L329" t="n">
        <v>17.5</v>
      </c>
      <c r="M329" t="n">
        <v>2</v>
      </c>
      <c r="N329" t="n">
        <v>103.92</v>
      </c>
      <c r="O329" t="n">
        <v>41333.46</v>
      </c>
      <c r="P329" t="n">
        <v>106.54</v>
      </c>
      <c r="Q329" t="n">
        <v>605.84</v>
      </c>
      <c r="R329" t="n">
        <v>27.03</v>
      </c>
      <c r="S329" t="n">
        <v>21.88</v>
      </c>
      <c r="T329" t="n">
        <v>1564.03</v>
      </c>
      <c r="U329" t="n">
        <v>0.8100000000000001</v>
      </c>
      <c r="V329" t="n">
        <v>0.86</v>
      </c>
      <c r="W329" t="n">
        <v>1</v>
      </c>
      <c r="X329" t="n">
        <v>0.1</v>
      </c>
      <c r="Y329" t="n">
        <v>1</v>
      </c>
      <c r="Z329" t="n">
        <v>10</v>
      </c>
    </row>
    <row r="330">
      <c r="A330" t="n">
        <v>67</v>
      </c>
      <c r="B330" t="n">
        <v>150</v>
      </c>
      <c r="C330" t="inlineStr">
        <is>
          <t xml:space="preserve">CONCLUIDO	</t>
        </is>
      </c>
      <c r="D330" t="n">
        <v>9.539</v>
      </c>
      <c r="E330" t="n">
        <v>10.48</v>
      </c>
      <c r="F330" t="n">
        <v>7.15</v>
      </c>
      <c r="G330" t="n">
        <v>71.53</v>
      </c>
      <c r="H330" t="n">
        <v>0.95</v>
      </c>
      <c r="I330" t="n">
        <v>6</v>
      </c>
      <c r="J330" t="n">
        <v>333.83</v>
      </c>
      <c r="K330" t="n">
        <v>61.82</v>
      </c>
      <c r="L330" t="n">
        <v>17.75</v>
      </c>
      <c r="M330" t="n">
        <v>2</v>
      </c>
      <c r="N330" t="n">
        <v>104.26</v>
      </c>
      <c r="O330" t="n">
        <v>41406.86</v>
      </c>
      <c r="P330" t="n">
        <v>106.4</v>
      </c>
      <c r="Q330" t="n">
        <v>605.84</v>
      </c>
      <c r="R330" t="n">
        <v>27.09</v>
      </c>
      <c r="S330" t="n">
        <v>21.88</v>
      </c>
      <c r="T330" t="n">
        <v>1592.68</v>
      </c>
      <c r="U330" t="n">
        <v>0.8100000000000001</v>
      </c>
      <c r="V330" t="n">
        <v>0.86</v>
      </c>
      <c r="W330" t="n">
        <v>1</v>
      </c>
      <c r="X330" t="n">
        <v>0.1</v>
      </c>
      <c r="Y330" t="n">
        <v>1</v>
      </c>
      <c r="Z330" t="n">
        <v>10</v>
      </c>
    </row>
    <row r="331">
      <c r="A331" t="n">
        <v>68</v>
      </c>
      <c r="B331" t="n">
        <v>150</v>
      </c>
      <c r="C331" t="inlineStr">
        <is>
          <t xml:space="preserve">CONCLUIDO	</t>
        </is>
      </c>
      <c r="D331" t="n">
        <v>9.5359</v>
      </c>
      <c r="E331" t="n">
        <v>10.49</v>
      </c>
      <c r="F331" t="n">
        <v>7.16</v>
      </c>
      <c r="G331" t="n">
        <v>71.56</v>
      </c>
      <c r="H331" t="n">
        <v>0.96</v>
      </c>
      <c r="I331" t="n">
        <v>6</v>
      </c>
      <c r="J331" t="n">
        <v>334.43</v>
      </c>
      <c r="K331" t="n">
        <v>61.82</v>
      </c>
      <c r="L331" t="n">
        <v>18</v>
      </c>
      <c r="M331" t="n">
        <v>2</v>
      </c>
      <c r="N331" t="n">
        <v>104.61</v>
      </c>
      <c r="O331" t="n">
        <v>41480.31</v>
      </c>
      <c r="P331" t="n">
        <v>106.45</v>
      </c>
      <c r="Q331" t="n">
        <v>605.84</v>
      </c>
      <c r="R331" t="n">
        <v>27.13</v>
      </c>
      <c r="S331" t="n">
        <v>21.88</v>
      </c>
      <c r="T331" t="n">
        <v>1610.65</v>
      </c>
      <c r="U331" t="n">
        <v>0.8100000000000001</v>
      </c>
      <c r="V331" t="n">
        <v>0.86</v>
      </c>
      <c r="W331" t="n">
        <v>1</v>
      </c>
      <c r="X331" t="n">
        <v>0.1</v>
      </c>
      <c r="Y331" t="n">
        <v>1</v>
      </c>
      <c r="Z331" t="n">
        <v>10</v>
      </c>
    </row>
    <row r="332">
      <c r="A332" t="n">
        <v>69</v>
      </c>
      <c r="B332" t="n">
        <v>150</v>
      </c>
      <c r="C332" t="inlineStr">
        <is>
          <t xml:space="preserve">CONCLUIDO	</t>
        </is>
      </c>
      <c r="D332" t="n">
        <v>9.5326</v>
      </c>
      <c r="E332" t="n">
        <v>10.49</v>
      </c>
      <c r="F332" t="n">
        <v>7.16</v>
      </c>
      <c r="G332" t="n">
        <v>71.59999999999999</v>
      </c>
      <c r="H332" t="n">
        <v>0.97</v>
      </c>
      <c r="I332" t="n">
        <v>6</v>
      </c>
      <c r="J332" t="n">
        <v>335.02</v>
      </c>
      <c r="K332" t="n">
        <v>61.82</v>
      </c>
      <c r="L332" t="n">
        <v>18.25</v>
      </c>
      <c r="M332" t="n">
        <v>2</v>
      </c>
      <c r="N332" t="n">
        <v>104.95</v>
      </c>
      <c r="O332" t="n">
        <v>41553.93</v>
      </c>
      <c r="P332" t="n">
        <v>106.45</v>
      </c>
      <c r="Q332" t="n">
        <v>605.84</v>
      </c>
      <c r="R332" t="n">
        <v>27.28</v>
      </c>
      <c r="S332" t="n">
        <v>21.88</v>
      </c>
      <c r="T332" t="n">
        <v>1689.13</v>
      </c>
      <c r="U332" t="n">
        <v>0.8</v>
      </c>
      <c r="V332" t="n">
        <v>0.86</v>
      </c>
      <c r="W332" t="n">
        <v>1</v>
      </c>
      <c r="X332" t="n">
        <v>0.1</v>
      </c>
      <c r="Y332" t="n">
        <v>1</v>
      </c>
      <c r="Z332" t="n">
        <v>10</v>
      </c>
    </row>
    <row r="333">
      <c r="A333" t="n">
        <v>70</v>
      </c>
      <c r="B333" t="n">
        <v>150</v>
      </c>
      <c r="C333" t="inlineStr">
        <is>
          <t xml:space="preserve">CONCLUIDO	</t>
        </is>
      </c>
      <c r="D333" t="n">
        <v>9.533899999999999</v>
      </c>
      <c r="E333" t="n">
        <v>10.49</v>
      </c>
      <c r="F333" t="n">
        <v>7.16</v>
      </c>
      <c r="G333" t="n">
        <v>71.58</v>
      </c>
      <c r="H333" t="n">
        <v>0.98</v>
      </c>
      <c r="I333" t="n">
        <v>6</v>
      </c>
      <c r="J333" t="n">
        <v>335.62</v>
      </c>
      <c r="K333" t="n">
        <v>61.82</v>
      </c>
      <c r="L333" t="n">
        <v>18.5</v>
      </c>
      <c r="M333" t="n">
        <v>2</v>
      </c>
      <c r="N333" t="n">
        <v>105.3</v>
      </c>
      <c r="O333" t="n">
        <v>41627.72</v>
      </c>
      <c r="P333" t="n">
        <v>105.89</v>
      </c>
      <c r="Q333" t="n">
        <v>605.86</v>
      </c>
      <c r="R333" t="n">
        <v>27.23</v>
      </c>
      <c r="S333" t="n">
        <v>21.88</v>
      </c>
      <c r="T333" t="n">
        <v>1660.69</v>
      </c>
      <c r="U333" t="n">
        <v>0.8</v>
      </c>
      <c r="V333" t="n">
        <v>0.86</v>
      </c>
      <c r="W333" t="n">
        <v>1</v>
      </c>
      <c r="X333" t="n">
        <v>0.1</v>
      </c>
      <c r="Y333" t="n">
        <v>1</v>
      </c>
      <c r="Z333" t="n">
        <v>10</v>
      </c>
    </row>
    <row r="334">
      <c r="A334" t="n">
        <v>71</v>
      </c>
      <c r="B334" t="n">
        <v>150</v>
      </c>
      <c r="C334" t="inlineStr">
        <is>
          <t xml:space="preserve">CONCLUIDO	</t>
        </is>
      </c>
      <c r="D334" t="n">
        <v>9.5321</v>
      </c>
      <c r="E334" t="n">
        <v>10.49</v>
      </c>
      <c r="F334" t="n">
        <v>7.16</v>
      </c>
      <c r="G334" t="n">
        <v>71.59999999999999</v>
      </c>
      <c r="H334" t="n">
        <v>0.99</v>
      </c>
      <c r="I334" t="n">
        <v>6</v>
      </c>
      <c r="J334" t="n">
        <v>336.22</v>
      </c>
      <c r="K334" t="n">
        <v>61.82</v>
      </c>
      <c r="L334" t="n">
        <v>18.75</v>
      </c>
      <c r="M334" t="n">
        <v>2</v>
      </c>
      <c r="N334" t="n">
        <v>105.65</v>
      </c>
      <c r="O334" t="n">
        <v>41701.68</v>
      </c>
      <c r="P334" t="n">
        <v>105.82</v>
      </c>
      <c r="Q334" t="n">
        <v>605.84</v>
      </c>
      <c r="R334" t="n">
        <v>27.27</v>
      </c>
      <c r="S334" t="n">
        <v>21.88</v>
      </c>
      <c r="T334" t="n">
        <v>1683.28</v>
      </c>
      <c r="U334" t="n">
        <v>0.8</v>
      </c>
      <c r="V334" t="n">
        <v>0.86</v>
      </c>
      <c r="W334" t="n">
        <v>1</v>
      </c>
      <c r="X334" t="n">
        <v>0.1</v>
      </c>
      <c r="Y334" t="n">
        <v>1</v>
      </c>
      <c r="Z334" t="n">
        <v>10</v>
      </c>
    </row>
    <row r="335">
      <c r="A335" t="n">
        <v>72</v>
      </c>
      <c r="B335" t="n">
        <v>150</v>
      </c>
      <c r="C335" t="inlineStr">
        <is>
          <t xml:space="preserve">CONCLUIDO	</t>
        </is>
      </c>
      <c r="D335" t="n">
        <v>9.5352</v>
      </c>
      <c r="E335" t="n">
        <v>10.49</v>
      </c>
      <c r="F335" t="n">
        <v>7.16</v>
      </c>
      <c r="G335" t="n">
        <v>71.56999999999999</v>
      </c>
      <c r="H335" t="n">
        <v>1.01</v>
      </c>
      <c r="I335" t="n">
        <v>6</v>
      </c>
      <c r="J335" t="n">
        <v>336.82</v>
      </c>
      <c r="K335" t="n">
        <v>61.82</v>
      </c>
      <c r="L335" t="n">
        <v>19</v>
      </c>
      <c r="M335" t="n">
        <v>2</v>
      </c>
      <c r="N335" t="n">
        <v>106</v>
      </c>
      <c r="O335" t="n">
        <v>41775.82</v>
      </c>
      <c r="P335" t="n">
        <v>105.49</v>
      </c>
      <c r="Q335" t="n">
        <v>605.99</v>
      </c>
      <c r="R335" t="n">
        <v>27.23</v>
      </c>
      <c r="S335" t="n">
        <v>21.88</v>
      </c>
      <c r="T335" t="n">
        <v>1662.64</v>
      </c>
      <c r="U335" t="n">
        <v>0.8</v>
      </c>
      <c r="V335" t="n">
        <v>0.86</v>
      </c>
      <c r="W335" t="n">
        <v>1</v>
      </c>
      <c r="X335" t="n">
        <v>0.1</v>
      </c>
      <c r="Y335" t="n">
        <v>1</v>
      </c>
      <c r="Z335" t="n">
        <v>10</v>
      </c>
    </row>
    <row r="336">
      <c r="A336" t="n">
        <v>73</v>
      </c>
      <c r="B336" t="n">
        <v>150</v>
      </c>
      <c r="C336" t="inlineStr">
        <is>
          <t xml:space="preserve">CONCLUIDO	</t>
        </is>
      </c>
      <c r="D336" t="n">
        <v>9.5336</v>
      </c>
      <c r="E336" t="n">
        <v>10.49</v>
      </c>
      <c r="F336" t="n">
        <v>7.16</v>
      </c>
      <c r="G336" t="n">
        <v>71.59</v>
      </c>
      <c r="H336" t="n">
        <v>1.02</v>
      </c>
      <c r="I336" t="n">
        <v>6</v>
      </c>
      <c r="J336" t="n">
        <v>337.43</v>
      </c>
      <c r="K336" t="n">
        <v>61.82</v>
      </c>
      <c r="L336" t="n">
        <v>19.25</v>
      </c>
      <c r="M336" t="n">
        <v>2</v>
      </c>
      <c r="N336" t="n">
        <v>106.35</v>
      </c>
      <c r="O336" t="n">
        <v>41850.13</v>
      </c>
      <c r="P336" t="n">
        <v>105.44</v>
      </c>
      <c r="Q336" t="n">
        <v>606.01</v>
      </c>
      <c r="R336" t="n">
        <v>27.12</v>
      </c>
      <c r="S336" t="n">
        <v>21.88</v>
      </c>
      <c r="T336" t="n">
        <v>1606.82</v>
      </c>
      <c r="U336" t="n">
        <v>0.8100000000000001</v>
      </c>
      <c r="V336" t="n">
        <v>0.86</v>
      </c>
      <c r="W336" t="n">
        <v>1</v>
      </c>
      <c r="X336" t="n">
        <v>0.1</v>
      </c>
      <c r="Y336" t="n">
        <v>1</v>
      </c>
      <c r="Z336" t="n">
        <v>10</v>
      </c>
    </row>
    <row r="337">
      <c r="A337" t="n">
        <v>74</v>
      </c>
      <c r="B337" t="n">
        <v>150</v>
      </c>
      <c r="C337" t="inlineStr">
        <is>
          <t xml:space="preserve">CONCLUIDO	</t>
        </is>
      </c>
      <c r="D337" t="n">
        <v>9.5344</v>
      </c>
      <c r="E337" t="n">
        <v>10.49</v>
      </c>
      <c r="F337" t="n">
        <v>7.16</v>
      </c>
      <c r="G337" t="n">
        <v>71.58</v>
      </c>
      <c r="H337" t="n">
        <v>1.03</v>
      </c>
      <c r="I337" t="n">
        <v>6</v>
      </c>
      <c r="J337" t="n">
        <v>338.03</v>
      </c>
      <c r="K337" t="n">
        <v>61.82</v>
      </c>
      <c r="L337" t="n">
        <v>19.5</v>
      </c>
      <c r="M337" t="n">
        <v>2</v>
      </c>
      <c r="N337" t="n">
        <v>106.71</v>
      </c>
      <c r="O337" t="n">
        <v>41924.62</v>
      </c>
      <c r="P337" t="n">
        <v>104.95</v>
      </c>
      <c r="Q337" t="n">
        <v>605.84</v>
      </c>
      <c r="R337" t="n">
        <v>27.25</v>
      </c>
      <c r="S337" t="n">
        <v>21.88</v>
      </c>
      <c r="T337" t="n">
        <v>1669.35</v>
      </c>
      <c r="U337" t="n">
        <v>0.8</v>
      </c>
      <c r="V337" t="n">
        <v>0.86</v>
      </c>
      <c r="W337" t="n">
        <v>1</v>
      </c>
      <c r="X337" t="n">
        <v>0.1</v>
      </c>
      <c r="Y337" t="n">
        <v>1</v>
      </c>
      <c r="Z337" t="n">
        <v>10</v>
      </c>
    </row>
    <row r="338">
      <c r="A338" t="n">
        <v>75</v>
      </c>
      <c r="B338" t="n">
        <v>150</v>
      </c>
      <c r="C338" t="inlineStr">
        <is>
          <t xml:space="preserve">CONCLUIDO	</t>
        </is>
      </c>
      <c r="D338" t="n">
        <v>9.5304</v>
      </c>
      <c r="E338" t="n">
        <v>10.49</v>
      </c>
      <c r="F338" t="n">
        <v>7.16</v>
      </c>
      <c r="G338" t="n">
        <v>71.62</v>
      </c>
      <c r="H338" t="n">
        <v>1.04</v>
      </c>
      <c r="I338" t="n">
        <v>6</v>
      </c>
      <c r="J338" t="n">
        <v>338.63</v>
      </c>
      <c r="K338" t="n">
        <v>61.82</v>
      </c>
      <c r="L338" t="n">
        <v>19.75</v>
      </c>
      <c r="M338" t="n">
        <v>1</v>
      </c>
      <c r="N338" t="n">
        <v>107.06</v>
      </c>
      <c r="O338" t="n">
        <v>41999.28</v>
      </c>
      <c r="P338" t="n">
        <v>104.81</v>
      </c>
      <c r="Q338" t="n">
        <v>605.86</v>
      </c>
      <c r="R338" t="n">
        <v>27.27</v>
      </c>
      <c r="S338" t="n">
        <v>21.88</v>
      </c>
      <c r="T338" t="n">
        <v>1681.87</v>
      </c>
      <c r="U338" t="n">
        <v>0.8</v>
      </c>
      <c r="V338" t="n">
        <v>0.86</v>
      </c>
      <c r="W338" t="n">
        <v>1</v>
      </c>
      <c r="X338" t="n">
        <v>0.1</v>
      </c>
      <c r="Y338" t="n">
        <v>1</v>
      </c>
      <c r="Z338" t="n">
        <v>10</v>
      </c>
    </row>
    <row r="339">
      <c r="A339" t="n">
        <v>76</v>
      </c>
      <c r="B339" t="n">
        <v>150</v>
      </c>
      <c r="C339" t="inlineStr">
        <is>
          <t xml:space="preserve">CONCLUIDO	</t>
        </is>
      </c>
      <c r="D339" t="n">
        <v>9.5304</v>
      </c>
      <c r="E339" t="n">
        <v>10.49</v>
      </c>
      <c r="F339" t="n">
        <v>7.16</v>
      </c>
      <c r="G339" t="n">
        <v>71.62</v>
      </c>
      <c r="H339" t="n">
        <v>1.05</v>
      </c>
      <c r="I339" t="n">
        <v>6</v>
      </c>
      <c r="J339" t="n">
        <v>339.24</v>
      </c>
      <c r="K339" t="n">
        <v>61.82</v>
      </c>
      <c r="L339" t="n">
        <v>20</v>
      </c>
      <c r="M339" t="n">
        <v>0</v>
      </c>
      <c r="N339" t="n">
        <v>107.42</v>
      </c>
      <c r="O339" t="n">
        <v>42074.12</v>
      </c>
      <c r="P339" t="n">
        <v>104.87</v>
      </c>
      <c r="Q339" t="n">
        <v>605.84</v>
      </c>
      <c r="R339" t="n">
        <v>27.26</v>
      </c>
      <c r="S339" t="n">
        <v>21.88</v>
      </c>
      <c r="T339" t="n">
        <v>1675.39</v>
      </c>
      <c r="U339" t="n">
        <v>0.8</v>
      </c>
      <c r="V339" t="n">
        <v>0.86</v>
      </c>
      <c r="W339" t="n">
        <v>1</v>
      </c>
      <c r="X339" t="n">
        <v>0.1</v>
      </c>
      <c r="Y339" t="n">
        <v>1</v>
      </c>
      <c r="Z339" t="n">
        <v>10</v>
      </c>
    </row>
    <row r="340">
      <c r="A340" t="n">
        <v>0</v>
      </c>
      <c r="B340" t="n">
        <v>10</v>
      </c>
      <c r="C340" t="inlineStr">
        <is>
          <t xml:space="preserve">CONCLUIDO	</t>
        </is>
      </c>
      <c r="D340" t="n">
        <v>9.344799999999999</v>
      </c>
      <c r="E340" t="n">
        <v>10.7</v>
      </c>
      <c r="F340" t="n">
        <v>8.369999999999999</v>
      </c>
      <c r="G340" t="n">
        <v>8.1</v>
      </c>
      <c r="H340" t="n">
        <v>0.64</v>
      </c>
      <c r="I340" t="n">
        <v>62</v>
      </c>
      <c r="J340" t="n">
        <v>26.11</v>
      </c>
      <c r="K340" t="n">
        <v>12.1</v>
      </c>
      <c r="L340" t="n">
        <v>1</v>
      </c>
      <c r="M340" t="n">
        <v>0</v>
      </c>
      <c r="N340" t="n">
        <v>3.01</v>
      </c>
      <c r="O340" t="n">
        <v>3454.41</v>
      </c>
      <c r="P340" t="n">
        <v>24.31</v>
      </c>
      <c r="Q340" t="n">
        <v>606.12</v>
      </c>
      <c r="R340" t="n">
        <v>62.44</v>
      </c>
      <c r="S340" t="n">
        <v>21.88</v>
      </c>
      <c r="T340" t="n">
        <v>18985.48</v>
      </c>
      <c r="U340" t="n">
        <v>0.35</v>
      </c>
      <c r="V340" t="n">
        <v>0.74</v>
      </c>
      <c r="W340" t="n">
        <v>1.17</v>
      </c>
      <c r="X340" t="n">
        <v>1.31</v>
      </c>
      <c r="Y340" t="n">
        <v>1</v>
      </c>
      <c r="Z340" t="n">
        <v>10</v>
      </c>
    </row>
    <row r="341">
      <c r="A341" t="n">
        <v>0</v>
      </c>
      <c r="B341" t="n">
        <v>45</v>
      </c>
      <c r="C341" t="inlineStr">
        <is>
          <t xml:space="preserve">CONCLUIDO	</t>
        </is>
      </c>
      <c r="D341" t="n">
        <v>9.0334</v>
      </c>
      <c r="E341" t="n">
        <v>11.07</v>
      </c>
      <c r="F341" t="n">
        <v>8.050000000000001</v>
      </c>
      <c r="G341" t="n">
        <v>9.66</v>
      </c>
      <c r="H341" t="n">
        <v>0.18</v>
      </c>
      <c r="I341" t="n">
        <v>50</v>
      </c>
      <c r="J341" t="n">
        <v>98.70999999999999</v>
      </c>
      <c r="K341" t="n">
        <v>39.72</v>
      </c>
      <c r="L341" t="n">
        <v>1</v>
      </c>
      <c r="M341" t="n">
        <v>48</v>
      </c>
      <c r="N341" t="n">
        <v>12.99</v>
      </c>
      <c r="O341" t="n">
        <v>12407.75</v>
      </c>
      <c r="P341" t="n">
        <v>68.18000000000001</v>
      </c>
      <c r="Q341" t="n">
        <v>606.01</v>
      </c>
      <c r="R341" t="n">
        <v>55.04</v>
      </c>
      <c r="S341" t="n">
        <v>21.88</v>
      </c>
      <c r="T341" t="n">
        <v>15345.23</v>
      </c>
      <c r="U341" t="n">
        <v>0.4</v>
      </c>
      <c r="V341" t="n">
        <v>0.77</v>
      </c>
      <c r="W341" t="n">
        <v>1.07</v>
      </c>
      <c r="X341" t="n">
        <v>0.99</v>
      </c>
      <c r="Y341" t="n">
        <v>1</v>
      </c>
      <c r="Z341" t="n">
        <v>10</v>
      </c>
    </row>
    <row r="342">
      <c r="A342" t="n">
        <v>1</v>
      </c>
      <c r="B342" t="n">
        <v>45</v>
      </c>
      <c r="C342" t="inlineStr">
        <is>
          <t xml:space="preserve">CONCLUIDO	</t>
        </is>
      </c>
      <c r="D342" t="n">
        <v>9.4046</v>
      </c>
      <c r="E342" t="n">
        <v>10.63</v>
      </c>
      <c r="F342" t="n">
        <v>7.84</v>
      </c>
      <c r="G342" t="n">
        <v>12.07</v>
      </c>
      <c r="H342" t="n">
        <v>0.22</v>
      </c>
      <c r="I342" t="n">
        <v>39</v>
      </c>
      <c r="J342" t="n">
        <v>99.02</v>
      </c>
      <c r="K342" t="n">
        <v>39.72</v>
      </c>
      <c r="L342" t="n">
        <v>1.25</v>
      </c>
      <c r="M342" t="n">
        <v>37</v>
      </c>
      <c r="N342" t="n">
        <v>13.05</v>
      </c>
      <c r="O342" t="n">
        <v>12446.14</v>
      </c>
      <c r="P342" t="n">
        <v>64.95999999999999</v>
      </c>
      <c r="Q342" t="n">
        <v>606.03</v>
      </c>
      <c r="R342" t="n">
        <v>48.6</v>
      </c>
      <c r="S342" t="n">
        <v>21.88</v>
      </c>
      <c r="T342" t="n">
        <v>12180.81</v>
      </c>
      <c r="U342" t="n">
        <v>0.45</v>
      </c>
      <c r="V342" t="n">
        <v>0.79</v>
      </c>
      <c r="W342" t="n">
        <v>1.05</v>
      </c>
      <c r="X342" t="n">
        <v>0.78</v>
      </c>
      <c r="Y342" t="n">
        <v>1</v>
      </c>
      <c r="Z342" t="n">
        <v>10</v>
      </c>
    </row>
    <row r="343">
      <c r="A343" t="n">
        <v>2</v>
      </c>
      <c r="B343" t="n">
        <v>45</v>
      </c>
      <c r="C343" t="inlineStr">
        <is>
          <t xml:space="preserve">CONCLUIDO	</t>
        </is>
      </c>
      <c r="D343" t="n">
        <v>9.7174</v>
      </c>
      <c r="E343" t="n">
        <v>10.29</v>
      </c>
      <c r="F343" t="n">
        <v>7.67</v>
      </c>
      <c r="G343" t="n">
        <v>14.84</v>
      </c>
      <c r="H343" t="n">
        <v>0.27</v>
      </c>
      <c r="I343" t="n">
        <v>31</v>
      </c>
      <c r="J343" t="n">
        <v>99.33</v>
      </c>
      <c r="K343" t="n">
        <v>39.72</v>
      </c>
      <c r="L343" t="n">
        <v>1.5</v>
      </c>
      <c r="M343" t="n">
        <v>29</v>
      </c>
      <c r="N343" t="n">
        <v>13.11</v>
      </c>
      <c r="O343" t="n">
        <v>12484.55</v>
      </c>
      <c r="P343" t="n">
        <v>62.03</v>
      </c>
      <c r="Q343" t="n">
        <v>605.89</v>
      </c>
      <c r="R343" t="n">
        <v>43.02</v>
      </c>
      <c r="S343" t="n">
        <v>21.88</v>
      </c>
      <c r="T343" t="n">
        <v>9433.309999999999</v>
      </c>
      <c r="U343" t="n">
        <v>0.51</v>
      </c>
      <c r="V343" t="n">
        <v>0.8100000000000001</v>
      </c>
      <c r="W343" t="n">
        <v>1.04</v>
      </c>
      <c r="X343" t="n">
        <v>0.61</v>
      </c>
      <c r="Y343" t="n">
        <v>1</v>
      </c>
      <c r="Z343" t="n">
        <v>10</v>
      </c>
    </row>
    <row r="344">
      <c r="A344" t="n">
        <v>3</v>
      </c>
      <c r="B344" t="n">
        <v>45</v>
      </c>
      <c r="C344" t="inlineStr">
        <is>
          <t xml:space="preserve">CONCLUIDO	</t>
        </is>
      </c>
      <c r="D344" t="n">
        <v>9.9024</v>
      </c>
      <c r="E344" t="n">
        <v>10.1</v>
      </c>
      <c r="F344" t="n">
        <v>7.58</v>
      </c>
      <c r="G344" t="n">
        <v>17.48</v>
      </c>
      <c r="H344" t="n">
        <v>0.31</v>
      </c>
      <c r="I344" t="n">
        <v>26</v>
      </c>
      <c r="J344" t="n">
        <v>99.64</v>
      </c>
      <c r="K344" t="n">
        <v>39.72</v>
      </c>
      <c r="L344" t="n">
        <v>1.75</v>
      </c>
      <c r="M344" t="n">
        <v>24</v>
      </c>
      <c r="N344" t="n">
        <v>13.18</v>
      </c>
      <c r="O344" t="n">
        <v>12522.99</v>
      </c>
      <c r="P344" t="n">
        <v>59.87</v>
      </c>
      <c r="Q344" t="n">
        <v>605.85</v>
      </c>
      <c r="R344" t="n">
        <v>40.35</v>
      </c>
      <c r="S344" t="n">
        <v>21.88</v>
      </c>
      <c r="T344" t="n">
        <v>8122.24</v>
      </c>
      <c r="U344" t="n">
        <v>0.54</v>
      </c>
      <c r="V344" t="n">
        <v>0.82</v>
      </c>
      <c r="W344" t="n">
        <v>1.03</v>
      </c>
      <c r="X344" t="n">
        <v>0.52</v>
      </c>
      <c r="Y344" t="n">
        <v>1</v>
      </c>
      <c r="Z344" t="n">
        <v>10</v>
      </c>
    </row>
    <row r="345">
      <c r="A345" t="n">
        <v>4</v>
      </c>
      <c r="B345" t="n">
        <v>45</v>
      </c>
      <c r="C345" t="inlineStr">
        <is>
          <t xml:space="preserve">CONCLUIDO	</t>
        </is>
      </c>
      <c r="D345" t="n">
        <v>10.0804</v>
      </c>
      <c r="E345" t="n">
        <v>9.92</v>
      </c>
      <c r="F345" t="n">
        <v>7.48</v>
      </c>
      <c r="G345" t="n">
        <v>20.4</v>
      </c>
      <c r="H345" t="n">
        <v>0.35</v>
      </c>
      <c r="I345" t="n">
        <v>22</v>
      </c>
      <c r="J345" t="n">
        <v>99.95</v>
      </c>
      <c r="K345" t="n">
        <v>39.72</v>
      </c>
      <c r="L345" t="n">
        <v>2</v>
      </c>
      <c r="M345" t="n">
        <v>20</v>
      </c>
      <c r="N345" t="n">
        <v>13.24</v>
      </c>
      <c r="O345" t="n">
        <v>12561.45</v>
      </c>
      <c r="P345" t="n">
        <v>57.34</v>
      </c>
      <c r="Q345" t="n">
        <v>605.9</v>
      </c>
      <c r="R345" t="n">
        <v>37.28</v>
      </c>
      <c r="S345" t="n">
        <v>21.88</v>
      </c>
      <c r="T345" t="n">
        <v>6604.43</v>
      </c>
      <c r="U345" t="n">
        <v>0.59</v>
      </c>
      <c r="V345" t="n">
        <v>0.83</v>
      </c>
      <c r="W345" t="n">
        <v>1.03</v>
      </c>
      <c r="X345" t="n">
        <v>0.42</v>
      </c>
      <c r="Y345" t="n">
        <v>1</v>
      </c>
      <c r="Z345" t="n">
        <v>10</v>
      </c>
    </row>
    <row r="346">
      <c r="A346" t="n">
        <v>5</v>
      </c>
      <c r="B346" t="n">
        <v>45</v>
      </c>
      <c r="C346" t="inlineStr">
        <is>
          <t xml:space="preserve">CONCLUIDO	</t>
        </is>
      </c>
      <c r="D346" t="n">
        <v>10.198</v>
      </c>
      <c r="E346" t="n">
        <v>9.81</v>
      </c>
      <c r="F346" t="n">
        <v>7.43</v>
      </c>
      <c r="G346" t="n">
        <v>23.45</v>
      </c>
      <c r="H346" t="n">
        <v>0.39</v>
      </c>
      <c r="I346" t="n">
        <v>19</v>
      </c>
      <c r="J346" t="n">
        <v>100.27</v>
      </c>
      <c r="K346" t="n">
        <v>39.72</v>
      </c>
      <c r="L346" t="n">
        <v>2.25</v>
      </c>
      <c r="M346" t="n">
        <v>17</v>
      </c>
      <c r="N346" t="n">
        <v>13.3</v>
      </c>
      <c r="O346" t="n">
        <v>12599.94</v>
      </c>
      <c r="P346" t="n">
        <v>54.98</v>
      </c>
      <c r="Q346" t="n">
        <v>605.84</v>
      </c>
      <c r="R346" t="n">
        <v>35.65</v>
      </c>
      <c r="S346" t="n">
        <v>21.88</v>
      </c>
      <c r="T346" t="n">
        <v>5804.4</v>
      </c>
      <c r="U346" t="n">
        <v>0.61</v>
      </c>
      <c r="V346" t="n">
        <v>0.83</v>
      </c>
      <c r="W346" t="n">
        <v>1.02</v>
      </c>
      <c r="X346" t="n">
        <v>0.37</v>
      </c>
      <c r="Y346" t="n">
        <v>1</v>
      </c>
      <c r="Z346" t="n">
        <v>10</v>
      </c>
    </row>
    <row r="347">
      <c r="A347" t="n">
        <v>6</v>
      </c>
      <c r="B347" t="n">
        <v>45</v>
      </c>
      <c r="C347" t="inlineStr">
        <is>
          <t xml:space="preserve">CONCLUIDO	</t>
        </is>
      </c>
      <c r="D347" t="n">
        <v>10.2649</v>
      </c>
      <c r="E347" t="n">
        <v>9.74</v>
      </c>
      <c r="F347" t="n">
        <v>7.4</v>
      </c>
      <c r="G347" t="n">
        <v>26.13</v>
      </c>
      <c r="H347" t="n">
        <v>0.44</v>
      </c>
      <c r="I347" t="n">
        <v>17</v>
      </c>
      <c r="J347" t="n">
        <v>100.58</v>
      </c>
      <c r="K347" t="n">
        <v>39.72</v>
      </c>
      <c r="L347" t="n">
        <v>2.5</v>
      </c>
      <c r="M347" t="n">
        <v>11</v>
      </c>
      <c r="N347" t="n">
        <v>13.36</v>
      </c>
      <c r="O347" t="n">
        <v>12638.45</v>
      </c>
      <c r="P347" t="n">
        <v>53.96</v>
      </c>
      <c r="Q347" t="n">
        <v>605.9299999999999</v>
      </c>
      <c r="R347" t="n">
        <v>34.61</v>
      </c>
      <c r="S347" t="n">
        <v>21.88</v>
      </c>
      <c r="T347" t="n">
        <v>5297.21</v>
      </c>
      <c r="U347" t="n">
        <v>0.63</v>
      </c>
      <c r="V347" t="n">
        <v>0.84</v>
      </c>
      <c r="W347" t="n">
        <v>1.03</v>
      </c>
      <c r="X347" t="n">
        <v>0.35</v>
      </c>
      <c r="Y347" t="n">
        <v>1</v>
      </c>
      <c r="Z347" t="n">
        <v>10</v>
      </c>
    </row>
    <row r="348">
      <c r="A348" t="n">
        <v>7</v>
      </c>
      <c r="B348" t="n">
        <v>45</v>
      </c>
      <c r="C348" t="inlineStr">
        <is>
          <t xml:space="preserve">CONCLUIDO	</t>
        </is>
      </c>
      <c r="D348" t="n">
        <v>10.3543</v>
      </c>
      <c r="E348" t="n">
        <v>9.66</v>
      </c>
      <c r="F348" t="n">
        <v>7.36</v>
      </c>
      <c r="G348" t="n">
        <v>29.45</v>
      </c>
      <c r="H348" t="n">
        <v>0.48</v>
      </c>
      <c r="I348" t="n">
        <v>15</v>
      </c>
      <c r="J348" t="n">
        <v>100.89</v>
      </c>
      <c r="K348" t="n">
        <v>39.72</v>
      </c>
      <c r="L348" t="n">
        <v>2.75</v>
      </c>
      <c r="M348" t="n">
        <v>5</v>
      </c>
      <c r="N348" t="n">
        <v>13.42</v>
      </c>
      <c r="O348" t="n">
        <v>12676.98</v>
      </c>
      <c r="P348" t="n">
        <v>51.55</v>
      </c>
      <c r="Q348" t="n">
        <v>605.9</v>
      </c>
      <c r="R348" t="n">
        <v>33.27</v>
      </c>
      <c r="S348" t="n">
        <v>21.88</v>
      </c>
      <c r="T348" t="n">
        <v>4637.51</v>
      </c>
      <c r="U348" t="n">
        <v>0.66</v>
      </c>
      <c r="V348" t="n">
        <v>0.84</v>
      </c>
      <c r="W348" t="n">
        <v>1.02</v>
      </c>
      <c r="X348" t="n">
        <v>0.3</v>
      </c>
      <c r="Y348" t="n">
        <v>1</v>
      </c>
      <c r="Z348" t="n">
        <v>10</v>
      </c>
    </row>
    <row r="349">
      <c r="A349" t="n">
        <v>8</v>
      </c>
      <c r="B349" t="n">
        <v>45</v>
      </c>
      <c r="C349" t="inlineStr">
        <is>
          <t xml:space="preserve">CONCLUIDO	</t>
        </is>
      </c>
      <c r="D349" t="n">
        <v>10.369</v>
      </c>
      <c r="E349" t="n">
        <v>9.640000000000001</v>
      </c>
      <c r="F349" t="n">
        <v>7.35</v>
      </c>
      <c r="G349" t="n">
        <v>29.39</v>
      </c>
      <c r="H349" t="n">
        <v>0.52</v>
      </c>
      <c r="I349" t="n">
        <v>15</v>
      </c>
      <c r="J349" t="n">
        <v>101.2</v>
      </c>
      <c r="K349" t="n">
        <v>39.72</v>
      </c>
      <c r="L349" t="n">
        <v>3</v>
      </c>
      <c r="M349" t="n">
        <v>1</v>
      </c>
      <c r="N349" t="n">
        <v>13.49</v>
      </c>
      <c r="O349" t="n">
        <v>12715.54</v>
      </c>
      <c r="P349" t="n">
        <v>51.89</v>
      </c>
      <c r="Q349" t="n">
        <v>605.99</v>
      </c>
      <c r="R349" t="n">
        <v>32.77</v>
      </c>
      <c r="S349" t="n">
        <v>21.88</v>
      </c>
      <c r="T349" t="n">
        <v>4387.91</v>
      </c>
      <c r="U349" t="n">
        <v>0.67</v>
      </c>
      <c r="V349" t="n">
        <v>0.84</v>
      </c>
      <c r="W349" t="n">
        <v>1.03</v>
      </c>
      <c r="X349" t="n">
        <v>0.29</v>
      </c>
      <c r="Y349" t="n">
        <v>1</v>
      </c>
      <c r="Z349" t="n">
        <v>10</v>
      </c>
    </row>
    <row r="350">
      <c r="A350" t="n">
        <v>9</v>
      </c>
      <c r="B350" t="n">
        <v>45</v>
      </c>
      <c r="C350" t="inlineStr">
        <is>
          <t xml:space="preserve">CONCLUIDO	</t>
        </is>
      </c>
      <c r="D350" t="n">
        <v>10.3651</v>
      </c>
      <c r="E350" t="n">
        <v>9.65</v>
      </c>
      <c r="F350" t="n">
        <v>7.35</v>
      </c>
      <c r="G350" t="n">
        <v>29.41</v>
      </c>
      <c r="H350" t="n">
        <v>0.5600000000000001</v>
      </c>
      <c r="I350" t="n">
        <v>15</v>
      </c>
      <c r="J350" t="n">
        <v>101.52</v>
      </c>
      <c r="K350" t="n">
        <v>39.72</v>
      </c>
      <c r="L350" t="n">
        <v>3.25</v>
      </c>
      <c r="M350" t="n">
        <v>0</v>
      </c>
      <c r="N350" t="n">
        <v>13.55</v>
      </c>
      <c r="O350" t="n">
        <v>12754.13</v>
      </c>
      <c r="P350" t="n">
        <v>52.06</v>
      </c>
      <c r="Q350" t="n">
        <v>605.99</v>
      </c>
      <c r="R350" t="n">
        <v>32.81</v>
      </c>
      <c r="S350" t="n">
        <v>21.88</v>
      </c>
      <c r="T350" t="n">
        <v>4404.95</v>
      </c>
      <c r="U350" t="n">
        <v>0.67</v>
      </c>
      <c r="V350" t="n">
        <v>0.84</v>
      </c>
      <c r="W350" t="n">
        <v>1.03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105</v>
      </c>
      <c r="C351" t="inlineStr">
        <is>
          <t xml:space="preserve">CONCLUIDO	</t>
        </is>
      </c>
      <c r="D351" t="n">
        <v>6.5374</v>
      </c>
      <c r="E351" t="n">
        <v>15.3</v>
      </c>
      <c r="F351" t="n">
        <v>8.960000000000001</v>
      </c>
      <c r="G351" t="n">
        <v>5.78</v>
      </c>
      <c r="H351" t="n">
        <v>0.09</v>
      </c>
      <c r="I351" t="n">
        <v>93</v>
      </c>
      <c r="J351" t="n">
        <v>204</v>
      </c>
      <c r="K351" t="n">
        <v>55.27</v>
      </c>
      <c r="L351" t="n">
        <v>1</v>
      </c>
      <c r="M351" t="n">
        <v>91</v>
      </c>
      <c r="N351" t="n">
        <v>42.72</v>
      </c>
      <c r="O351" t="n">
        <v>25393.6</v>
      </c>
      <c r="P351" t="n">
        <v>127.38</v>
      </c>
      <c r="Q351" t="n">
        <v>606.02</v>
      </c>
      <c r="R351" t="n">
        <v>83.53</v>
      </c>
      <c r="S351" t="n">
        <v>21.88</v>
      </c>
      <c r="T351" t="n">
        <v>29377.93</v>
      </c>
      <c r="U351" t="n">
        <v>0.26</v>
      </c>
      <c r="V351" t="n">
        <v>0.6899999999999999</v>
      </c>
      <c r="W351" t="n">
        <v>1.14</v>
      </c>
      <c r="X351" t="n">
        <v>1.9</v>
      </c>
      <c r="Y351" t="n">
        <v>1</v>
      </c>
      <c r="Z351" t="n">
        <v>10</v>
      </c>
    </row>
    <row r="352">
      <c r="A352" t="n">
        <v>1</v>
      </c>
      <c r="B352" t="n">
        <v>105</v>
      </c>
      <c r="C352" t="inlineStr">
        <is>
          <t xml:space="preserve">CONCLUIDO	</t>
        </is>
      </c>
      <c r="D352" t="n">
        <v>7.2022</v>
      </c>
      <c r="E352" t="n">
        <v>13.88</v>
      </c>
      <c r="F352" t="n">
        <v>8.48</v>
      </c>
      <c r="G352" t="n">
        <v>7.27</v>
      </c>
      <c r="H352" t="n">
        <v>0.11</v>
      </c>
      <c r="I352" t="n">
        <v>70</v>
      </c>
      <c r="J352" t="n">
        <v>204.39</v>
      </c>
      <c r="K352" t="n">
        <v>55.27</v>
      </c>
      <c r="L352" t="n">
        <v>1.25</v>
      </c>
      <c r="M352" t="n">
        <v>68</v>
      </c>
      <c r="N352" t="n">
        <v>42.87</v>
      </c>
      <c r="O352" t="n">
        <v>25442.42</v>
      </c>
      <c r="P352" t="n">
        <v>119.93</v>
      </c>
      <c r="Q352" t="n">
        <v>605.96</v>
      </c>
      <c r="R352" t="n">
        <v>68.44</v>
      </c>
      <c r="S352" t="n">
        <v>21.88</v>
      </c>
      <c r="T352" t="n">
        <v>21947.21</v>
      </c>
      <c r="U352" t="n">
        <v>0.32</v>
      </c>
      <c r="V352" t="n">
        <v>0.73</v>
      </c>
      <c r="W352" t="n">
        <v>1.1</v>
      </c>
      <c r="X352" t="n">
        <v>1.42</v>
      </c>
      <c r="Y352" t="n">
        <v>1</v>
      </c>
      <c r="Z352" t="n">
        <v>10</v>
      </c>
    </row>
    <row r="353">
      <c r="A353" t="n">
        <v>2</v>
      </c>
      <c r="B353" t="n">
        <v>105</v>
      </c>
      <c r="C353" t="inlineStr">
        <is>
          <t xml:space="preserve">CONCLUIDO	</t>
        </is>
      </c>
      <c r="D353" t="n">
        <v>7.6874</v>
      </c>
      <c r="E353" t="n">
        <v>13.01</v>
      </c>
      <c r="F353" t="n">
        <v>8.17</v>
      </c>
      <c r="G353" t="n">
        <v>8.76</v>
      </c>
      <c r="H353" t="n">
        <v>0.13</v>
      </c>
      <c r="I353" t="n">
        <v>56</v>
      </c>
      <c r="J353" t="n">
        <v>204.79</v>
      </c>
      <c r="K353" t="n">
        <v>55.27</v>
      </c>
      <c r="L353" t="n">
        <v>1.5</v>
      </c>
      <c r="M353" t="n">
        <v>54</v>
      </c>
      <c r="N353" t="n">
        <v>43.02</v>
      </c>
      <c r="O353" t="n">
        <v>25491.3</v>
      </c>
      <c r="P353" t="n">
        <v>114.96</v>
      </c>
      <c r="Q353" t="n">
        <v>605.89</v>
      </c>
      <c r="R353" t="n">
        <v>58.76</v>
      </c>
      <c r="S353" t="n">
        <v>21.88</v>
      </c>
      <c r="T353" t="n">
        <v>17174.84</v>
      </c>
      <c r="U353" t="n">
        <v>0.37</v>
      </c>
      <c r="V353" t="n">
        <v>0.76</v>
      </c>
      <c r="W353" t="n">
        <v>1.08</v>
      </c>
      <c r="X353" t="n">
        <v>1.11</v>
      </c>
      <c r="Y353" t="n">
        <v>1</v>
      </c>
      <c r="Z353" t="n">
        <v>10</v>
      </c>
    </row>
    <row r="354">
      <c r="A354" t="n">
        <v>3</v>
      </c>
      <c r="B354" t="n">
        <v>105</v>
      </c>
      <c r="C354" t="inlineStr">
        <is>
          <t xml:space="preserve">CONCLUIDO	</t>
        </is>
      </c>
      <c r="D354" t="n">
        <v>8.0237</v>
      </c>
      <c r="E354" t="n">
        <v>12.46</v>
      </c>
      <c r="F354" t="n">
        <v>7.99</v>
      </c>
      <c r="G354" t="n">
        <v>10.2</v>
      </c>
      <c r="H354" t="n">
        <v>0.15</v>
      </c>
      <c r="I354" t="n">
        <v>47</v>
      </c>
      <c r="J354" t="n">
        <v>205.18</v>
      </c>
      <c r="K354" t="n">
        <v>55.27</v>
      </c>
      <c r="L354" t="n">
        <v>1.75</v>
      </c>
      <c r="M354" t="n">
        <v>45</v>
      </c>
      <c r="N354" t="n">
        <v>43.16</v>
      </c>
      <c r="O354" t="n">
        <v>25540.22</v>
      </c>
      <c r="P354" t="n">
        <v>111.82</v>
      </c>
      <c r="Q354" t="n">
        <v>605.95</v>
      </c>
      <c r="R354" t="n">
        <v>53.36</v>
      </c>
      <c r="S354" t="n">
        <v>21.88</v>
      </c>
      <c r="T354" t="n">
        <v>14520.72</v>
      </c>
      <c r="U354" t="n">
        <v>0.41</v>
      </c>
      <c r="V354" t="n">
        <v>0.77</v>
      </c>
      <c r="W354" t="n">
        <v>1.06</v>
      </c>
      <c r="X354" t="n">
        <v>0.93</v>
      </c>
      <c r="Y354" t="n">
        <v>1</v>
      </c>
      <c r="Z354" t="n">
        <v>10</v>
      </c>
    </row>
    <row r="355">
      <c r="A355" t="n">
        <v>4</v>
      </c>
      <c r="B355" t="n">
        <v>105</v>
      </c>
      <c r="C355" t="inlineStr">
        <is>
          <t xml:space="preserve">CONCLUIDO	</t>
        </is>
      </c>
      <c r="D355" t="n">
        <v>8.271100000000001</v>
      </c>
      <c r="E355" t="n">
        <v>12.09</v>
      </c>
      <c r="F355" t="n">
        <v>7.86</v>
      </c>
      <c r="G355" t="n">
        <v>11.51</v>
      </c>
      <c r="H355" t="n">
        <v>0.17</v>
      </c>
      <c r="I355" t="n">
        <v>41</v>
      </c>
      <c r="J355" t="n">
        <v>205.58</v>
      </c>
      <c r="K355" t="n">
        <v>55.27</v>
      </c>
      <c r="L355" t="n">
        <v>2</v>
      </c>
      <c r="M355" t="n">
        <v>39</v>
      </c>
      <c r="N355" t="n">
        <v>43.31</v>
      </c>
      <c r="O355" t="n">
        <v>25589.2</v>
      </c>
      <c r="P355" t="n">
        <v>109.49</v>
      </c>
      <c r="Q355" t="n">
        <v>605.9</v>
      </c>
      <c r="R355" t="n">
        <v>49.22</v>
      </c>
      <c r="S355" t="n">
        <v>21.88</v>
      </c>
      <c r="T355" t="n">
        <v>12480.99</v>
      </c>
      <c r="U355" t="n">
        <v>0.44</v>
      </c>
      <c r="V355" t="n">
        <v>0.79</v>
      </c>
      <c r="W355" t="n">
        <v>1.06</v>
      </c>
      <c r="X355" t="n">
        <v>0.8</v>
      </c>
      <c r="Y355" t="n">
        <v>1</v>
      </c>
      <c r="Z355" t="n">
        <v>10</v>
      </c>
    </row>
    <row r="356">
      <c r="A356" t="n">
        <v>5</v>
      </c>
      <c r="B356" t="n">
        <v>105</v>
      </c>
      <c r="C356" t="inlineStr">
        <is>
          <t xml:space="preserve">CONCLUIDO	</t>
        </is>
      </c>
      <c r="D356" t="n">
        <v>8.4758</v>
      </c>
      <c r="E356" t="n">
        <v>11.8</v>
      </c>
      <c r="F356" t="n">
        <v>7.77</v>
      </c>
      <c r="G356" t="n">
        <v>12.96</v>
      </c>
      <c r="H356" t="n">
        <v>0.19</v>
      </c>
      <c r="I356" t="n">
        <v>36</v>
      </c>
      <c r="J356" t="n">
        <v>205.98</v>
      </c>
      <c r="K356" t="n">
        <v>55.27</v>
      </c>
      <c r="L356" t="n">
        <v>2.25</v>
      </c>
      <c r="M356" t="n">
        <v>34</v>
      </c>
      <c r="N356" t="n">
        <v>43.46</v>
      </c>
      <c r="O356" t="n">
        <v>25638.22</v>
      </c>
      <c r="P356" t="n">
        <v>107.46</v>
      </c>
      <c r="Q356" t="n">
        <v>605.84</v>
      </c>
      <c r="R356" t="n">
        <v>46.46</v>
      </c>
      <c r="S356" t="n">
        <v>21.88</v>
      </c>
      <c r="T356" t="n">
        <v>11127.64</v>
      </c>
      <c r="U356" t="n">
        <v>0.47</v>
      </c>
      <c r="V356" t="n">
        <v>0.8</v>
      </c>
      <c r="W356" t="n">
        <v>1.05</v>
      </c>
      <c r="X356" t="n">
        <v>0.72</v>
      </c>
      <c r="Y356" t="n">
        <v>1</v>
      </c>
      <c r="Z356" t="n">
        <v>10</v>
      </c>
    </row>
    <row r="357">
      <c r="A357" t="n">
        <v>6</v>
      </c>
      <c r="B357" t="n">
        <v>105</v>
      </c>
      <c r="C357" t="inlineStr">
        <is>
          <t xml:space="preserve">CONCLUIDO	</t>
        </is>
      </c>
      <c r="D357" t="n">
        <v>8.661300000000001</v>
      </c>
      <c r="E357" t="n">
        <v>11.55</v>
      </c>
      <c r="F357" t="n">
        <v>7.68</v>
      </c>
      <c r="G357" t="n">
        <v>14.41</v>
      </c>
      <c r="H357" t="n">
        <v>0.22</v>
      </c>
      <c r="I357" t="n">
        <v>32</v>
      </c>
      <c r="J357" t="n">
        <v>206.38</v>
      </c>
      <c r="K357" t="n">
        <v>55.27</v>
      </c>
      <c r="L357" t="n">
        <v>2.5</v>
      </c>
      <c r="M357" t="n">
        <v>30</v>
      </c>
      <c r="N357" t="n">
        <v>43.6</v>
      </c>
      <c r="O357" t="n">
        <v>25687.3</v>
      </c>
      <c r="P357" t="n">
        <v>105.68</v>
      </c>
      <c r="Q357" t="n">
        <v>605.9</v>
      </c>
      <c r="R357" t="n">
        <v>43.82</v>
      </c>
      <c r="S357" t="n">
        <v>21.88</v>
      </c>
      <c r="T357" t="n">
        <v>9824.41</v>
      </c>
      <c r="U357" t="n">
        <v>0.5</v>
      </c>
      <c r="V357" t="n">
        <v>0.8100000000000001</v>
      </c>
      <c r="W357" t="n">
        <v>1.04</v>
      </c>
      <c r="X357" t="n">
        <v>0.62</v>
      </c>
      <c r="Y357" t="n">
        <v>1</v>
      </c>
      <c r="Z357" t="n">
        <v>10</v>
      </c>
    </row>
    <row r="358">
      <c r="A358" t="n">
        <v>7</v>
      </c>
      <c r="B358" t="n">
        <v>105</v>
      </c>
      <c r="C358" t="inlineStr">
        <is>
          <t xml:space="preserve">CONCLUIDO	</t>
        </is>
      </c>
      <c r="D358" t="n">
        <v>8.8017</v>
      </c>
      <c r="E358" t="n">
        <v>11.36</v>
      </c>
      <c r="F358" t="n">
        <v>7.62</v>
      </c>
      <c r="G358" t="n">
        <v>15.77</v>
      </c>
      <c r="H358" t="n">
        <v>0.24</v>
      </c>
      <c r="I358" t="n">
        <v>29</v>
      </c>
      <c r="J358" t="n">
        <v>206.78</v>
      </c>
      <c r="K358" t="n">
        <v>55.27</v>
      </c>
      <c r="L358" t="n">
        <v>2.75</v>
      </c>
      <c r="M358" t="n">
        <v>27</v>
      </c>
      <c r="N358" t="n">
        <v>43.75</v>
      </c>
      <c r="O358" t="n">
        <v>25736.42</v>
      </c>
      <c r="P358" t="n">
        <v>104.43</v>
      </c>
      <c r="Q358" t="n">
        <v>605.88</v>
      </c>
      <c r="R358" t="n">
        <v>41.72</v>
      </c>
      <c r="S358" t="n">
        <v>21.88</v>
      </c>
      <c r="T358" t="n">
        <v>8794.040000000001</v>
      </c>
      <c r="U358" t="n">
        <v>0.52</v>
      </c>
      <c r="V358" t="n">
        <v>0.8100000000000001</v>
      </c>
      <c r="W358" t="n">
        <v>1.03</v>
      </c>
      <c r="X358" t="n">
        <v>0.5600000000000001</v>
      </c>
      <c r="Y358" t="n">
        <v>1</v>
      </c>
      <c r="Z358" t="n">
        <v>10</v>
      </c>
    </row>
    <row r="359">
      <c r="A359" t="n">
        <v>8</v>
      </c>
      <c r="B359" t="n">
        <v>105</v>
      </c>
      <c r="C359" t="inlineStr">
        <is>
          <t xml:space="preserve">CONCLUIDO	</t>
        </is>
      </c>
      <c r="D359" t="n">
        <v>8.9392</v>
      </c>
      <c r="E359" t="n">
        <v>11.19</v>
      </c>
      <c r="F359" t="n">
        <v>7.57</v>
      </c>
      <c r="G359" t="n">
        <v>17.46</v>
      </c>
      <c r="H359" t="n">
        <v>0.26</v>
      </c>
      <c r="I359" t="n">
        <v>26</v>
      </c>
      <c r="J359" t="n">
        <v>207.17</v>
      </c>
      <c r="K359" t="n">
        <v>55.27</v>
      </c>
      <c r="L359" t="n">
        <v>3</v>
      </c>
      <c r="M359" t="n">
        <v>24</v>
      </c>
      <c r="N359" t="n">
        <v>43.9</v>
      </c>
      <c r="O359" t="n">
        <v>25785.6</v>
      </c>
      <c r="P359" t="n">
        <v>103.1</v>
      </c>
      <c r="Q359" t="n">
        <v>605.9</v>
      </c>
      <c r="R359" t="n">
        <v>40.06</v>
      </c>
      <c r="S359" t="n">
        <v>21.88</v>
      </c>
      <c r="T359" t="n">
        <v>7975.01</v>
      </c>
      <c r="U359" t="n">
        <v>0.55</v>
      </c>
      <c r="V359" t="n">
        <v>0.82</v>
      </c>
      <c r="W359" t="n">
        <v>1.03</v>
      </c>
      <c r="X359" t="n">
        <v>0.51</v>
      </c>
      <c r="Y359" t="n">
        <v>1</v>
      </c>
      <c r="Z359" t="n">
        <v>10</v>
      </c>
    </row>
    <row r="360">
      <c r="A360" t="n">
        <v>9</v>
      </c>
      <c r="B360" t="n">
        <v>105</v>
      </c>
      <c r="C360" t="inlineStr">
        <is>
          <t xml:space="preserve">CONCLUIDO	</t>
        </is>
      </c>
      <c r="D360" t="n">
        <v>9.039300000000001</v>
      </c>
      <c r="E360" t="n">
        <v>11.06</v>
      </c>
      <c r="F360" t="n">
        <v>7.52</v>
      </c>
      <c r="G360" t="n">
        <v>18.81</v>
      </c>
      <c r="H360" t="n">
        <v>0.28</v>
      </c>
      <c r="I360" t="n">
        <v>24</v>
      </c>
      <c r="J360" t="n">
        <v>207.57</v>
      </c>
      <c r="K360" t="n">
        <v>55.27</v>
      </c>
      <c r="L360" t="n">
        <v>3.25</v>
      </c>
      <c r="M360" t="n">
        <v>22</v>
      </c>
      <c r="N360" t="n">
        <v>44.05</v>
      </c>
      <c r="O360" t="n">
        <v>25834.83</v>
      </c>
      <c r="P360" t="n">
        <v>101.83</v>
      </c>
      <c r="Q360" t="n">
        <v>605.88</v>
      </c>
      <c r="R360" t="n">
        <v>38.87</v>
      </c>
      <c r="S360" t="n">
        <v>21.88</v>
      </c>
      <c r="T360" t="n">
        <v>7393.22</v>
      </c>
      <c r="U360" t="n">
        <v>0.5600000000000001</v>
      </c>
      <c r="V360" t="n">
        <v>0.82</v>
      </c>
      <c r="W360" t="n">
        <v>1.02</v>
      </c>
      <c r="X360" t="n">
        <v>0.47</v>
      </c>
      <c r="Y360" t="n">
        <v>1</v>
      </c>
      <c r="Z360" t="n">
        <v>10</v>
      </c>
    </row>
    <row r="361">
      <c r="A361" t="n">
        <v>10</v>
      </c>
      <c r="B361" t="n">
        <v>105</v>
      </c>
      <c r="C361" t="inlineStr">
        <is>
          <t xml:space="preserve">CONCLUIDO	</t>
        </is>
      </c>
      <c r="D361" t="n">
        <v>9.1463</v>
      </c>
      <c r="E361" t="n">
        <v>10.93</v>
      </c>
      <c r="F361" t="n">
        <v>7.48</v>
      </c>
      <c r="G361" t="n">
        <v>20.39</v>
      </c>
      <c r="H361" t="n">
        <v>0.3</v>
      </c>
      <c r="I361" t="n">
        <v>22</v>
      </c>
      <c r="J361" t="n">
        <v>207.97</v>
      </c>
      <c r="K361" t="n">
        <v>55.27</v>
      </c>
      <c r="L361" t="n">
        <v>3.5</v>
      </c>
      <c r="M361" t="n">
        <v>20</v>
      </c>
      <c r="N361" t="n">
        <v>44.2</v>
      </c>
      <c r="O361" t="n">
        <v>25884.1</v>
      </c>
      <c r="P361" t="n">
        <v>100.49</v>
      </c>
      <c r="Q361" t="n">
        <v>605.87</v>
      </c>
      <c r="R361" t="n">
        <v>37.16</v>
      </c>
      <c r="S361" t="n">
        <v>21.88</v>
      </c>
      <c r="T361" t="n">
        <v>6547.58</v>
      </c>
      <c r="U361" t="n">
        <v>0.59</v>
      </c>
      <c r="V361" t="n">
        <v>0.83</v>
      </c>
      <c r="W361" t="n">
        <v>1.02</v>
      </c>
      <c r="X361" t="n">
        <v>0.42</v>
      </c>
      <c r="Y361" t="n">
        <v>1</v>
      </c>
      <c r="Z361" t="n">
        <v>10</v>
      </c>
    </row>
    <row r="362">
      <c r="A362" t="n">
        <v>11</v>
      </c>
      <c r="B362" t="n">
        <v>105</v>
      </c>
      <c r="C362" t="inlineStr">
        <is>
          <t xml:space="preserve">CONCLUIDO	</t>
        </is>
      </c>
      <c r="D362" t="n">
        <v>9.242599999999999</v>
      </c>
      <c r="E362" t="n">
        <v>10.82</v>
      </c>
      <c r="F362" t="n">
        <v>7.44</v>
      </c>
      <c r="G362" t="n">
        <v>22.33</v>
      </c>
      <c r="H362" t="n">
        <v>0.32</v>
      </c>
      <c r="I362" t="n">
        <v>20</v>
      </c>
      <c r="J362" t="n">
        <v>208.37</v>
      </c>
      <c r="K362" t="n">
        <v>55.27</v>
      </c>
      <c r="L362" t="n">
        <v>3.75</v>
      </c>
      <c r="M362" t="n">
        <v>18</v>
      </c>
      <c r="N362" t="n">
        <v>44.35</v>
      </c>
      <c r="O362" t="n">
        <v>25933.43</v>
      </c>
      <c r="P362" t="n">
        <v>99.45</v>
      </c>
      <c r="Q362" t="n">
        <v>605.89</v>
      </c>
      <c r="R362" t="n">
        <v>36.11</v>
      </c>
      <c r="S362" t="n">
        <v>21.88</v>
      </c>
      <c r="T362" t="n">
        <v>6033.41</v>
      </c>
      <c r="U362" t="n">
        <v>0.61</v>
      </c>
      <c r="V362" t="n">
        <v>0.83</v>
      </c>
      <c r="W362" t="n">
        <v>1.02</v>
      </c>
      <c r="X362" t="n">
        <v>0.39</v>
      </c>
      <c r="Y362" t="n">
        <v>1</v>
      </c>
      <c r="Z362" t="n">
        <v>10</v>
      </c>
    </row>
    <row r="363">
      <c r="A363" t="n">
        <v>12</v>
      </c>
      <c r="B363" t="n">
        <v>105</v>
      </c>
      <c r="C363" t="inlineStr">
        <is>
          <t xml:space="preserve">CONCLUIDO	</t>
        </is>
      </c>
      <c r="D363" t="n">
        <v>9.290800000000001</v>
      </c>
      <c r="E363" t="n">
        <v>10.76</v>
      </c>
      <c r="F363" t="n">
        <v>7.43</v>
      </c>
      <c r="G363" t="n">
        <v>23.46</v>
      </c>
      <c r="H363" t="n">
        <v>0.34</v>
      </c>
      <c r="I363" t="n">
        <v>19</v>
      </c>
      <c r="J363" t="n">
        <v>208.77</v>
      </c>
      <c r="K363" t="n">
        <v>55.27</v>
      </c>
      <c r="L363" t="n">
        <v>4</v>
      </c>
      <c r="M363" t="n">
        <v>17</v>
      </c>
      <c r="N363" t="n">
        <v>44.5</v>
      </c>
      <c r="O363" t="n">
        <v>25982.82</v>
      </c>
      <c r="P363" t="n">
        <v>98.42</v>
      </c>
      <c r="Q363" t="n">
        <v>605.84</v>
      </c>
      <c r="R363" t="n">
        <v>35.5</v>
      </c>
      <c r="S363" t="n">
        <v>21.88</v>
      </c>
      <c r="T363" t="n">
        <v>5729.34</v>
      </c>
      <c r="U363" t="n">
        <v>0.62</v>
      </c>
      <c r="V363" t="n">
        <v>0.83</v>
      </c>
      <c r="W363" t="n">
        <v>1.03</v>
      </c>
      <c r="X363" t="n">
        <v>0.37</v>
      </c>
      <c r="Y363" t="n">
        <v>1</v>
      </c>
      <c r="Z363" t="n">
        <v>10</v>
      </c>
    </row>
    <row r="364">
      <c r="A364" t="n">
        <v>13</v>
      </c>
      <c r="B364" t="n">
        <v>105</v>
      </c>
      <c r="C364" t="inlineStr">
        <is>
          <t xml:space="preserve">CONCLUIDO	</t>
        </is>
      </c>
      <c r="D364" t="n">
        <v>9.361599999999999</v>
      </c>
      <c r="E364" t="n">
        <v>10.68</v>
      </c>
      <c r="F364" t="n">
        <v>7.39</v>
      </c>
      <c r="G364" t="n">
        <v>24.62</v>
      </c>
      <c r="H364" t="n">
        <v>0.36</v>
      </c>
      <c r="I364" t="n">
        <v>18</v>
      </c>
      <c r="J364" t="n">
        <v>209.17</v>
      </c>
      <c r="K364" t="n">
        <v>55.27</v>
      </c>
      <c r="L364" t="n">
        <v>4.25</v>
      </c>
      <c r="M364" t="n">
        <v>16</v>
      </c>
      <c r="N364" t="n">
        <v>44.65</v>
      </c>
      <c r="O364" t="n">
        <v>26032.25</v>
      </c>
      <c r="P364" t="n">
        <v>97.37</v>
      </c>
      <c r="Q364" t="n">
        <v>605.95</v>
      </c>
      <c r="R364" t="n">
        <v>34.43</v>
      </c>
      <c r="S364" t="n">
        <v>21.88</v>
      </c>
      <c r="T364" t="n">
        <v>5201.01</v>
      </c>
      <c r="U364" t="n">
        <v>0.64</v>
      </c>
      <c r="V364" t="n">
        <v>0.84</v>
      </c>
      <c r="W364" t="n">
        <v>1.02</v>
      </c>
      <c r="X364" t="n">
        <v>0.33</v>
      </c>
      <c r="Y364" t="n">
        <v>1</v>
      </c>
      <c r="Z364" t="n">
        <v>10</v>
      </c>
    </row>
    <row r="365">
      <c r="A365" t="n">
        <v>14</v>
      </c>
      <c r="B365" t="n">
        <v>105</v>
      </c>
      <c r="C365" t="inlineStr">
        <is>
          <t xml:space="preserve">CONCLUIDO	</t>
        </is>
      </c>
      <c r="D365" t="n">
        <v>9.4017</v>
      </c>
      <c r="E365" t="n">
        <v>10.64</v>
      </c>
      <c r="F365" t="n">
        <v>7.38</v>
      </c>
      <c r="G365" t="n">
        <v>26.05</v>
      </c>
      <c r="H365" t="n">
        <v>0.38</v>
      </c>
      <c r="I365" t="n">
        <v>17</v>
      </c>
      <c r="J365" t="n">
        <v>209.58</v>
      </c>
      <c r="K365" t="n">
        <v>55.27</v>
      </c>
      <c r="L365" t="n">
        <v>4.5</v>
      </c>
      <c r="M365" t="n">
        <v>15</v>
      </c>
      <c r="N365" t="n">
        <v>44.8</v>
      </c>
      <c r="O365" t="n">
        <v>26081.73</v>
      </c>
      <c r="P365" t="n">
        <v>96.95</v>
      </c>
      <c r="Q365" t="n">
        <v>605.87</v>
      </c>
      <c r="R365" t="n">
        <v>34.39</v>
      </c>
      <c r="S365" t="n">
        <v>21.88</v>
      </c>
      <c r="T365" t="n">
        <v>5187.94</v>
      </c>
      <c r="U365" t="n">
        <v>0.64</v>
      </c>
      <c r="V365" t="n">
        <v>0.84</v>
      </c>
      <c r="W365" t="n">
        <v>1.01</v>
      </c>
      <c r="X365" t="n">
        <v>0.32</v>
      </c>
      <c r="Y365" t="n">
        <v>1</v>
      </c>
      <c r="Z365" t="n">
        <v>10</v>
      </c>
    </row>
    <row r="366">
      <c r="A366" t="n">
        <v>15</v>
      </c>
      <c r="B366" t="n">
        <v>105</v>
      </c>
      <c r="C366" t="inlineStr">
        <is>
          <t xml:space="preserve">CONCLUIDO	</t>
        </is>
      </c>
      <c r="D366" t="n">
        <v>9.454800000000001</v>
      </c>
      <c r="E366" t="n">
        <v>10.58</v>
      </c>
      <c r="F366" t="n">
        <v>7.36</v>
      </c>
      <c r="G366" t="n">
        <v>27.61</v>
      </c>
      <c r="H366" t="n">
        <v>0.4</v>
      </c>
      <c r="I366" t="n">
        <v>16</v>
      </c>
      <c r="J366" t="n">
        <v>209.98</v>
      </c>
      <c r="K366" t="n">
        <v>55.27</v>
      </c>
      <c r="L366" t="n">
        <v>4.75</v>
      </c>
      <c r="M366" t="n">
        <v>14</v>
      </c>
      <c r="N366" t="n">
        <v>44.95</v>
      </c>
      <c r="O366" t="n">
        <v>26131.27</v>
      </c>
      <c r="P366" t="n">
        <v>95.89</v>
      </c>
      <c r="Q366" t="n">
        <v>605.84</v>
      </c>
      <c r="R366" t="n">
        <v>33.8</v>
      </c>
      <c r="S366" t="n">
        <v>21.88</v>
      </c>
      <c r="T366" t="n">
        <v>4897.43</v>
      </c>
      <c r="U366" t="n">
        <v>0.65</v>
      </c>
      <c r="V366" t="n">
        <v>0.84</v>
      </c>
      <c r="W366" t="n">
        <v>1.01</v>
      </c>
      <c r="X366" t="n">
        <v>0.31</v>
      </c>
      <c r="Y366" t="n">
        <v>1</v>
      </c>
      <c r="Z366" t="n">
        <v>10</v>
      </c>
    </row>
    <row r="367">
      <c r="A367" t="n">
        <v>16</v>
      </c>
      <c r="B367" t="n">
        <v>105</v>
      </c>
      <c r="C367" t="inlineStr">
        <is>
          <t xml:space="preserve">CONCLUIDO	</t>
        </is>
      </c>
      <c r="D367" t="n">
        <v>9.516299999999999</v>
      </c>
      <c r="E367" t="n">
        <v>10.51</v>
      </c>
      <c r="F367" t="n">
        <v>7.34</v>
      </c>
      <c r="G367" t="n">
        <v>29.34</v>
      </c>
      <c r="H367" t="n">
        <v>0.42</v>
      </c>
      <c r="I367" t="n">
        <v>15</v>
      </c>
      <c r="J367" t="n">
        <v>210.38</v>
      </c>
      <c r="K367" t="n">
        <v>55.27</v>
      </c>
      <c r="L367" t="n">
        <v>5</v>
      </c>
      <c r="M367" t="n">
        <v>13</v>
      </c>
      <c r="N367" t="n">
        <v>45.11</v>
      </c>
      <c r="O367" t="n">
        <v>26180.86</v>
      </c>
      <c r="P367" t="n">
        <v>95.16</v>
      </c>
      <c r="Q367" t="n">
        <v>605.85</v>
      </c>
      <c r="R367" t="n">
        <v>32.72</v>
      </c>
      <c r="S367" t="n">
        <v>21.88</v>
      </c>
      <c r="T367" t="n">
        <v>4362.04</v>
      </c>
      <c r="U367" t="n">
        <v>0.67</v>
      </c>
      <c r="V367" t="n">
        <v>0.84</v>
      </c>
      <c r="W367" t="n">
        <v>1.02</v>
      </c>
      <c r="X367" t="n">
        <v>0.28</v>
      </c>
      <c r="Y367" t="n">
        <v>1</v>
      </c>
      <c r="Z367" t="n">
        <v>10</v>
      </c>
    </row>
    <row r="368">
      <c r="A368" t="n">
        <v>17</v>
      </c>
      <c r="B368" t="n">
        <v>105</v>
      </c>
      <c r="C368" t="inlineStr">
        <is>
          <t xml:space="preserve">CONCLUIDO	</t>
        </is>
      </c>
      <c r="D368" t="n">
        <v>9.569900000000001</v>
      </c>
      <c r="E368" t="n">
        <v>10.45</v>
      </c>
      <c r="F368" t="n">
        <v>7.32</v>
      </c>
      <c r="G368" t="n">
        <v>31.36</v>
      </c>
      <c r="H368" t="n">
        <v>0.44</v>
      </c>
      <c r="I368" t="n">
        <v>14</v>
      </c>
      <c r="J368" t="n">
        <v>210.78</v>
      </c>
      <c r="K368" t="n">
        <v>55.27</v>
      </c>
      <c r="L368" t="n">
        <v>5.25</v>
      </c>
      <c r="M368" t="n">
        <v>12</v>
      </c>
      <c r="N368" t="n">
        <v>45.26</v>
      </c>
      <c r="O368" t="n">
        <v>26230.5</v>
      </c>
      <c r="P368" t="n">
        <v>93.87</v>
      </c>
      <c r="Q368" t="n">
        <v>605.84</v>
      </c>
      <c r="R368" t="n">
        <v>32.28</v>
      </c>
      <c r="S368" t="n">
        <v>21.88</v>
      </c>
      <c r="T368" t="n">
        <v>4145.27</v>
      </c>
      <c r="U368" t="n">
        <v>0.68</v>
      </c>
      <c r="V368" t="n">
        <v>0.85</v>
      </c>
      <c r="W368" t="n">
        <v>1.01</v>
      </c>
      <c r="X368" t="n">
        <v>0.26</v>
      </c>
      <c r="Y368" t="n">
        <v>1</v>
      </c>
      <c r="Z368" t="n">
        <v>10</v>
      </c>
    </row>
    <row r="369">
      <c r="A369" t="n">
        <v>18</v>
      </c>
      <c r="B369" t="n">
        <v>105</v>
      </c>
      <c r="C369" t="inlineStr">
        <is>
          <t xml:space="preserve">CONCLUIDO	</t>
        </is>
      </c>
      <c r="D369" t="n">
        <v>9.556900000000001</v>
      </c>
      <c r="E369" t="n">
        <v>10.46</v>
      </c>
      <c r="F369" t="n">
        <v>7.33</v>
      </c>
      <c r="G369" t="n">
        <v>31.42</v>
      </c>
      <c r="H369" t="n">
        <v>0.46</v>
      </c>
      <c r="I369" t="n">
        <v>14</v>
      </c>
      <c r="J369" t="n">
        <v>211.18</v>
      </c>
      <c r="K369" t="n">
        <v>55.27</v>
      </c>
      <c r="L369" t="n">
        <v>5.5</v>
      </c>
      <c r="M369" t="n">
        <v>12</v>
      </c>
      <c r="N369" t="n">
        <v>45.41</v>
      </c>
      <c r="O369" t="n">
        <v>26280.2</v>
      </c>
      <c r="P369" t="n">
        <v>93.29000000000001</v>
      </c>
      <c r="Q369" t="n">
        <v>605.96</v>
      </c>
      <c r="R369" t="n">
        <v>32.66</v>
      </c>
      <c r="S369" t="n">
        <v>21.88</v>
      </c>
      <c r="T369" t="n">
        <v>4338.42</v>
      </c>
      <c r="U369" t="n">
        <v>0.67</v>
      </c>
      <c r="V369" t="n">
        <v>0.84</v>
      </c>
      <c r="W369" t="n">
        <v>1.01</v>
      </c>
      <c r="X369" t="n">
        <v>0.27</v>
      </c>
      <c r="Y369" t="n">
        <v>1</v>
      </c>
      <c r="Z369" t="n">
        <v>10</v>
      </c>
    </row>
    <row r="370">
      <c r="A370" t="n">
        <v>19</v>
      </c>
      <c r="B370" t="n">
        <v>105</v>
      </c>
      <c r="C370" t="inlineStr">
        <is>
          <t xml:space="preserve">CONCLUIDO	</t>
        </is>
      </c>
      <c r="D370" t="n">
        <v>9.616899999999999</v>
      </c>
      <c r="E370" t="n">
        <v>10.4</v>
      </c>
      <c r="F370" t="n">
        <v>7.31</v>
      </c>
      <c r="G370" t="n">
        <v>33.72</v>
      </c>
      <c r="H370" t="n">
        <v>0.48</v>
      </c>
      <c r="I370" t="n">
        <v>13</v>
      </c>
      <c r="J370" t="n">
        <v>211.59</v>
      </c>
      <c r="K370" t="n">
        <v>55.27</v>
      </c>
      <c r="L370" t="n">
        <v>5.75</v>
      </c>
      <c r="M370" t="n">
        <v>11</v>
      </c>
      <c r="N370" t="n">
        <v>45.57</v>
      </c>
      <c r="O370" t="n">
        <v>26329.94</v>
      </c>
      <c r="P370" t="n">
        <v>92.77</v>
      </c>
      <c r="Q370" t="n">
        <v>605.9</v>
      </c>
      <c r="R370" t="n">
        <v>31.94</v>
      </c>
      <c r="S370" t="n">
        <v>21.88</v>
      </c>
      <c r="T370" t="n">
        <v>3980.64</v>
      </c>
      <c r="U370" t="n">
        <v>0.6899999999999999</v>
      </c>
      <c r="V370" t="n">
        <v>0.85</v>
      </c>
      <c r="W370" t="n">
        <v>1.01</v>
      </c>
      <c r="X370" t="n">
        <v>0.25</v>
      </c>
      <c r="Y370" t="n">
        <v>1</v>
      </c>
      <c r="Z370" t="n">
        <v>10</v>
      </c>
    </row>
    <row r="371">
      <c r="A371" t="n">
        <v>20</v>
      </c>
      <c r="B371" t="n">
        <v>105</v>
      </c>
      <c r="C371" t="inlineStr">
        <is>
          <t xml:space="preserve">CONCLUIDO	</t>
        </is>
      </c>
      <c r="D371" t="n">
        <v>9.6889</v>
      </c>
      <c r="E371" t="n">
        <v>10.32</v>
      </c>
      <c r="F371" t="n">
        <v>7.27</v>
      </c>
      <c r="G371" t="n">
        <v>36.35</v>
      </c>
      <c r="H371" t="n">
        <v>0.5</v>
      </c>
      <c r="I371" t="n">
        <v>12</v>
      </c>
      <c r="J371" t="n">
        <v>211.99</v>
      </c>
      <c r="K371" t="n">
        <v>55.27</v>
      </c>
      <c r="L371" t="n">
        <v>6</v>
      </c>
      <c r="M371" t="n">
        <v>10</v>
      </c>
      <c r="N371" t="n">
        <v>45.72</v>
      </c>
      <c r="O371" t="n">
        <v>26379.74</v>
      </c>
      <c r="P371" t="n">
        <v>91.28</v>
      </c>
      <c r="Q371" t="n">
        <v>605.92</v>
      </c>
      <c r="R371" t="n">
        <v>30.83</v>
      </c>
      <c r="S371" t="n">
        <v>21.88</v>
      </c>
      <c r="T371" t="n">
        <v>3434.01</v>
      </c>
      <c r="U371" t="n">
        <v>0.71</v>
      </c>
      <c r="V371" t="n">
        <v>0.85</v>
      </c>
      <c r="W371" t="n">
        <v>1</v>
      </c>
      <c r="X371" t="n">
        <v>0.21</v>
      </c>
      <c r="Y371" t="n">
        <v>1</v>
      </c>
      <c r="Z371" t="n">
        <v>10</v>
      </c>
    </row>
    <row r="372">
      <c r="A372" t="n">
        <v>21</v>
      </c>
      <c r="B372" t="n">
        <v>105</v>
      </c>
      <c r="C372" t="inlineStr">
        <is>
          <t xml:space="preserve">CONCLUIDO	</t>
        </is>
      </c>
      <c r="D372" t="n">
        <v>9.681100000000001</v>
      </c>
      <c r="E372" t="n">
        <v>10.33</v>
      </c>
      <c r="F372" t="n">
        <v>7.28</v>
      </c>
      <c r="G372" t="n">
        <v>36.39</v>
      </c>
      <c r="H372" t="n">
        <v>0.52</v>
      </c>
      <c r="I372" t="n">
        <v>12</v>
      </c>
      <c r="J372" t="n">
        <v>212.4</v>
      </c>
      <c r="K372" t="n">
        <v>55.27</v>
      </c>
      <c r="L372" t="n">
        <v>6.25</v>
      </c>
      <c r="M372" t="n">
        <v>10</v>
      </c>
      <c r="N372" t="n">
        <v>45.87</v>
      </c>
      <c r="O372" t="n">
        <v>26429.59</v>
      </c>
      <c r="P372" t="n">
        <v>91.09999999999999</v>
      </c>
      <c r="Q372" t="n">
        <v>605.84</v>
      </c>
      <c r="R372" t="n">
        <v>31.1</v>
      </c>
      <c r="S372" t="n">
        <v>21.88</v>
      </c>
      <c r="T372" t="n">
        <v>3565.49</v>
      </c>
      <c r="U372" t="n">
        <v>0.7</v>
      </c>
      <c r="V372" t="n">
        <v>0.85</v>
      </c>
      <c r="W372" t="n">
        <v>1.01</v>
      </c>
      <c r="X372" t="n">
        <v>0.22</v>
      </c>
      <c r="Y372" t="n">
        <v>1</v>
      </c>
      <c r="Z372" t="n">
        <v>10</v>
      </c>
    </row>
    <row r="373">
      <c r="A373" t="n">
        <v>22</v>
      </c>
      <c r="B373" t="n">
        <v>105</v>
      </c>
      <c r="C373" t="inlineStr">
        <is>
          <t xml:space="preserve">CONCLUIDO	</t>
        </is>
      </c>
      <c r="D373" t="n">
        <v>9.7508</v>
      </c>
      <c r="E373" t="n">
        <v>10.26</v>
      </c>
      <c r="F373" t="n">
        <v>7.24</v>
      </c>
      <c r="G373" t="n">
        <v>39.52</v>
      </c>
      <c r="H373" t="n">
        <v>0.54</v>
      </c>
      <c r="I373" t="n">
        <v>11</v>
      </c>
      <c r="J373" t="n">
        <v>212.8</v>
      </c>
      <c r="K373" t="n">
        <v>55.27</v>
      </c>
      <c r="L373" t="n">
        <v>6.5</v>
      </c>
      <c r="M373" t="n">
        <v>9</v>
      </c>
      <c r="N373" t="n">
        <v>46.03</v>
      </c>
      <c r="O373" t="n">
        <v>26479.5</v>
      </c>
      <c r="P373" t="n">
        <v>89.95</v>
      </c>
      <c r="Q373" t="n">
        <v>605.87</v>
      </c>
      <c r="R373" t="n">
        <v>29.92</v>
      </c>
      <c r="S373" t="n">
        <v>21.88</v>
      </c>
      <c r="T373" t="n">
        <v>2983.82</v>
      </c>
      <c r="U373" t="n">
        <v>0.73</v>
      </c>
      <c r="V373" t="n">
        <v>0.85</v>
      </c>
      <c r="W373" t="n">
        <v>1.01</v>
      </c>
      <c r="X373" t="n">
        <v>0.19</v>
      </c>
      <c r="Y373" t="n">
        <v>1</v>
      </c>
      <c r="Z373" t="n">
        <v>10</v>
      </c>
    </row>
    <row r="374">
      <c r="A374" t="n">
        <v>23</v>
      </c>
      <c r="B374" t="n">
        <v>105</v>
      </c>
      <c r="C374" t="inlineStr">
        <is>
          <t xml:space="preserve">CONCLUIDO	</t>
        </is>
      </c>
      <c r="D374" t="n">
        <v>9.734500000000001</v>
      </c>
      <c r="E374" t="n">
        <v>10.27</v>
      </c>
      <c r="F374" t="n">
        <v>7.26</v>
      </c>
      <c r="G374" t="n">
        <v>39.61</v>
      </c>
      <c r="H374" t="n">
        <v>0.5600000000000001</v>
      </c>
      <c r="I374" t="n">
        <v>11</v>
      </c>
      <c r="J374" t="n">
        <v>213.21</v>
      </c>
      <c r="K374" t="n">
        <v>55.27</v>
      </c>
      <c r="L374" t="n">
        <v>6.75</v>
      </c>
      <c r="M374" t="n">
        <v>9</v>
      </c>
      <c r="N374" t="n">
        <v>46.18</v>
      </c>
      <c r="O374" t="n">
        <v>26529.46</v>
      </c>
      <c r="P374" t="n">
        <v>89.45</v>
      </c>
      <c r="Q374" t="n">
        <v>605.84</v>
      </c>
      <c r="R374" t="n">
        <v>30.61</v>
      </c>
      <c r="S374" t="n">
        <v>21.88</v>
      </c>
      <c r="T374" t="n">
        <v>3325.04</v>
      </c>
      <c r="U374" t="n">
        <v>0.72</v>
      </c>
      <c r="V374" t="n">
        <v>0.85</v>
      </c>
      <c r="W374" t="n">
        <v>1.01</v>
      </c>
      <c r="X374" t="n">
        <v>0.2</v>
      </c>
      <c r="Y374" t="n">
        <v>1</v>
      </c>
      <c r="Z374" t="n">
        <v>10</v>
      </c>
    </row>
    <row r="375">
      <c r="A375" t="n">
        <v>24</v>
      </c>
      <c r="B375" t="n">
        <v>105</v>
      </c>
      <c r="C375" t="inlineStr">
        <is>
          <t xml:space="preserve">CONCLUIDO	</t>
        </is>
      </c>
      <c r="D375" t="n">
        <v>9.735799999999999</v>
      </c>
      <c r="E375" t="n">
        <v>10.27</v>
      </c>
      <c r="F375" t="n">
        <v>7.26</v>
      </c>
      <c r="G375" t="n">
        <v>39.6</v>
      </c>
      <c r="H375" t="n">
        <v>0.58</v>
      </c>
      <c r="I375" t="n">
        <v>11</v>
      </c>
      <c r="J375" t="n">
        <v>213.61</v>
      </c>
      <c r="K375" t="n">
        <v>55.27</v>
      </c>
      <c r="L375" t="n">
        <v>7</v>
      </c>
      <c r="M375" t="n">
        <v>9</v>
      </c>
      <c r="N375" t="n">
        <v>46.34</v>
      </c>
      <c r="O375" t="n">
        <v>26579.47</v>
      </c>
      <c r="P375" t="n">
        <v>88.78</v>
      </c>
      <c r="Q375" t="n">
        <v>605.84</v>
      </c>
      <c r="R375" t="n">
        <v>30.3</v>
      </c>
      <c r="S375" t="n">
        <v>21.88</v>
      </c>
      <c r="T375" t="n">
        <v>3173.11</v>
      </c>
      <c r="U375" t="n">
        <v>0.72</v>
      </c>
      <c r="V375" t="n">
        <v>0.85</v>
      </c>
      <c r="W375" t="n">
        <v>1.01</v>
      </c>
      <c r="X375" t="n">
        <v>0.2</v>
      </c>
      <c r="Y375" t="n">
        <v>1</v>
      </c>
      <c r="Z375" t="n">
        <v>10</v>
      </c>
    </row>
    <row r="376">
      <c r="A376" t="n">
        <v>25</v>
      </c>
      <c r="B376" t="n">
        <v>105</v>
      </c>
      <c r="C376" t="inlineStr">
        <is>
          <t xml:space="preserve">CONCLUIDO	</t>
        </is>
      </c>
      <c r="D376" t="n">
        <v>9.796200000000001</v>
      </c>
      <c r="E376" t="n">
        <v>10.21</v>
      </c>
      <c r="F376" t="n">
        <v>7.24</v>
      </c>
      <c r="G376" t="n">
        <v>43.43</v>
      </c>
      <c r="H376" t="n">
        <v>0.6</v>
      </c>
      <c r="I376" t="n">
        <v>10</v>
      </c>
      <c r="J376" t="n">
        <v>214.02</v>
      </c>
      <c r="K376" t="n">
        <v>55.27</v>
      </c>
      <c r="L376" t="n">
        <v>7.25</v>
      </c>
      <c r="M376" t="n">
        <v>8</v>
      </c>
      <c r="N376" t="n">
        <v>46.49</v>
      </c>
      <c r="O376" t="n">
        <v>26629.54</v>
      </c>
      <c r="P376" t="n">
        <v>87.97</v>
      </c>
      <c r="Q376" t="n">
        <v>605.84</v>
      </c>
      <c r="R376" t="n">
        <v>29.8</v>
      </c>
      <c r="S376" t="n">
        <v>21.88</v>
      </c>
      <c r="T376" t="n">
        <v>2925.96</v>
      </c>
      <c r="U376" t="n">
        <v>0.73</v>
      </c>
      <c r="V376" t="n">
        <v>0.85</v>
      </c>
      <c r="W376" t="n">
        <v>1</v>
      </c>
      <c r="X376" t="n">
        <v>0.18</v>
      </c>
      <c r="Y376" t="n">
        <v>1</v>
      </c>
      <c r="Z376" t="n">
        <v>10</v>
      </c>
    </row>
    <row r="377">
      <c r="A377" t="n">
        <v>26</v>
      </c>
      <c r="B377" t="n">
        <v>105</v>
      </c>
      <c r="C377" t="inlineStr">
        <is>
          <t xml:space="preserve">CONCLUIDO	</t>
        </is>
      </c>
      <c r="D377" t="n">
        <v>9.797000000000001</v>
      </c>
      <c r="E377" t="n">
        <v>10.21</v>
      </c>
      <c r="F377" t="n">
        <v>7.24</v>
      </c>
      <c r="G377" t="n">
        <v>43.42</v>
      </c>
      <c r="H377" t="n">
        <v>0.62</v>
      </c>
      <c r="I377" t="n">
        <v>10</v>
      </c>
      <c r="J377" t="n">
        <v>214.42</v>
      </c>
      <c r="K377" t="n">
        <v>55.27</v>
      </c>
      <c r="L377" t="n">
        <v>7.5</v>
      </c>
      <c r="M377" t="n">
        <v>8</v>
      </c>
      <c r="N377" t="n">
        <v>46.65</v>
      </c>
      <c r="O377" t="n">
        <v>26679.66</v>
      </c>
      <c r="P377" t="n">
        <v>86.68000000000001</v>
      </c>
      <c r="Q377" t="n">
        <v>605.86</v>
      </c>
      <c r="R377" t="n">
        <v>29.66</v>
      </c>
      <c r="S377" t="n">
        <v>21.88</v>
      </c>
      <c r="T377" t="n">
        <v>2854.31</v>
      </c>
      <c r="U377" t="n">
        <v>0.74</v>
      </c>
      <c r="V377" t="n">
        <v>0.85</v>
      </c>
      <c r="W377" t="n">
        <v>1.01</v>
      </c>
      <c r="X377" t="n">
        <v>0.18</v>
      </c>
      <c r="Y377" t="n">
        <v>1</v>
      </c>
      <c r="Z377" t="n">
        <v>10</v>
      </c>
    </row>
    <row r="378">
      <c r="A378" t="n">
        <v>27</v>
      </c>
      <c r="B378" t="n">
        <v>105</v>
      </c>
      <c r="C378" t="inlineStr">
        <is>
          <t xml:space="preserve">CONCLUIDO	</t>
        </is>
      </c>
      <c r="D378" t="n">
        <v>9.850899999999999</v>
      </c>
      <c r="E378" t="n">
        <v>10.15</v>
      </c>
      <c r="F378" t="n">
        <v>7.22</v>
      </c>
      <c r="G378" t="n">
        <v>48.14</v>
      </c>
      <c r="H378" t="n">
        <v>0.64</v>
      </c>
      <c r="I378" t="n">
        <v>9</v>
      </c>
      <c r="J378" t="n">
        <v>214.83</v>
      </c>
      <c r="K378" t="n">
        <v>55.27</v>
      </c>
      <c r="L378" t="n">
        <v>7.75</v>
      </c>
      <c r="M378" t="n">
        <v>7</v>
      </c>
      <c r="N378" t="n">
        <v>46.81</v>
      </c>
      <c r="O378" t="n">
        <v>26729.83</v>
      </c>
      <c r="P378" t="n">
        <v>85.56</v>
      </c>
      <c r="Q378" t="n">
        <v>605.84</v>
      </c>
      <c r="R378" t="n">
        <v>29.23</v>
      </c>
      <c r="S378" t="n">
        <v>21.88</v>
      </c>
      <c r="T378" t="n">
        <v>2647.93</v>
      </c>
      <c r="U378" t="n">
        <v>0.75</v>
      </c>
      <c r="V378" t="n">
        <v>0.86</v>
      </c>
      <c r="W378" t="n">
        <v>1</v>
      </c>
      <c r="X378" t="n">
        <v>0.16</v>
      </c>
      <c r="Y378" t="n">
        <v>1</v>
      </c>
      <c r="Z378" t="n">
        <v>10</v>
      </c>
    </row>
    <row r="379">
      <c r="A379" t="n">
        <v>28</v>
      </c>
      <c r="B379" t="n">
        <v>105</v>
      </c>
      <c r="C379" t="inlineStr">
        <is>
          <t xml:space="preserve">CONCLUIDO	</t>
        </is>
      </c>
      <c r="D379" t="n">
        <v>9.8538</v>
      </c>
      <c r="E379" t="n">
        <v>10.15</v>
      </c>
      <c r="F379" t="n">
        <v>7.22</v>
      </c>
      <c r="G379" t="n">
        <v>48.12</v>
      </c>
      <c r="H379" t="n">
        <v>0.66</v>
      </c>
      <c r="I379" t="n">
        <v>9</v>
      </c>
      <c r="J379" t="n">
        <v>215.24</v>
      </c>
      <c r="K379" t="n">
        <v>55.27</v>
      </c>
      <c r="L379" t="n">
        <v>8</v>
      </c>
      <c r="M379" t="n">
        <v>7</v>
      </c>
      <c r="N379" t="n">
        <v>46.97</v>
      </c>
      <c r="O379" t="n">
        <v>26780.06</v>
      </c>
      <c r="P379" t="n">
        <v>85.43000000000001</v>
      </c>
      <c r="Q379" t="n">
        <v>605.9</v>
      </c>
      <c r="R379" t="n">
        <v>29.21</v>
      </c>
      <c r="S379" t="n">
        <v>21.88</v>
      </c>
      <c r="T379" t="n">
        <v>2638.08</v>
      </c>
      <c r="U379" t="n">
        <v>0.75</v>
      </c>
      <c r="V379" t="n">
        <v>0.86</v>
      </c>
      <c r="W379" t="n">
        <v>1</v>
      </c>
      <c r="X379" t="n">
        <v>0.16</v>
      </c>
      <c r="Y379" t="n">
        <v>1</v>
      </c>
      <c r="Z379" t="n">
        <v>10</v>
      </c>
    </row>
    <row r="380">
      <c r="A380" t="n">
        <v>29</v>
      </c>
      <c r="B380" t="n">
        <v>105</v>
      </c>
      <c r="C380" t="inlineStr">
        <is>
          <t xml:space="preserve">CONCLUIDO	</t>
        </is>
      </c>
      <c r="D380" t="n">
        <v>9.847899999999999</v>
      </c>
      <c r="E380" t="n">
        <v>10.15</v>
      </c>
      <c r="F380" t="n">
        <v>7.22</v>
      </c>
      <c r="G380" t="n">
        <v>48.16</v>
      </c>
      <c r="H380" t="n">
        <v>0.68</v>
      </c>
      <c r="I380" t="n">
        <v>9</v>
      </c>
      <c r="J380" t="n">
        <v>215.65</v>
      </c>
      <c r="K380" t="n">
        <v>55.27</v>
      </c>
      <c r="L380" t="n">
        <v>8.25</v>
      </c>
      <c r="M380" t="n">
        <v>7</v>
      </c>
      <c r="N380" t="n">
        <v>47.12</v>
      </c>
      <c r="O380" t="n">
        <v>26830.34</v>
      </c>
      <c r="P380" t="n">
        <v>84.18000000000001</v>
      </c>
      <c r="Q380" t="n">
        <v>605.84</v>
      </c>
      <c r="R380" t="n">
        <v>29.43</v>
      </c>
      <c r="S380" t="n">
        <v>21.88</v>
      </c>
      <c r="T380" t="n">
        <v>2745.73</v>
      </c>
      <c r="U380" t="n">
        <v>0.74</v>
      </c>
      <c r="V380" t="n">
        <v>0.86</v>
      </c>
      <c r="W380" t="n">
        <v>1</v>
      </c>
      <c r="X380" t="n">
        <v>0.17</v>
      </c>
      <c r="Y380" t="n">
        <v>1</v>
      </c>
      <c r="Z380" t="n">
        <v>10</v>
      </c>
    </row>
    <row r="381">
      <c r="A381" t="n">
        <v>30</v>
      </c>
      <c r="B381" t="n">
        <v>105</v>
      </c>
      <c r="C381" t="inlineStr">
        <is>
          <t xml:space="preserve">CONCLUIDO	</t>
        </is>
      </c>
      <c r="D381" t="n">
        <v>9.916</v>
      </c>
      <c r="E381" t="n">
        <v>10.08</v>
      </c>
      <c r="F381" t="n">
        <v>7.2</v>
      </c>
      <c r="G381" t="n">
        <v>53.97</v>
      </c>
      <c r="H381" t="n">
        <v>0.7</v>
      </c>
      <c r="I381" t="n">
        <v>8</v>
      </c>
      <c r="J381" t="n">
        <v>216.05</v>
      </c>
      <c r="K381" t="n">
        <v>55.27</v>
      </c>
      <c r="L381" t="n">
        <v>8.5</v>
      </c>
      <c r="M381" t="n">
        <v>6</v>
      </c>
      <c r="N381" t="n">
        <v>47.28</v>
      </c>
      <c r="O381" t="n">
        <v>26880.68</v>
      </c>
      <c r="P381" t="n">
        <v>82.56999999999999</v>
      </c>
      <c r="Q381" t="n">
        <v>605.85</v>
      </c>
      <c r="R381" t="n">
        <v>28.6</v>
      </c>
      <c r="S381" t="n">
        <v>21.88</v>
      </c>
      <c r="T381" t="n">
        <v>2336.22</v>
      </c>
      <c r="U381" t="n">
        <v>0.77</v>
      </c>
      <c r="V381" t="n">
        <v>0.86</v>
      </c>
      <c r="W381" t="n">
        <v>1</v>
      </c>
      <c r="X381" t="n">
        <v>0.14</v>
      </c>
      <c r="Y381" t="n">
        <v>1</v>
      </c>
      <c r="Z381" t="n">
        <v>10</v>
      </c>
    </row>
    <row r="382">
      <c r="A382" t="n">
        <v>31</v>
      </c>
      <c r="B382" t="n">
        <v>105</v>
      </c>
      <c r="C382" t="inlineStr">
        <is>
          <t xml:space="preserve">CONCLUIDO	</t>
        </is>
      </c>
      <c r="D382" t="n">
        <v>9.9267</v>
      </c>
      <c r="E382" t="n">
        <v>10.07</v>
      </c>
      <c r="F382" t="n">
        <v>7.18</v>
      </c>
      <c r="G382" t="n">
        <v>53.89</v>
      </c>
      <c r="H382" t="n">
        <v>0.72</v>
      </c>
      <c r="I382" t="n">
        <v>8</v>
      </c>
      <c r="J382" t="n">
        <v>216.46</v>
      </c>
      <c r="K382" t="n">
        <v>55.27</v>
      </c>
      <c r="L382" t="n">
        <v>8.75</v>
      </c>
      <c r="M382" t="n">
        <v>6</v>
      </c>
      <c r="N382" t="n">
        <v>47.44</v>
      </c>
      <c r="O382" t="n">
        <v>26931.07</v>
      </c>
      <c r="P382" t="n">
        <v>81.97</v>
      </c>
      <c r="Q382" t="n">
        <v>605.84</v>
      </c>
      <c r="R382" t="n">
        <v>28.1</v>
      </c>
      <c r="S382" t="n">
        <v>21.88</v>
      </c>
      <c r="T382" t="n">
        <v>2086.95</v>
      </c>
      <c r="U382" t="n">
        <v>0.78</v>
      </c>
      <c r="V382" t="n">
        <v>0.86</v>
      </c>
      <c r="W382" t="n">
        <v>1</v>
      </c>
      <c r="X382" t="n">
        <v>0.13</v>
      </c>
      <c r="Y382" t="n">
        <v>1</v>
      </c>
      <c r="Z382" t="n">
        <v>10</v>
      </c>
    </row>
    <row r="383">
      <c r="A383" t="n">
        <v>32</v>
      </c>
      <c r="B383" t="n">
        <v>105</v>
      </c>
      <c r="C383" t="inlineStr">
        <is>
          <t xml:space="preserve">CONCLUIDO	</t>
        </is>
      </c>
      <c r="D383" t="n">
        <v>9.9171</v>
      </c>
      <c r="E383" t="n">
        <v>10.08</v>
      </c>
      <c r="F383" t="n">
        <v>7.19</v>
      </c>
      <c r="G383" t="n">
        <v>53.96</v>
      </c>
      <c r="H383" t="n">
        <v>0.74</v>
      </c>
      <c r="I383" t="n">
        <v>8</v>
      </c>
      <c r="J383" t="n">
        <v>216.87</v>
      </c>
      <c r="K383" t="n">
        <v>55.27</v>
      </c>
      <c r="L383" t="n">
        <v>9</v>
      </c>
      <c r="M383" t="n">
        <v>5</v>
      </c>
      <c r="N383" t="n">
        <v>47.6</v>
      </c>
      <c r="O383" t="n">
        <v>26981.51</v>
      </c>
      <c r="P383" t="n">
        <v>81.34999999999999</v>
      </c>
      <c r="Q383" t="n">
        <v>605.9</v>
      </c>
      <c r="R383" t="n">
        <v>28.32</v>
      </c>
      <c r="S383" t="n">
        <v>21.88</v>
      </c>
      <c r="T383" t="n">
        <v>2194.75</v>
      </c>
      <c r="U383" t="n">
        <v>0.77</v>
      </c>
      <c r="V383" t="n">
        <v>0.86</v>
      </c>
      <c r="W383" t="n">
        <v>1</v>
      </c>
      <c r="X383" t="n">
        <v>0.14</v>
      </c>
      <c r="Y383" t="n">
        <v>1</v>
      </c>
      <c r="Z383" t="n">
        <v>10</v>
      </c>
    </row>
    <row r="384">
      <c r="A384" t="n">
        <v>33</v>
      </c>
      <c r="B384" t="n">
        <v>105</v>
      </c>
      <c r="C384" t="inlineStr">
        <is>
          <t xml:space="preserve">CONCLUIDO	</t>
        </is>
      </c>
      <c r="D384" t="n">
        <v>9.9184</v>
      </c>
      <c r="E384" t="n">
        <v>10.08</v>
      </c>
      <c r="F384" t="n">
        <v>7.19</v>
      </c>
      <c r="G384" t="n">
        <v>53.95</v>
      </c>
      <c r="H384" t="n">
        <v>0.76</v>
      </c>
      <c r="I384" t="n">
        <v>8</v>
      </c>
      <c r="J384" t="n">
        <v>217.28</v>
      </c>
      <c r="K384" t="n">
        <v>55.27</v>
      </c>
      <c r="L384" t="n">
        <v>9.25</v>
      </c>
      <c r="M384" t="n">
        <v>3</v>
      </c>
      <c r="N384" t="n">
        <v>47.76</v>
      </c>
      <c r="O384" t="n">
        <v>27032.02</v>
      </c>
      <c r="P384" t="n">
        <v>80.67</v>
      </c>
      <c r="Q384" t="n">
        <v>605.87</v>
      </c>
      <c r="R384" t="n">
        <v>28.22</v>
      </c>
      <c r="S384" t="n">
        <v>21.88</v>
      </c>
      <c r="T384" t="n">
        <v>2146.02</v>
      </c>
      <c r="U384" t="n">
        <v>0.78</v>
      </c>
      <c r="V384" t="n">
        <v>0.86</v>
      </c>
      <c r="W384" t="n">
        <v>1</v>
      </c>
      <c r="X384" t="n">
        <v>0.14</v>
      </c>
      <c r="Y384" t="n">
        <v>1</v>
      </c>
      <c r="Z384" t="n">
        <v>10</v>
      </c>
    </row>
    <row r="385">
      <c r="A385" t="n">
        <v>34</v>
      </c>
      <c r="B385" t="n">
        <v>105</v>
      </c>
      <c r="C385" t="inlineStr">
        <is>
          <t xml:space="preserve">CONCLUIDO	</t>
        </is>
      </c>
      <c r="D385" t="n">
        <v>9.9094</v>
      </c>
      <c r="E385" t="n">
        <v>10.09</v>
      </c>
      <c r="F385" t="n">
        <v>7.2</v>
      </c>
      <c r="G385" t="n">
        <v>54.02</v>
      </c>
      <c r="H385" t="n">
        <v>0.78</v>
      </c>
      <c r="I385" t="n">
        <v>8</v>
      </c>
      <c r="J385" t="n">
        <v>217.69</v>
      </c>
      <c r="K385" t="n">
        <v>55.27</v>
      </c>
      <c r="L385" t="n">
        <v>9.5</v>
      </c>
      <c r="M385" t="n">
        <v>3</v>
      </c>
      <c r="N385" t="n">
        <v>47.92</v>
      </c>
      <c r="O385" t="n">
        <v>27082.57</v>
      </c>
      <c r="P385" t="n">
        <v>80.38</v>
      </c>
      <c r="Q385" t="n">
        <v>605.84</v>
      </c>
      <c r="R385" t="n">
        <v>28.58</v>
      </c>
      <c r="S385" t="n">
        <v>21.88</v>
      </c>
      <c r="T385" t="n">
        <v>2324.27</v>
      </c>
      <c r="U385" t="n">
        <v>0.77</v>
      </c>
      <c r="V385" t="n">
        <v>0.86</v>
      </c>
      <c r="W385" t="n">
        <v>1</v>
      </c>
      <c r="X385" t="n">
        <v>0.14</v>
      </c>
      <c r="Y385" t="n">
        <v>1</v>
      </c>
      <c r="Z385" t="n">
        <v>10</v>
      </c>
    </row>
    <row r="386">
      <c r="A386" t="n">
        <v>35</v>
      </c>
      <c r="B386" t="n">
        <v>105</v>
      </c>
      <c r="C386" t="inlineStr">
        <is>
          <t xml:space="preserve">CONCLUIDO	</t>
        </is>
      </c>
      <c r="D386" t="n">
        <v>9.9734</v>
      </c>
      <c r="E386" t="n">
        <v>10.03</v>
      </c>
      <c r="F386" t="n">
        <v>7.18</v>
      </c>
      <c r="G386" t="n">
        <v>61.53</v>
      </c>
      <c r="H386" t="n">
        <v>0.79</v>
      </c>
      <c r="I386" t="n">
        <v>7</v>
      </c>
      <c r="J386" t="n">
        <v>218.1</v>
      </c>
      <c r="K386" t="n">
        <v>55.27</v>
      </c>
      <c r="L386" t="n">
        <v>9.75</v>
      </c>
      <c r="M386" t="n">
        <v>1</v>
      </c>
      <c r="N386" t="n">
        <v>48.08</v>
      </c>
      <c r="O386" t="n">
        <v>27133.18</v>
      </c>
      <c r="P386" t="n">
        <v>78.68000000000001</v>
      </c>
      <c r="Q386" t="n">
        <v>605.84</v>
      </c>
      <c r="R386" t="n">
        <v>27.69</v>
      </c>
      <c r="S386" t="n">
        <v>21.88</v>
      </c>
      <c r="T386" t="n">
        <v>1884.43</v>
      </c>
      <c r="U386" t="n">
        <v>0.79</v>
      </c>
      <c r="V386" t="n">
        <v>0.86</v>
      </c>
      <c r="W386" t="n">
        <v>1.01</v>
      </c>
      <c r="X386" t="n">
        <v>0.12</v>
      </c>
      <c r="Y386" t="n">
        <v>1</v>
      </c>
      <c r="Z386" t="n">
        <v>10</v>
      </c>
    </row>
    <row r="387">
      <c r="A387" t="n">
        <v>36</v>
      </c>
      <c r="B387" t="n">
        <v>105</v>
      </c>
      <c r="C387" t="inlineStr">
        <is>
          <t xml:space="preserve">CONCLUIDO	</t>
        </is>
      </c>
      <c r="D387" t="n">
        <v>9.969799999999999</v>
      </c>
      <c r="E387" t="n">
        <v>10.03</v>
      </c>
      <c r="F387" t="n">
        <v>7.18</v>
      </c>
      <c r="G387" t="n">
        <v>61.56</v>
      </c>
      <c r="H387" t="n">
        <v>0.8100000000000001</v>
      </c>
      <c r="I387" t="n">
        <v>7</v>
      </c>
      <c r="J387" t="n">
        <v>218.51</v>
      </c>
      <c r="K387" t="n">
        <v>55.27</v>
      </c>
      <c r="L387" t="n">
        <v>10</v>
      </c>
      <c r="M387" t="n">
        <v>1</v>
      </c>
      <c r="N387" t="n">
        <v>48.24</v>
      </c>
      <c r="O387" t="n">
        <v>27183.85</v>
      </c>
      <c r="P387" t="n">
        <v>78.95999999999999</v>
      </c>
      <c r="Q387" t="n">
        <v>605.84</v>
      </c>
      <c r="R387" t="n">
        <v>27.79</v>
      </c>
      <c r="S387" t="n">
        <v>21.88</v>
      </c>
      <c r="T387" t="n">
        <v>1937.81</v>
      </c>
      <c r="U387" t="n">
        <v>0.79</v>
      </c>
      <c r="V387" t="n">
        <v>0.86</v>
      </c>
      <c r="W387" t="n">
        <v>1.01</v>
      </c>
      <c r="X387" t="n">
        <v>0.12</v>
      </c>
      <c r="Y387" t="n">
        <v>1</v>
      </c>
      <c r="Z387" t="n">
        <v>10</v>
      </c>
    </row>
    <row r="388">
      <c r="A388" t="n">
        <v>37</v>
      </c>
      <c r="B388" t="n">
        <v>105</v>
      </c>
      <c r="C388" t="inlineStr">
        <is>
          <t xml:space="preserve">CONCLUIDO	</t>
        </is>
      </c>
      <c r="D388" t="n">
        <v>9.9682</v>
      </c>
      <c r="E388" t="n">
        <v>10.03</v>
      </c>
      <c r="F388" t="n">
        <v>7.18</v>
      </c>
      <c r="G388" t="n">
        <v>61.57</v>
      </c>
      <c r="H388" t="n">
        <v>0.83</v>
      </c>
      <c r="I388" t="n">
        <v>7</v>
      </c>
      <c r="J388" t="n">
        <v>218.92</v>
      </c>
      <c r="K388" t="n">
        <v>55.27</v>
      </c>
      <c r="L388" t="n">
        <v>10.25</v>
      </c>
      <c r="M388" t="n">
        <v>1</v>
      </c>
      <c r="N388" t="n">
        <v>48.4</v>
      </c>
      <c r="O388" t="n">
        <v>27234.57</v>
      </c>
      <c r="P388" t="n">
        <v>79.06</v>
      </c>
      <c r="Q388" t="n">
        <v>605.84</v>
      </c>
      <c r="R388" t="n">
        <v>27.87</v>
      </c>
      <c r="S388" t="n">
        <v>21.88</v>
      </c>
      <c r="T388" t="n">
        <v>1975.99</v>
      </c>
      <c r="U388" t="n">
        <v>0.79</v>
      </c>
      <c r="V388" t="n">
        <v>0.86</v>
      </c>
      <c r="W388" t="n">
        <v>1.01</v>
      </c>
      <c r="X388" t="n">
        <v>0.13</v>
      </c>
      <c r="Y388" t="n">
        <v>1</v>
      </c>
      <c r="Z388" t="n">
        <v>10</v>
      </c>
    </row>
    <row r="389">
      <c r="A389" t="n">
        <v>38</v>
      </c>
      <c r="B389" t="n">
        <v>105</v>
      </c>
      <c r="C389" t="inlineStr">
        <is>
          <t xml:space="preserve">CONCLUIDO	</t>
        </is>
      </c>
      <c r="D389" t="n">
        <v>9.9687</v>
      </c>
      <c r="E389" t="n">
        <v>10.03</v>
      </c>
      <c r="F389" t="n">
        <v>7.18</v>
      </c>
      <c r="G389" t="n">
        <v>61.57</v>
      </c>
      <c r="H389" t="n">
        <v>0.85</v>
      </c>
      <c r="I389" t="n">
        <v>7</v>
      </c>
      <c r="J389" t="n">
        <v>219.33</v>
      </c>
      <c r="K389" t="n">
        <v>55.27</v>
      </c>
      <c r="L389" t="n">
        <v>10.5</v>
      </c>
      <c r="M389" t="n">
        <v>0</v>
      </c>
      <c r="N389" t="n">
        <v>48.56</v>
      </c>
      <c r="O389" t="n">
        <v>27285.35</v>
      </c>
      <c r="P389" t="n">
        <v>79.04000000000001</v>
      </c>
      <c r="Q389" t="n">
        <v>605.84</v>
      </c>
      <c r="R389" t="n">
        <v>27.8</v>
      </c>
      <c r="S389" t="n">
        <v>21.88</v>
      </c>
      <c r="T389" t="n">
        <v>1939.48</v>
      </c>
      <c r="U389" t="n">
        <v>0.79</v>
      </c>
      <c r="V389" t="n">
        <v>0.86</v>
      </c>
      <c r="W389" t="n">
        <v>1.01</v>
      </c>
      <c r="X389" t="n">
        <v>0.13</v>
      </c>
      <c r="Y389" t="n">
        <v>1</v>
      </c>
      <c r="Z389" t="n">
        <v>10</v>
      </c>
    </row>
    <row r="390">
      <c r="A390" t="n">
        <v>0</v>
      </c>
      <c r="B390" t="n">
        <v>60</v>
      </c>
      <c r="C390" t="inlineStr">
        <is>
          <t xml:space="preserve">CONCLUIDO	</t>
        </is>
      </c>
      <c r="D390" t="n">
        <v>8.3573</v>
      </c>
      <c r="E390" t="n">
        <v>11.97</v>
      </c>
      <c r="F390" t="n">
        <v>8.27</v>
      </c>
      <c r="G390" t="n">
        <v>8.140000000000001</v>
      </c>
      <c r="H390" t="n">
        <v>0.14</v>
      </c>
      <c r="I390" t="n">
        <v>61</v>
      </c>
      <c r="J390" t="n">
        <v>124.63</v>
      </c>
      <c r="K390" t="n">
        <v>45</v>
      </c>
      <c r="L390" t="n">
        <v>1</v>
      </c>
      <c r="M390" t="n">
        <v>59</v>
      </c>
      <c r="N390" t="n">
        <v>18.64</v>
      </c>
      <c r="O390" t="n">
        <v>15605.44</v>
      </c>
      <c r="P390" t="n">
        <v>83.61</v>
      </c>
      <c r="Q390" t="n">
        <v>605.9299999999999</v>
      </c>
      <c r="R390" t="n">
        <v>61.88</v>
      </c>
      <c r="S390" t="n">
        <v>21.88</v>
      </c>
      <c r="T390" t="n">
        <v>18712.72</v>
      </c>
      <c r="U390" t="n">
        <v>0.35</v>
      </c>
      <c r="V390" t="n">
        <v>0.75</v>
      </c>
      <c r="W390" t="n">
        <v>1.09</v>
      </c>
      <c r="X390" t="n">
        <v>1.22</v>
      </c>
      <c r="Y390" t="n">
        <v>1</v>
      </c>
      <c r="Z390" t="n">
        <v>10</v>
      </c>
    </row>
    <row r="391">
      <c r="A391" t="n">
        <v>1</v>
      </c>
      <c r="B391" t="n">
        <v>60</v>
      </c>
      <c r="C391" t="inlineStr">
        <is>
          <t xml:space="preserve">CONCLUIDO	</t>
        </is>
      </c>
      <c r="D391" t="n">
        <v>8.824999999999999</v>
      </c>
      <c r="E391" t="n">
        <v>11.33</v>
      </c>
      <c r="F391" t="n">
        <v>8</v>
      </c>
      <c r="G391" t="n">
        <v>10.21</v>
      </c>
      <c r="H391" t="n">
        <v>0.18</v>
      </c>
      <c r="I391" t="n">
        <v>47</v>
      </c>
      <c r="J391" t="n">
        <v>124.96</v>
      </c>
      <c r="K391" t="n">
        <v>45</v>
      </c>
      <c r="L391" t="n">
        <v>1.25</v>
      </c>
      <c r="M391" t="n">
        <v>45</v>
      </c>
      <c r="N391" t="n">
        <v>18.71</v>
      </c>
      <c r="O391" t="n">
        <v>15645.96</v>
      </c>
      <c r="P391" t="n">
        <v>79.75</v>
      </c>
      <c r="Q391" t="n">
        <v>606.03</v>
      </c>
      <c r="R391" t="n">
        <v>53.49</v>
      </c>
      <c r="S391" t="n">
        <v>21.88</v>
      </c>
      <c r="T391" t="n">
        <v>14584.96</v>
      </c>
      <c r="U391" t="n">
        <v>0.41</v>
      </c>
      <c r="V391" t="n">
        <v>0.77</v>
      </c>
      <c r="W391" t="n">
        <v>1.06</v>
      </c>
      <c r="X391" t="n">
        <v>0.9399999999999999</v>
      </c>
      <c r="Y391" t="n">
        <v>1</v>
      </c>
      <c r="Z391" t="n">
        <v>10</v>
      </c>
    </row>
    <row r="392">
      <c r="A392" t="n">
        <v>2</v>
      </c>
      <c r="B392" t="n">
        <v>60</v>
      </c>
      <c r="C392" t="inlineStr">
        <is>
          <t xml:space="preserve">CONCLUIDO	</t>
        </is>
      </c>
      <c r="D392" t="n">
        <v>9.1547</v>
      </c>
      <c r="E392" t="n">
        <v>10.92</v>
      </c>
      <c r="F392" t="n">
        <v>7.82</v>
      </c>
      <c r="G392" t="n">
        <v>12.35</v>
      </c>
      <c r="H392" t="n">
        <v>0.21</v>
      </c>
      <c r="I392" t="n">
        <v>38</v>
      </c>
      <c r="J392" t="n">
        <v>125.29</v>
      </c>
      <c r="K392" t="n">
        <v>45</v>
      </c>
      <c r="L392" t="n">
        <v>1.5</v>
      </c>
      <c r="M392" t="n">
        <v>36</v>
      </c>
      <c r="N392" t="n">
        <v>18.79</v>
      </c>
      <c r="O392" t="n">
        <v>15686.51</v>
      </c>
      <c r="P392" t="n">
        <v>76.95999999999999</v>
      </c>
      <c r="Q392" t="n">
        <v>605.96</v>
      </c>
      <c r="R392" t="n">
        <v>47.9</v>
      </c>
      <c r="S392" t="n">
        <v>21.88</v>
      </c>
      <c r="T392" t="n">
        <v>11837.04</v>
      </c>
      <c r="U392" t="n">
        <v>0.46</v>
      </c>
      <c r="V392" t="n">
        <v>0.79</v>
      </c>
      <c r="W392" t="n">
        <v>1.05</v>
      </c>
      <c r="X392" t="n">
        <v>0.76</v>
      </c>
      <c r="Y392" t="n">
        <v>1</v>
      </c>
      <c r="Z392" t="n">
        <v>10</v>
      </c>
    </row>
    <row r="393">
      <c r="A393" t="n">
        <v>3</v>
      </c>
      <c r="B393" t="n">
        <v>60</v>
      </c>
      <c r="C393" t="inlineStr">
        <is>
          <t xml:space="preserve">CONCLUIDO	</t>
        </is>
      </c>
      <c r="D393" t="n">
        <v>9.405099999999999</v>
      </c>
      <c r="E393" t="n">
        <v>10.63</v>
      </c>
      <c r="F393" t="n">
        <v>7.68</v>
      </c>
      <c r="G393" t="n">
        <v>14.4</v>
      </c>
      <c r="H393" t="n">
        <v>0.25</v>
      </c>
      <c r="I393" t="n">
        <v>32</v>
      </c>
      <c r="J393" t="n">
        <v>125.62</v>
      </c>
      <c r="K393" t="n">
        <v>45</v>
      </c>
      <c r="L393" t="n">
        <v>1.75</v>
      </c>
      <c r="M393" t="n">
        <v>30</v>
      </c>
      <c r="N393" t="n">
        <v>18.87</v>
      </c>
      <c r="O393" t="n">
        <v>15727.09</v>
      </c>
      <c r="P393" t="n">
        <v>74.55</v>
      </c>
      <c r="Q393" t="n">
        <v>605.87</v>
      </c>
      <c r="R393" t="n">
        <v>43.61</v>
      </c>
      <c r="S393" t="n">
        <v>21.88</v>
      </c>
      <c r="T393" t="n">
        <v>9719.299999999999</v>
      </c>
      <c r="U393" t="n">
        <v>0.5</v>
      </c>
      <c r="V393" t="n">
        <v>0.8100000000000001</v>
      </c>
      <c r="W393" t="n">
        <v>1.04</v>
      </c>
      <c r="X393" t="n">
        <v>0.62</v>
      </c>
      <c r="Y393" t="n">
        <v>1</v>
      </c>
      <c r="Z393" t="n">
        <v>10</v>
      </c>
    </row>
    <row r="394">
      <c r="A394" t="n">
        <v>4</v>
      </c>
      <c r="B394" t="n">
        <v>60</v>
      </c>
      <c r="C394" t="inlineStr">
        <is>
          <t xml:space="preserve">CONCLUIDO	</t>
        </is>
      </c>
      <c r="D394" t="n">
        <v>9.619199999999999</v>
      </c>
      <c r="E394" t="n">
        <v>10.4</v>
      </c>
      <c r="F394" t="n">
        <v>7.57</v>
      </c>
      <c r="G394" t="n">
        <v>16.83</v>
      </c>
      <c r="H394" t="n">
        <v>0.28</v>
      </c>
      <c r="I394" t="n">
        <v>27</v>
      </c>
      <c r="J394" t="n">
        <v>125.95</v>
      </c>
      <c r="K394" t="n">
        <v>45</v>
      </c>
      <c r="L394" t="n">
        <v>2</v>
      </c>
      <c r="M394" t="n">
        <v>25</v>
      </c>
      <c r="N394" t="n">
        <v>18.95</v>
      </c>
      <c r="O394" t="n">
        <v>15767.7</v>
      </c>
      <c r="P394" t="n">
        <v>72.27</v>
      </c>
      <c r="Q394" t="n">
        <v>605.85</v>
      </c>
      <c r="R394" t="n">
        <v>40.31</v>
      </c>
      <c r="S394" t="n">
        <v>21.88</v>
      </c>
      <c r="T394" t="n">
        <v>8096.54</v>
      </c>
      <c r="U394" t="n">
        <v>0.54</v>
      </c>
      <c r="V394" t="n">
        <v>0.82</v>
      </c>
      <c r="W394" t="n">
        <v>1.03</v>
      </c>
      <c r="X394" t="n">
        <v>0.52</v>
      </c>
      <c r="Y394" t="n">
        <v>1</v>
      </c>
      <c r="Z394" t="n">
        <v>10</v>
      </c>
    </row>
    <row r="395">
      <c r="A395" t="n">
        <v>5</v>
      </c>
      <c r="B395" t="n">
        <v>60</v>
      </c>
      <c r="C395" t="inlineStr">
        <is>
          <t xml:space="preserve">CONCLUIDO	</t>
        </is>
      </c>
      <c r="D395" t="n">
        <v>9.7432</v>
      </c>
      <c r="E395" t="n">
        <v>10.26</v>
      </c>
      <c r="F395" t="n">
        <v>7.52</v>
      </c>
      <c r="G395" t="n">
        <v>18.8</v>
      </c>
      <c r="H395" t="n">
        <v>0.31</v>
      </c>
      <c r="I395" t="n">
        <v>24</v>
      </c>
      <c r="J395" t="n">
        <v>126.28</v>
      </c>
      <c r="K395" t="n">
        <v>45</v>
      </c>
      <c r="L395" t="n">
        <v>2.25</v>
      </c>
      <c r="M395" t="n">
        <v>22</v>
      </c>
      <c r="N395" t="n">
        <v>19.03</v>
      </c>
      <c r="O395" t="n">
        <v>15808.34</v>
      </c>
      <c r="P395" t="n">
        <v>70.65000000000001</v>
      </c>
      <c r="Q395" t="n">
        <v>605.87</v>
      </c>
      <c r="R395" t="n">
        <v>38.71</v>
      </c>
      <c r="S395" t="n">
        <v>21.88</v>
      </c>
      <c r="T395" t="n">
        <v>7312.87</v>
      </c>
      <c r="U395" t="n">
        <v>0.57</v>
      </c>
      <c r="V395" t="n">
        <v>0.82</v>
      </c>
      <c r="W395" t="n">
        <v>1.02</v>
      </c>
      <c r="X395" t="n">
        <v>0.46</v>
      </c>
      <c r="Y395" t="n">
        <v>1</v>
      </c>
      <c r="Z395" t="n">
        <v>10</v>
      </c>
    </row>
    <row r="396">
      <c r="A396" t="n">
        <v>6</v>
      </c>
      <c r="B396" t="n">
        <v>60</v>
      </c>
      <c r="C396" t="inlineStr">
        <is>
          <t xml:space="preserve">CONCLUIDO	</t>
        </is>
      </c>
      <c r="D396" t="n">
        <v>9.8874</v>
      </c>
      <c r="E396" t="n">
        <v>10.11</v>
      </c>
      <c r="F396" t="n">
        <v>7.45</v>
      </c>
      <c r="G396" t="n">
        <v>21.27</v>
      </c>
      <c r="H396" t="n">
        <v>0.35</v>
      </c>
      <c r="I396" t="n">
        <v>21</v>
      </c>
      <c r="J396" t="n">
        <v>126.61</v>
      </c>
      <c r="K396" t="n">
        <v>45</v>
      </c>
      <c r="L396" t="n">
        <v>2.5</v>
      </c>
      <c r="M396" t="n">
        <v>19</v>
      </c>
      <c r="N396" t="n">
        <v>19.11</v>
      </c>
      <c r="O396" t="n">
        <v>15849</v>
      </c>
      <c r="P396" t="n">
        <v>68.92</v>
      </c>
      <c r="Q396" t="n">
        <v>605.9</v>
      </c>
      <c r="R396" t="n">
        <v>36.07</v>
      </c>
      <c r="S396" t="n">
        <v>21.88</v>
      </c>
      <c r="T396" t="n">
        <v>6007.2</v>
      </c>
      <c r="U396" t="n">
        <v>0.61</v>
      </c>
      <c r="V396" t="n">
        <v>0.83</v>
      </c>
      <c r="W396" t="n">
        <v>1.02</v>
      </c>
      <c r="X396" t="n">
        <v>0.39</v>
      </c>
      <c r="Y396" t="n">
        <v>1</v>
      </c>
      <c r="Z396" t="n">
        <v>10</v>
      </c>
    </row>
    <row r="397">
      <c r="A397" t="n">
        <v>7</v>
      </c>
      <c r="B397" t="n">
        <v>60</v>
      </c>
      <c r="C397" t="inlineStr">
        <is>
          <t xml:space="preserve">CONCLUIDO	</t>
        </is>
      </c>
      <c r="D397" t="n">
        <v>9.9643</v>
      </c>
      <c r="E397" t="n">
        <v>10.04</v>
      </c>
      <c r="F397" t="n">
        <v>7.42</v>
      </c>
      <c r="G397" t="n">
        <v>23.43</v>
      </c>
      <c r="H397" t="n">
        <v>0.38</v>
      </c>
      <c r="I397" t="n">
        <v>19</v>
      </c>
      <c r="J397" t="n">
        <v>126.94</v>
      </c>
      <c r="K397" t="n">
        <v>45</v>
      </c>
      <c r="L397" t="n">
        <v>2.75</v>
      </c>
      <c r="M397" t="n">
        <v>17</v>
      </c>
      <c r="N397" t="n">
        <v>19.19</v>
      </c>
      <c r="O397" t="n">
        <v>15889.69</v>
      </c>
      <c r="P397" t="n">
        <v>67.01000000000001</v>
      </c>
      <c r="Q397" t="n">
        <v>605.84</v>
      </c>
      <c r="R397" t="n">
        <v>35.42</v>
      </c>
      <c r="S397" t="n">
        <v>21.88</v>
      </c>
      <c r="T397" t="n">
        <v>5690.17</v>
      </c>
      <c r="U397" t="n">
        <v>0.62</v>
      </c>
      <c r="V397" t="n">
        <v>0.83</v>
      </c>
      <c r="W397" t="n">
        <v>1.02</v>
      </c>
      <c r="X397" t="n">
        <v>0.36</v>
      </c>
      <c r="Y397" t="n">
        <v>1</v>
      </c>
      <c r="Z397" t="n">
        <v>10</v>
      </c>
    </row>
    <row r="398">
      <c r="A398" t="n">
        <v>8</v>
      </c>
      <c r="B398" t="n">
        <v>60</v>
      </c>
      <c r="C398" t="inlineStr">
        <is>
          <t xml:space="preserve">CONCLUIDO	</t>
        </is>
      </c>
      <c r="D398" t="n">
        <v>10.0399</v>
      </c>
      <c r="E398" t="n">
        <v>9.960000000000001</v>
      </c>
      <c r="F398" t="n">
        <v>7.39</v>
      </c>
      <c r="G398" t="n">
        <v>26.1</v>
      </c>
      <c r="H398" t="n">
        <v>0.42</v>
      </c>
      <c r="I398" t="n">
        <v>17</v>
      </c>
      <c r="J398" t="n">
        <v>127.27</v>
      </c>
      <c r="K398" t="n">
        <v>45</v>
      </c>
      <c r="L398" t="n">
        <v>3</v>
      </c>
      <c r="M398" t="n">
        <v>15</v>
      </c>
      <c r="N398" t="n">
        <v>19.27</v>
      </c>
      <c r="O398" t="n">
        <v>15930.42</v>
      </c>
      <c r="P398" t="n">
        <v>65.93000000000001</v>
      </c>
      <c r="Q398" t="n">
        <v>605.89</v>
      </c>
      <c r="R398" t="n">
        <v>34.67</v>
      </c>
      <c r="S398" t="n">
        <v>21.88</v>
      </c>
      <c r="T398" t="n">
        <v>5326.09</v>
      </c>
      <c r="U398" t="n">
        <v>0.63</v>
      </c>
      <c r="V398" t="n">
        <v>0.84</v>
      </c>
      <c r="W398" t="n">
        <v>1.02</v>
      </c>
      <c r="X398" t="n">
        <v>0.34</v>
      </c>
      <c r="Y398" t="n">
        <v>1</v>
      </c>
      <c r="Z398" t="n">
        <v>10</v>
      </c>
    </row>
    <row r="399">
      <c r="A399" t="n">
        <v>9</v>
      </c>
      <c r="B399" t="n">
        <v>60</v>
      </c>
      <c r="C399" t="inlineStr">
        <is>
          <t xml:space="preserve">CONCLUIDO	</t>
        </is>
      </c>
      <c r="D399" t="n">
        <v>10.1283</v>
      </c>
      <c r="E399" t="n">
        <v>9.869999999999999</v>
      </c>
      <c r="F399" t="n">
        <v>7.36</v>
      </c>
      <c r="G399" t="n">
        <v>29.43</v>
      </c>
      <c r="H399" t="n">
        <v>0.45</v>
      </c>
      <c r="I399" t="n">
        <v>15</v>
      </c>
      <c r="J399" t="n">
        <v>127.6</v>
      </c>
      <c r="K399" t="n">
        <v>45</v>
      </c>
      <c r="L399" t="n">
        <v>3.25</v>
      </c>
      <c r="M399" t="n">
        <v>13</v>
      </c>
      <c r="N399" t="n">
        <v>19.35</v>
      </c>
      <c r="O399" t="n">
        <v>15971.17</v>
      </c>
      <c r="P399" t="n">
        <v>63.63</v>
      </c>
      <c r="Q399" t="n">
        <v>605.87</v>
      </c>
      <c r="R399" t="n">
        <v>33.45</v>
      </c>
      <c r="S399" t="n">
        <v>21.88</v>
      </c>
      <c r="T399" t="n">
        <v>4727.96</v>
      </c>
      <c r="U399" t="n">
        <v>0.65</v>
      </c>
      <c r="V399" t="n">
        <v>0.84</v>
      </c>
      <c r="W399" t="n">
        <v>1.02</v>
      </c>
      <c r="X399" t="n">
        <v>0.3</v>
      </c>
      <c r="Y399" t="n">
        <v>1</v>
      </c>
      <c r="Z399" t="n">
        <v>10</v>
      </c>
    </row>
    <row r="400">
      <c r="A400" t="n">
        <v>10</v>
      </c>
      <c r="B400" t="n">
        <v>60</v>
      </c>
      <c r="C400" t="inlineStr">
        <is>
          <t xml:space="preserve">CONCLUIDO	</t>
        </is>
      </c>
      <c r="D400" t="n">
        <v>10.1989</v>
      </c>
      <c r="E400" t="n">
        <v>9.800000000000001</v>
      </c>
      <c r="F400" t="n">
        <v>7.32</v>
      </c>
      <c r="G400" t="n">
        <v>31.35</v>
      </c>
      <c r="H400" t="n">
        <v>0.48</v>
      </c>
      <c r="I400" t="n">
        <v>14</v>
      </c>
      <c r="J400" t="n">
        <v>127.93</v>
      </c>
      <c r="K400" t="n">
        <v>45</v>
      </c>
      <c r="L400" t="n">
        <v>3.5</v>
      </c>
      <c r="M400" t="n">
        <v>12</v>
      </c>
      <c r="N400" t="n">
        <v>19.43</v>
      </c>
      <c r="O400" t="n">
        <v>16011.95</v>
      </c>
      <c r="P400" t="n">
        <v>62.45</v>
      </c>
      <c r="Q400" t="n">
        <v>605.84</v>
      </c>
      <c r="R400" t="n">
        <v>32.16</v>
      </c>
      <c r="S400" t="n">
        <v>21.88</v>
      </c>
      <c r="T400" t="n">
        <v>4085.14</v>
      </c>
      <c r="U400" t="n">
        <v>0.68</v>
      </c>
      <c r="V400" t="n">
        <v>0.85</v>
      </c>
      <c r="W400" t="n">
        <v>1.01</v>
      </c>
      <c r="X400" t="n">
        <v>0.26</v>
      </c>
      <c r="Y400" t="n">
        <v>1</v>
      </c>
      <c r="Z400" t="n">
        <v>10</v>
      </c>
    </row>
    <row r="401">
      <c r="A401" t="n">
        <v>11</v>
      </c>
      <c r="B401" t="n">
        <v>60</v>
      </c>
      <c r="C401" t="inlineStr">
        <is>
          <t xml:space="preserve">CONCLUIDO	</t>
        </is>
      </c>
      <c r="D401" t="n">
        <v>10.2444</v>
      </c>
      <c r="E401" t="n">
        <v>9.76</v>
      </c>
      <c r="F401" t="n">
        <v>7.3</v>
      </c>
      <c r="G401" t="n">
        <v>33.68</v>
      </c>
      <c r="H401" t="n">
        <v>0.52</v>
      </c>
      <c r="I401" t="n">
        <v>13</v>
      </c>
      <c r="J401" t="n">
        <v>128.26</v>
      </c>
      <c r="K401" t="n">
        <v>45</v>
      </c>
      <c r="L401" t="n">
        <v>3.75</v>
      </c>
      <c r="M401" t="n">
        <v>10</v>
      </c>
      <c r="N401" t="n">
        <v>19.51</v>
      </c>
      <c r="O401" t="n">
        <v>16052.76</v>
      </c>
      <c r="P401" t="n">
        <v>60.99</v>
      </c>
      <c r="Q401" t="n">
        <v>605.95</v>
      </c>
      <c r="R401" t="n">
        <v>31.65</v>
      </c>
      <c r="S401" t="n">
        <v>21.88</v>
      </c>
      <c r="T401" t="n">
        <v>3836.5</v>
      </c>
      <c r="U401" t="n">
        <v>0.6899999999999999</v>
      </c>
      <c r="V401" t="n">
        <v>0.85</v>
      </c>
      <c r="W401" t="n">
        <v>1.01</v>
      </c>
      <c r="X401" t="n">
        <v>0.24</v>
      </c>
      <c r="Y401" t="n">
        <v>1</v>
      </c>
      <c r="Z401" t="n">
        <v>10</v>
      </c>
    </row>
    <row r="402">
      <c r="A402" t="n">
        <v>12</v>
      </c>
      <c r="B402" t="n">
        <v>60</v>
      </c>
      <c r="C402" t="inlineStr">
        <is>
          <t xml:space="preserve">CONCLUIDO	</t>
        </is>
      </c>
      <c r="D402" t="n">
        <v>10.2907</v>
      </c>
      <c r="E402" t="n">
        <v>9.720000000000001</v>
      </c>
      <c r="F402" t="n">
        <v>7.28</v>
      </c>
      <c r="G402" t="n">
        <v>36.39</v>
      </c>
      <c r="H402" t="n">
        <v>0.55</v>
      </c>
      <c r="I402" t="n">
        <v>12</v>
      </c>
      <c r="J402" t="n">
        <v>128.59</v>
      </c>
      <c r="K402" t="n">
        <v>45</v>
      </c>
      <c r="L402" t="n">
        <v>4</v>
      </c>
      <c r="M402" t="n">
        <v>6</v>
      </c>
      <c r="N402" t="n">
        <v>19.59</v>
      </c>
      <c r="O402" t="n">
        <v>16093.6</v>
      </c>
      <c r="P402" t="n">
        <v>60.14</v>
      </c>
      <c r="Q402" t="n">
        <v>606.0599999999999</v>
      </c>
      <c r="R402" t="n">
        <v>30.84</v>
      </c>
      <c r="S402" t="n">
        <v>21.88</v>
      </c>
      <c r="T402" t="n">
        <v>3438.22</v>
      </c>
      <c r="U402" t="n">
        <v>0.71</v>
      </c>
      <c r="V402" t="n">
        <v>0.85</v>
      </c>
      <c r="W402" t="n">
        <v>1.01</v>
      </c>
      <c r="X402" t="n">
        <v>0.22</v>
      </c>
      <c r="Y402" t="n">
        <v>1</v>
      </c>
      <c r="Z402" t="n">
        <v>10</v>
      </c>
    </row>
    <row r="403">
      <c r="A403" t="n">
        <v>13</v>
      </c>
      <c r="B403" t="n">
        <v>60</v>
      </c>
      <c r="C403" t="inlineStr">
        <is>
          <t xml:space="preserve">CONCLUIDO	</t>
        </is>
      </c>
      <c r="D403" t="n">
        <v>10.2751</v>
      </c>
      <c r="E403" t="n">
        <v>9.73</v>
      </c>
      <c r="F403" t="n">
        <v>7.29</v>
      </c>
      <c r="G403" t="n">
        <v>36.47</v>
      </c>
      <c r="H403" t="n">
        <v>0.58</v>
      </c>
      <c r="I403" t="n">
        <v>12</v>
      </c>
      <c r="J403" t="n">
        <v>128.92</v>
      </c>
      <c r="K403" t="n">
        <v>45</v>
      </c>
      <c r="L403" t="n">
        <v>4.25</v>
      </c>
      <c r="M403" t="n">
        <v>3</v>
      </c>
      <c r="N403" t="n">
        <v>19.68</v>
      </c>
      <c r="O403" t="n">
        <v>16134.46</v>
      </c>
      <c r="P403" t="n">
        <v>59.36</v>
      </c>
      <c r="Q403" t="n">
        <v>605.98</v>
      </c>
      <c r="R403" t="n">
        <v>31.17</v>
      </c>
      <c r="S403" t="n">
        <v>21.88</v>
      </c>
      <c r="T403" t="n">
        <v>3602.25</v>
      </c>
      <c r="U403" t="n">
        <v>0.7</v>
      </c>
      <c r="V403" t="n">
        <v>0.85</v>
      </c>
      <c r="W403" t="n">
        <v>1.02</v>
      </c>
      <c r="X403" t="n">
        <v>0.24</v>
      </c>
      <c r="Y403" t="n">
        <v>1</v>
      </c>
      <c r="Z403" t="n">
        <v>10</v>
      </c>
    </row>
    <row r="404">
      <c r="A404" t="n">
        <v>14</v>
      </c>
      <c r="B404" t="n">
        <v>60</v>
      </c>
      <c r="C404" t="inlineStr">
        <is>
          <t xml:space="preserve">CONCLUIDO	</t>
        </is>
      </c>
      <c r="D404" t="n">
        <v>10.2831</v>
      </c>
      <c r="E404" t="n">
        <v>9.720000000000001</v>
      </c>
      <c r="F404" t="n">
        <v>7.29</v>
      </c>
      <c r="G404" t="n">
        <v>36.43</v>
      </c>
      <c r="H404" t="n">
        <v>0.62</v>
      </c>
      <c r="I404" t="n">
        <v>12</v>
      </c>
      <c r="J404" t="n">
        <v>129.25</v>
      </c>
      <c r="K404" t="n">
        <v>45</v>
      </c>
      <c r="L404" t="n">
        <v>4.5</v>
      </c>
      <c r="M404" t="n">
        <v>2</v>
      </c>
      <c r="N404" t="n">
        <v>19.76</v>
      </c>
      <c r="O404" t="n">
        <v>16175.36</v>
      </c>
      <c r="P404" t="n">
        <v>59.08</v>
      </c>
      <c r="Q404" t="n">
        <v>605.91</v>
      </c>
      <c r="R404" t="n">
        <v>30.92</v>
      </c>
      <c r="S404" t="n">
        <v>21.88</v>
      </c>
      <c r="T404" t="n">
        <v>3477.19</v>
      </c>
      <c r="U404" t="n">
        <v>0.71</v>
      </c>
      <c r="V404" t="n">
        <v>0.85</v>
      </c>
      <c r="W404" t="n">
        <v>1.02</v>
      </c>
      <c r="X404" t="n">
        <v>0.23</v>
      </c>
      <c r="Y404" t="n">
        <v>1</v>
      </c>
      <c r="Z404" t="n">
        <v>10</v>
      </c>
    </row>
    <row r="405">
      <c r="A405" t="n">
        <v>15</v>
      </c>
      <c r="B405" t="n">
        <v>60</v>
      </c>
      <c r="C405" t="inlineStr">
        <is>
          <t xml:space="preserve">CONCLUIDO	</t>
        </is>
      </c>
      <c r="D405" t="n">
        <v>10.2769</v>
      </c>
      <c r="E405" t="n">
        <v>9.73</v>
      </c>
      <c r="F405" t="n">
        <v>7.29</v>
      </c>
      <c r="G405" t="n">
        <v>36.46</v>
      </c>
      <c r="H405" t="n">
        <v>0.65</v>
      </c>
      <c r="I405" t="n">
        <v>12</v>
      </c>
      <c r="J405" t="n">
        <v>129.59</v>
      </c>
      <c r="K405" t="n">
        <v>45</v>
      </c>
      <c r="L405" t="n">
        <v>4.75</v>
      </c>
      <c r="M405" t="n">
        <v>0</v>
      </c>
      <c r="N405" t="n">
        <v>19.84</v>
      </c>
      <c r="O405" t="n">
        <v>16216.29</v>
      </c>
      <c r="P405" t="n">
        <v>59.02</v>
      </c>
      <c r="Q405" t="n">
        <v>605.9400000000001</v>
      </c>
      <c r="R405" t="n">
        <v>31.06</v>
      </c>
      <c r="S405" t="n">
        <v>21.88</v>
      </c>
      <c r="T405" t="n">
        <v>3548.84</v>
      </c>
      <c r="U405" t="n">
        <v>0.7</v>
      </c>
      <c r="V405" t="n">
        <v>0.85</v>
      </c>
      <c r="W405" t="n">
        <v>1.02</v>
      </c>
      <c r="X405" t="n">
        <v>0.23</v>
      </c>
      <c r="Y405" t="n">
        <v>1</v>
      </c>
      <c r="Z405" t="n">
        <v>10</v>
      </c>
    </row>
    <row r="406">
      <c r="A406" t="n">
        <v>0</v>
      </c>
      <c r="B406" t="n">
        <v>135</v>
      </c>
      <c r="C406" t="inlineStr">
        <is>
          <t xml:space="preserve">CONCLUIDO	</t>
        </is>
      </c>
      <c r="D406" t="n">
        <v>5.5259</v>
      </c>
      <c r="E406" t="n">
        <v>18.1</v>
      </c>
      <c r="F406" t="n">
        <v>9.43</v>
      </c>
      <c r="G406" t="n">
        <v>4.92</v>
      </c>
      <c r="H406" t="n">
        <v>0.07000000000000001</v>
      </c>
      <c r="I406" t="n">
        <v>115</v>
      </c>
      <c r="J406" t="n">
        <v>263.32</v>
      </c>
      <c r="K406" t="n">
        <v>59.89</v>
      </c>
      <c r="L406" t="n">
        <v>1</v>
      </c>
      <c r="M406" t="n">
        <v>113</v>
      </c>
      <c r="N406" t="n">
        <v>67.43000000000001</v>
      </c>
      <c r="O406" t="n">
        <v>32710.1</v>
      </c>
      <c r="P406" t="n">
        <v>158.33</v>
      </c>
      <c r="Q406" t="n">
        <v>606.09</v>
      </c>
      <c r="R406" t="n">
        <v>98.11</v>
      </c>
      <c r="S406" t="n">
        <v>21.88</v>
      </c>
      <c r="T406" t="n">
        <v>36556.28</v>
      </c>
      <c r="U406" t="n">
        <v>0.22</v>
      </c>
      <c r="V406" t="n">
        <v>0.66</v>
      </c>
      <c r="W406" t="n">
        <v>1.18</v>
      </c>
      <c r="X406" t="n">
        <v>2.37</v>
      </c>
      <c r="Y406" t="n">
        <v>1</v>
      </c>
      <c r="Z406" t="n">
        <v>10</v>
      </c>
    </row>
    <row r="407">
      <c r="A407" t="n">
        <v>1</v>
      </c>
      <c r="B407" t="n">
        <v>135</v>
      </c>
      <c r="C407" t="inlineStr">
        <is>
          <t xml:space="preserve">CONCLUIDO	</t>
        </is>
      </c>
      <c r="D407" t="n">
        <v>6.2439</v>
      </c>
      <c r="E407" t="n">
        <v>16.02</v>
      </c>
      <c r="F407" t="n">
        <v>8.81</v>
      </c>
      <c r="G407" t="n">
        <v>6.15</v>
      </c>
      <c r="H407" t="n">
        <v>0.08</v>
      </c>
      <c r="I407" t="n">
        <v>86</v>
      </c>
      <c r="J407" t="n">
        <v>263.79</v>
      </c>
      <c r="K407" t="n">
        <v>59.89</v>
      </c>
      <c r="L407" t="n">
        <v>1.25</v>
      </c>
      <c r="M407" t="n">
        <v>84</v>
      </c>
      <c r="N407" t="n">
        <v>67.65000000000001</v>
      </c>
      <c r="O407" t="n">
        <v>32767.75</v>
      </c>
      <c r="P407" t="n">
        <v>147.48</v>
      </c>
      <c r="Q407" t="n">
        <v>606.03</v>
      </c>
      <c r="R407" t="n">
        <v>78.51000000000001</v>
      </c>
      <c r="S407" t="n">
        <v>21.88</v>
      </c>
      <c r="T407" t="n">
        <v>26900.86</v>
      </c>
      <c r="U407" t="n">
        <v>0.28</v>
      </c>
      <c r="V407" t="n">
        <v>0.7</v>
      </c>
      <c r="W407" t="n">
        <v>1.14</v>
      </c>
      <c r="X407" t="n">
        <v>1.75</v>
      </c>
      <c r="Y407" t="n">
        <v>1</v>
      </c>
      <c r="Z407" t="n">
        <v>10</v>
      </c>
    </row>
    <row r="408">
      <c r="A408" t="n">
        <v>2</v>
      </c>
      <c r="B408" t="n">
        <v>135</v>
      </c>
      <c r="C408" t="inlineStr">
        <is>
          <t xml:space="preserve">CONCLUIDO	</t>
        </is>
      </c>
      <c r="D408" t="n">
        <v>6.7593</v>
      </c>
      <c r="E408" t="n">
        <v>14.79</v>
      </c>
      <c r="F408" t="n">
        <v>8.449999999999999</v>
      </c>
      <c r="G408" t="n">
        <v>7.35</v>
      </c>
      <c r="H408" t="n">
        <v>0.1</v>
      </c>
      <c r="I408" t="n">
        <v>69</v>
      </c>
      <c r="J408" t="n">
        <v>264.25</v>
      </c>
      <c r="K408" t="n">
        <v>59.89</v>
      </c>
      <c r="L408" t="n">
        <v>1.5</v>
      </c>
      <c r="M408" t="n">
        <v>67</v>
      </c>
      <c r="N408" t="n">
        <v>67.87</v>
      </c>
      <c r="O408" t="n">
        <v>32825.49</v>
      </c>
      <c r="P408" t="n">
        <v>140.98</v>
      </c>
      <c r="Q408" t="n">
        <v>605.95</v>
      </c>
      <c r="R408" t="n">
        <v>67.48999999999999</v>
      </c>
      <c r="S408" t="n">
        <v>21.88</v>
      </c>
      <c r="T408" t="n">
        <v>21475.62</v>
      </c>
      <c r="U408" t="n">
        <v>0.32</v>
      </c>
      <c r="V408" t="n">
        <v>0.73</v>
      </c>
      <c r="W408" t="n">
        <v>1.1</v>
      </c>
      <c r="X408" t="n">
        <v>1.39</v>
      </c>
      <c r="Y408" t="n">
        <v>1</v>
      </c>
      <c r="Z408" t="n">
        <v>10</v>
      </c>
    </row>
    <row r="409">
      <c r="A409" t="n">
        <v>3</v>
      </c>
      <c r="B409" t="n">
        <v>135</v>
      </c>
      <c r="C409" t="inlineStr">
        <is>
          <t xml:space="preserve">CONCLUIDO	</t>
        </is>
      </c>
      <c r="D409" t="n">
        <v>7.1713</v>
      </c>
      <c r="E409" t="n">
        <v>13.94</v>
      </c>
      <c r="F409" t="n">
        <v>8.210000000000001</v>
      </c>
      <c r="G409" t="n">
        <v>8.640000000000001</v>
      </c>
      <c r="H409" t="n">
        <v>0.12</v>
      </c>
      <c r="I409" t="n">
        <v>57</v>
      </c>
      <c r="J409" t="n">
        <v>264.72</v>
      </c>
      <c r="K409" t="n">
        <v>59.89</v>
      </c>
      <c r="L409" t="n">
        <v>1.75</v>
      </c>
      <c r="M409" t="n">
        <v>55</v>
      </c>
      <c r="N409" t="n">
        <v>68.09</v>
      </c>
      <c r="O409" t="n">
        <v>32883.31</v>
      </c>
      <c r="P409" t="n">
        <v>136.45</v>
      </c>
      <c r="Q409" t="n">
        <v>605.9400000000001</v>
      </c>
      <c r="R409" t="n">
        <v>59.9</v>
      </c>
      <c r="S409" t="n">
        <v>21.88</v>
      </c>
      <c r="T409" t="n">
        <v>17741.29</v>
      </c>
      <c r="U409" t="n">
        <v>0.37</v>
      </c>
      <c r="V409" t="n">
        <v>0.75</v>
      </c>
      <c r="W409" t="n">
        <v>1.09</v>
      </c>
      <c r="X409" t="n">
        <v>1.15</v>
      </c>
      <c r="Y409" t="n">
        <v>1</v>
      </c>
      <c r="Z409" t="n">
        <v>10</v>
      </c>
    </row>
    <row r="410">
      <c r="A410" t="n">
        <v>4</v>
      </c>
      <c r="B410" t="n">
        <v>135</v>
      </c>
      <c r="C410" t="inlineStr">
        <is>
          <t xml:space="preserve">CONCLUIDO	</t>
        </is>
      </c>
      <c r="D410" t="n">
        <v>7.4755</v>
      </c>
      <c r="E410" t="n">
        <v>13.38</v>
      </c>
      <c r="F410" t="n">
        <v>8.050000000000001</v>
      </c>
      <c r="G410" t="n">
        <v>9.85</v>
      </c>
      <c r="H410" t="n">
        <v>0.13</v>
      </c>
      <c r="I410" t="n">
        <v>49</v>
      </c>
      <c r="J410" t="n">
        <v>265.19</v>
      </c>
      <c r="K410" t="n">
        <v>59.89</v>
      </c>
      <c r="L410" t="n">
        <v>2</v>
      </c>
      <c r="M410" t="n">
        <v>47</v>
      </c>
      <c r="N410" t="n">
        <v>68.31</v>
      </c>
      <c r="O410" t="n">
        <v>32941.21</v>
      </c>
      <c r="P410" t="n">
        <v>133.25</v>
      </c>
      <c r="Q410" t="n">
        <v>606.03</v>
      </c>
      <c r="R410" t="n">
        <v>54.83</v>
      </c>
      <c r="S410" t="n">
        <v>21.88</v>
      </c>
      <c r="T410" t="n">
        <v>15246.07</v>
      </c>
      <c r="U410" t="n">
        <v>0.4</v>
      </c>
      <c r="V410" t="n">
        <v>0.77</v>
      </c>
      <c r="W410" t="n">
        <v>1.07</v>
      </c>
      <c r="X410" t="n">
        <v>0.99</v>
      </c>
      <c r="Y410" t="n">
        <v>1</v>
      </c>
      <c r="Z410" t="n">
        <v>10</v>
      </c>
    </row>
    <row r="411">
      <c r="A411" t="n">
        <v>5</v>
      </c>
      <c r="B411" t="n">
        <v>135</v>
      </c>
      <c r="C411" t="inlineStr">
        <is>
          <t xml:space="preserve">CONCLUIDO	</t>
        </is>
      </c>
      <c r="D411" t="n">
        <v>7.7398</v>
      </c>
      <c r="E411" t="n">
        <v>12.92</v>
      </c>
      <c r="F411" t="n">
        <v>7.89</v>
      </c>
      <c r="G411" t="n">
        <v>11.01</v>
      </c>
      <c r="H411" t="n">
        <v>0.15</v>
      </c>
      <c r="I411" t="n">
        <v>43</v>
      </c>
      <c r="J411" t="n">
        <v>265.66</v>
      </c>
      <c r="K411" t="n">
        <v>59.89</v>
      </c>
      <c r="L411" t="n">
        <v>2.25</v>
      </c>
      <c r="M411" t="n">
        <v>41</v>
      </c>
      <c r="N411" t="n">
        <v>68.53</v>
      </c>
      <c r="O411" t="n">
        <v>32999.19</v>
      </c>
      <c r="P411" t="n">
        <v>130.39</v>
      </c>
      <c r="Q411" t="n">
        <v>605.9299999999999</v>
      </c>
      <c r="R411" t="n">
        <v>50.06</v>
      </c>
      <c r="S411" t="n">
        <v>21.88</v>
      </c>
      <c r="T411" t="n">
        <v>12890.91</v>
      </c>
      <c r="U411" t="n">
        <v>0.44</v>
      </c>
      <c r="V411" t="n">
        <v>0.78</v>
      </c>
      <c r="W411" t="n">
        <v>1.06</v>
      </c>
      <c r="X411" t="n">
        <v>0.83</v>
      </c>
      <c r="Y411" t="n">
        <v>1</v>
      </c>
      <c r="Z411" t="n">
        <v>10</v>
      </c>
    </row>
    <row r="412">
      <c r="A412" t="n">
        <v>6</v>
      </c>
      <c r="B412" t="n">
        <v>135</v>
      </c>
      <c r="C412" t="inlineStr">
        <is>
          <t xml:space="preserve">CONCLUIDO	</t>
        </is>
      </c>
      <c r="D412" t="n">
        <v>7.9402</v>
      </c>
      <c r="E412" t="n">
        <v>12.59</v>
      </c>
      <c r="F412" t="n">
        <v>7.82</v>
      </c>
      <c r="G412" t="n">
        <v>12.35</v>
      </c>
      <c r="H412" t="n">
        <v>0.17</v>
      </c>
      <c r="I412" t="n">
        <v>38</v>
      </c>
      <c r="J412" t="n">
        <v>266.13</v>
      </c>
      <c r="K412" t="n">
        <v>59.89</v>
      </c>
      <c r="L412" t="n">
        <v>2.5</v>
      </c>
      <c r="M412" t="n">
        <v>36</v>
      </c>
      <c r="N412" t="n">
        <v>68.75</v>
      </c>
      <c r="O412" t="n">
        <v>33057.26</v>
      </c>
      <c r="P412" t="n">
        <v>128.8</v>
      </c>
      <c r="Q412" t="n">
        <v>605.99</v>
      </c>
      <c r="R412" t="n">
        <v>48.05</v>
      </c>
      <c r="S412" t="n">
        <v>21.88</v>
      </c>
      <c r="T412" t="n">
        <v>11911.97</v>
      </c>
      <c r="U412" t="n">
        <v>0.46</v>
      </c>
      <c r="V412" t="n">
        <v>0.79</v>
      </c>
      <c r="W412" t="n">
        <v>1.05</v>
      </c>
      <c r="X412" t="n">
        <v>0.76</v>
      </c>
      <c r="Y412" t="n">
        <v>1</v>
      </c>
      <c r="Z412" t="n">
        <v>10</v>
      </c>
    </row>
    <row r="413">
      <c r="A413" t="n">
        <v>7</v>
      </c>
      <c r="B413" t="n">
        <v>135</v>
      </c>
      <c r="C413" t="inlineStr">
        <is>
          <t xml:space="preserve">CONCLUIDO	</t>
        </is>
      </c>
      <c r="D413" t="n">
        <v>8.078799999999999</v>
      </c>
      <c r="E413" t="n">
        <v>12.38</v>
      </c>
      <c r="F413" t="n">
        <v>7.76</v>
      </c>
      <c r="G413" t="n">
        <v>13.3</v>
      </c>
      <c r="H413" t="n">
        <v>0.18</v>
      </c>
      <c r="I413" t="n">
        <v>35</v>
      </c>
      <c r="J413" t="n">
        <v>266.6</v>
      </c>
      <c r="K413" t="n">
        <v>59.89</v>
      </c>
      <c r="L413" t="n">
        <v>2.75</v>
      </c>
      <c r="M413" t="n">
        <v>33</v>
      </c>
      <c r="N413" t="n">
        <v>68.97</v>
      </c>
      <c r="O413" t="n">
        <v>33115.41</v>
      </c>
      <c r="P413" t="n">
        <v>127.29</v>
      </c>
      <c r="Q413" t="n">
        <v>605.87</v>
      </c>
      <c r="R413" t="n">
        <v>45.73</v>
      </c>
      <c r="S413" t="n">
        <v>21.88</v>
      </c>
      <c r="T413" t="n">
        <v>10764.43</v>
      </c>
      <c r="U413" t="n">
        <v>0.48</v>
      </c>
      <c r="V413" t="n">
        <v>0.8</v>
      </c>
      <c r="W413" t="n">
        <v>1.05</v>
      </c>
      <c r="X413" t="n">
        <v>0.7</v>
      </c>
      <c r="Y413" t="n">
        <v>1</v>
      </c>
      <c r="Z413" t="n">
        <v>10</v>
      </c>
    </row>
    <row r="414">
      <c r="A414" t="n">
        <v>8</v>
      </c>
      <c r="B414" t="n">
        <v>135</v>
      </c>
      <c r="C414" t="inlineStr">
        <is>
          <t xml:space="preserve">CONCLUIDO	</t>
        </is>
      </c>
      <c r="D414" t="n">
        <v>8.2818</v>
      </c>
      <c r="E414" t="n">
        <v>12.07</v>
      </c>
      <c r="F414" t="n">
        <v>7.65</v>
      </c>
      <c r="G414" t="n">
        <v>14.82</v>
      </c>
      <c r="H414" t="n">
        <v>0.2</v>
      </c>
      <c r="I414" t="n">
        <v>31</v>
      </c>
      <c r="J414" t="n">
        <v>267.08</v>
      </c>
      <c r="K414" t="n">
        <v>59.89</v>
      </c>
      <c r="L414" t="n">
        <v>3</v>
      </c>
      <c r="M414" t="n">
        <v>29</v>
      </c>
      <c r="N414" t="n">
        <v>69.19</v>
      </c>
      <c r="O414" t="n">
        <v>33173.65</v>
      </c>
      <c r="P414" t="n">
        <v>125.15</v>
      </c>
      <c r="Q414" t="n">
        <v>605.95</v>
      </c>
      <c r="R414" t="n">
        <v>42.86</v>
      </c>
      <c r="S414" t="n">
        <v>21.88</v>
      </c>
      <c r="T414" t="n">
        <v>9353.530000000001</v>
      </c>
      <c r="U414" t="n">
        <v>0.51</v>
      </c>
      <c r="V414" t="n">
        <v>0.8100000000000001</v>
      </c>
      <c r="W414" t="n">
        <v>1.03</v>
      </c>
      <c r="X414" t="n">
        <v>0.6</v>
      </c>
      <c r="Y414" t="n">
        <v>1</v>
      </c>
      <c r="Z414" t="n">
        <v>10</v>
      </c>
    </row>
    <row r="415">
      <c r="A415" t="n">
        <v>9</v>
      </c>
      <c r="B415" t="n">
        <v>135</v>
      </c>
      <c r="C415" t="inlineStr">
        <is>
          <t xml:space="preserve">CONCLUIDO	</t>
        </is>
      </c>
      <c r="D415" t="n">
        <v>8.376200000000001</v>
      </c>
      <c r="E415" t="n">
        <v>11.94</v>
      </c>
      <c r="F415" t="n">
        <v>7.62</v>
      </c>
      <c r="G415" t="n">
        <v>15.76</v>
      </c>
      <c r="H415" t="n">
        <v>0.22</v>
      </c>
      <c r="I415" t="n">
        <v>29</v>
      </c>
      <c r="J415" t="n">
        <v>267.55</v>
      </c>
      <c r="K415" t="n">
        <v>59.89</v>
      </c>
      <c r="L415" t="n">
        <v>3.25</v>
      </c>
      <c r="M415" t="n">
        <v>27</v>
      </c>
      <c r="N415" t="n">
        <v>69.41</v>
      </c>
      <c r="O415" t="n">
        <v>33231.97</v>
      </c>
      <c r="P415" t="n">
        <v>124.28</v>
      </c>
      <c r="Q415" t="n">
        <v>605.89</v>
      </c>
      <c r="R415" t="n">
        <v>41.66</v>
      </c>
      <c r="S415" t="n">
        <v>21.88</v>
      </c>
      <c r="T415" t="n">
        <v>8763.309999999999</v>
      </c>
      <c r="U415" t="n">
        <v>0.53</v>
      </c>
      <c r="V415" t="n">
        <v>0.8100000000000001</v>
      </c>
      <c r="W415" t="n">
        <v>1.03</v>
      </c>
      <c r="X415" t="n">
        <v>0.5600000000000001</v>
      </c>
      <c r="Y415" t="n">
        <v>1</v>
      </c>
      <c r="Z415" t="n">
        <v>10</v>
      </c>
    </row>
    <row r="416">
      <c r="A416" t="n">
        <v>10</v>
      </c>
      <c r="B416" t="n">
        <v>135</v>
      </c>
      <c r="C416" t="inlineStr">
        <is>
          <t xml:space="preserve">CONCLUIDO	</t>
        </is>
      </c>
      <c r="D416" t="n">
        <v>8.475</v>
      </c>
      <c r="E416" t="n">
        <v>11.8</v>
      </c>
      <c r="F416" t="n">
        <v>7.58</v>
      </c>
      <c r="G416" t="n">
        <v>16.85</v>
      </c>
      <c r="H416" t="n">
        <v>0.23</v>
      </c>
      <c r="I416" t="n">
        <v>27</v>
      </c>
      <c r="J416" t="n">
        <v>268.02</v>
      </c>
      <c r="K416" t="n">
        <v>59.89</v>
      </c>
      <c r="L416" t="n">
        <v>3.5</v>
      </c>
      <c r="M416" t="n">
        <v>25</v>
      </c>
      <c r="N416" t="n">
        <v>69.64</v>
      </c>
      <c r="O416" t="n">
        <v>33290.38</v>
      </c>
      <c r="P416" t="n">
        <v>123.03</v>
      </c>
      <c r="Q416" t="n">
        <v>605.87</v>
      </c>
      <c r="R416" t="n">
        <v>40.32</v>
      </c>
      <c r="S416" t="n">
        <v>21.88</v>
      </c>
      <c r="T416" t="n">
        <v>8099.62</v>
      </c>
      <c r="U416" t="n">
        <v>0.54</v>
      </c>
      <c r="V416" t="n">
        <v>0.82</v>
      </c>
      <c r="W416" t="n">
        <v>1.04</v>
      </c>
      <c r="X416" t="n">
        <v>0.52</v>
      </c>
      <c r="Y416" t="n">
        <v>1</v>
      </c>
      <c r="Z416" t="n">
        <v>10</v>
      </c>
    </row>
    <row r="417">
      <c r="A417" t="n">
        <v>11</v>
      </c>
      <c r="B417" t="n">
        <v>135</v>
      </c>
      <c r="C417" t="inlineStr">
        <is>
          <t xml:space="preserve">CONCLUIDO	</t>
        </is>
      </c>
      <c r="D417" t="n">
        <v>8.584899999999999</v>
      </c>
      <c r="E417" t="n">
        <v>11.65</v>
      </c>
      <c r="F417" t="n">
        <v>7.53</v>
      </c>
      <c r="G417" t="n">
        <v>18.08</v>
      </c>
      <c r="H417" t="n">
        <v>0.25</v>
      </c>
      <c r="I417" t="n">
        <v>25</v>
      </c>
      <c r="J417" t="n">
        <v>268.5</v>
      </c>
      <c r="K417" t="n">
        <v>59.89</v>
      </c>
      <c r="L417" t="n">
        <v>3.75</v>
      </c>
      <c r="M417" t="n">
        <v>23</v>
      </c>
      <c r="N417" t="n">
        <v>69.86</v>
      </c>
      <c r="O417" t="n">
        <v>33348.87</v>
      </c>
      <c r="P417" t="n">
        <v>121.81</v>
      </c>
      <c r="Q417" t="n">
        <v>605.84</v>
      </c>
      <c r="R417" t="n">
        <v>39.02</v>
      </c>
      <c r="S417" t="n">
        <v>21.88</v>
      </c>
      <c r="T417" t="n">
        <v>7462.53</v>
      </c>
      <c r="U417" t="n">
        <v>0.5600000000000001</v>
      </c>
      <c r="V417" t="n">
        <v>0.82</v>
      </c>
      <c r="W417" t="n">
        <v>1.03</v>
      </c>
      <c r="X417" t="n">
        <v>0.47</v>
      </c>
      <c r="Y417" t="n">
        <v>1</v>
      </c>
      <c r="Z417" t="n">
        <v>10</v>
      </c>
    </row>
    <row r="418">
      <c r="A418" t="n">
        <v>12</v>
      </c>
      <c r="B418" t="n">
        <v>135</v>
      </c>
      <c r="C418" t="inlineStr">
        <is>
          <t xml:space="preserve">CONCLUIDO	</t>
        </is>
      </c>
      <c r="D418" t="n">
        <v>8.6812</v>
      </c>
      <c r="E418" t="n">
        <v>11.52</v>
      </c>
      <c r="F418" t="n">
        <v>7.5</v>
      </c>
      <c r="G418" t="n">
        <v>19.57</v>
      </c>
      <c r="H418" t="n">
        <v>0.26</v>
      </c>
      <c r="I418" t="n">
        <v>23</v>
      </c>
      <c r="J418" t="n">
        <v>268.97</v>
      </c>
      <c r="K418" t="n">
        <v>59.89</v>
      </c>
      <c r="L418" t="n">
        <v>4</v>
      </c>
      <c r="M418" t="n">
        <v>21</v>
      </c>
      <c r="N418" t="n">
        <v>70.09</v>
      </c>
      <c r="O418" t="n">
        <v>33407.45</v>
      </c>
      <c r="P418" t="n">
        <v>121.1</v>
      </c>
      <c r="Q418" t="n">
        <v>605.86</v>
      </c>
      <c r="R418" t="n">
        <v>38.16</v>
      </c>
      <c r="S418" t="n">
        <v>21.88</v>
      </c>
      <c r="T418" t="n">
        <v>7039.94</v>
      </c>
      <c r="U418" t="n">
        <v>0.57</v>
      </c>
      <c r="V418" t="n">
        <v>0.82</v>
      </c>
      <c r="W418" t="n">
        <v>1.02</v>
      </c>
      <c r="X418" t="n">
        <v>0.45</v>
      </c>
      <c r="Y418" t="n">
        <v>1</v>
      </c>
      <c r="Z418" t="n">
        <v>10</v>
      </c>
    </row>
    <row r="419">
      <c r="A419" t="n">
        <v>13</v>
      </c>
      <c r="B419" t="n">
        <v>135</v>
      </c>
      <c r="C419" t="inlineStr">
        <is>
          <t xml:space="preserve">CONCLUIDO	</t>
        </is>
      </c>
      <c r="D419" t="n">
        <v>8.735300000000001</v>
      </c>
      <c r="E419" t="n">
        <v>11.45</v>
      </c>
      <c r="F419" t="n">
        <v>7.48</v>
      </c>
      <c r="G419" t="n">
        <v>20.41</v>
      </c>
      <c r="H419" t="n">
        <v>0.28</v>
      </c>
      <c r="I419" t="n">
        <v>22</v>
      </c>
      <c r="J419" t="n">
        <v>269.45</v>
      </c>
      <c r="K419" t="n">
        <v>59.89</v>
      </c>
      <c r="L419" t="n">
        <v>4.25</v>
      </c>
      <c r="M419" t="n">
        <v>20</v>
      </c>
      <c r="N419" t="n">
        <v>70.31</v>
      </c>
      <c r="O419" t="n">
        <v>33466.11</v>
      </c>
      <c r="P419" t="n">
        <v>120.3</v>
      </c>
      <c r="Q419" t="n">
        <v>605.89</v>
      </c>
      <c r="R419" t="n">
        <v>37.27</v>
      </c>
      <c r="S419" t="n">
        <v>21.88</v>
      </c>
      <c r="T419" t="n">
        <v>6602.57</v>
      </c>
      <c r="U419" t="n">
        <v>0.59</v>
      </c>
      <c r="V419" t="n">
        <v>0.83</v>
      </c>
      <c r="W419" t="n">
        <v>1.03</v>
      </c>
      <c r="X419" t="n">
        <v>0.42</v>
      </c>
      <c r="Y419" t="n">
        <v>1</v>
      </c>
      <c r="Z419" t="n">
        <v>10</v>
      </c>
    </row>
    <row r="420">
      <c r="A420" t="n">
        <v>14</v>
      </c>
      <c r="B420" t="n">
        <v>135</v>
      </c>
      <c r="C420" t="inlineStr">
        <is>
          <t xml:space="preserve">CONCLUIDO	</t>
        </is>
      </c>
      <c r="D420" t="n">
        <v>8.8459</v>
      </c>
      <c r="E420" t="n">
        <v>11.3</v>
      </c>
      <c r="F420" t="n">
        <v>7.44</v>
      </c>
      <c r="G420" t="n">
        <v>22.32</v>
      </c>
      <c r="H420" t="n">
        <v>0.3</v>
      </c>
      <c r="I420" t="n">
        <v>20</v>
      </c>
      <c r="J420" t="n">
        <v>269.92</v>
      </c>
      <c r="K420" t="n">
        <v>59.89</v>
      </c>
      <c r="L420" t="n">
        <v>4.5</v>
      </c>
      <c r="M420" t="n">
        <v>18</v>
      </c>
      <c r="N420" t="n">
        <v>70.54000000000001</v>
      </c>
      <c r="O420" t="n">
        <v>33524.86</v>
      </c>
      <c r="P420" t="n">
        <v>119.26</v>
      </c>
      <c r="Q420" t="n">
        <v>605.88</v>
      </c>
      <c r="R420" t="n">
        <v>36.08</v>
      </c>
      <c r="S420" t="n">
        <v>21.88</v>
      </c>
      <c r="T420" t="n">
        <v>6016.44</v>
      </c>
      <c r="U420" t="n">
        <v>0.61</v>
      </c>
      <c r="V420" t="n">
        <v>0.83</v>
      </c>
      <c r="W420" t="n">
        <v>1.02</v>
      </c>
      <c r="X420" t="n">
        <v>0.38</v>
      </c>
      <c r="Y420" t="n">
        <v>1</v>
      </c>
      <c r="Z420" t="n">
        <v>10</v>
      </c>
    </row>
    <row r="421">
      <c r="A421" t="n">
        <v>15</v>
      </c>
      <c r="B421" t="n">
        <v>135</v>
      </c>
      <c r="C421" t="inlineStr">
        <is>
          <t xml:space="preserve">CONCLUIDO	</t>
        </is>
      </c>
      <c r="D421" t="n">
        <v>8.9087</v>
      </c>
      <c r="E421" t="n">
        <v>11.22</v>
      </c>
      <c r="F421" t="n">
        <v>7.41</v>
      </c>
      <c r="G421" t="n">
        <v>23.4</v>
      </c>
      <c r="H421" t="n">
        <v>0.31</v>
      </c>
      <c r="I421" t="n">
        <v>19</v>
      </c>
      <c r="J421" t="n">
        <v>270.4</v>
      </c>
      <c r="K421" t="n">
        <v>59.89</v>
      </c>
      <c r="L421" t="n">
        <v>4.75</v>
      </c>
      <c r="M421" t="n">
        <v>17</v>
      </c>
      <c r="N421" t="n">
        <v>70.76000000000001</v>
      </c>
      <c r="O421" t="n">
        <v>33583.7</v>
      </c>
      <c r="P421" t="n">
        <v>118.39</v>
      </c>
      <c r="Q421" t="n">
        <v>605.84</v>
      </c>
      <c r="R421" t="n">
        <v>35.12</v>
      </c>
      <c r="S421" t="n">
        <v>21.88</v>
      </c>
      <c r="T421" t="n">
        <v>5542.71</v>
      </c>
      <c r="U421" t="n">
        <v>0.62</v>
      </c>
      <c r="V421" t="n">
        <v>0.83</v>
      </c>
      <c r="W421" t="n">
        <v>1.02</v>
      </c>
      <c r="X421" t="n">
        <v>0.35</v>
      </c>
      <c r="Y421" t="n">
        <v>1</v>
      </c>
      <c r="Z421" t="n">
        <v>10</v>
      </c>
    </row>
    <row r="422">
      <c r="A422" t="n">
        <v>16</v>
      </c>
      <c r="B422" t="n">
        <v>135</v>
      </c>
      <c r="C422" t="inlineStr">
        <is>
          <t xml:space="preserve">CONCLUIDO	</t>
        </is>
      </c>
      <c r="D422" t="n">
        <v>8.951700000000001</v>
      </c>
      <c r="E422" t="n">
        <v>11.17</v>
      </c>
      <c r="F422" t="n">
        <v>7.41</v>
      </c>
      <c r="G422" t="n">
        <v>24.69</v>
      </c>
      <c r="H422" t="n">
        <v>0.33</v>
      </c>
      <c r="I422" t="n">
        <v>18</v>
      </c>
      <c r="J422" t="n">
        <v>270.88</v>
      </c>
      <c r="K422" t="n">
        <v>59.89</v>
      </c>
      <c r="L422" t="n">
        <v>5</v>
      </c>
      <c r="M422" t="n">
        <v>16</v>
      </c>
      <c r="N422" t="n">
        <v>70.98999999999999</v>
      </c>
      <c r="O422" t="n">
        <v>33642.62</v>
      </c>
      <c r="P422" t="n">
        <v>117.71</v>
      </c>
      <c r="Q422" t="n">
        <v>605.84</v>
      </c>
      <c r="R422" t="n">
        <v>35.22</v>
      </c>
      <c r="S422" t="n">
        <v>21.88</v>
      </c>
      <c r="T422" t="n">
        <v>5596.68</v>
      </c>
      <c r="U422" t="n">
        <v>0.62</v>
      </c>
      <c r="V422" t="n">
        <v>0.84</v>
      </c>
      <c r="W422" t="n">
        <v>1.02</v>
      </c>
      <c r="X422" t="n">
        <v>0.35</v>
      </c>
      <c r="Y422" t="n">
        <v>1</v>
      </c>
      <c r="Z422" t="n">
        <v>10</v>
      </c>
    </row>
    <row r="423">
      <c r="A423" t="n">
        <v>17</v>
      </c>
      <c r="B423" t="n">
        <v>135</v>
      </c>
      <c r="C423" t="inlineStr">
        <is>
          <t xml:space="preserve">CONCLUIDO	</t>
        </is>
      </c>
      <c r="D423" t="n">
        <v>9.0153</v>
      </c>
      <c r="E423" t="n">
        <v>11.09</v>
      </c>
      <c r="F423" t="n">
        <v>7.38</v>
      </c>
      <c r="G423" t="n">
        <v>26.05</v>
      </c>
      <c r="H423" t="n">
        <v>0.34</v>
      </c>
      <c r="I423" t="n">
        <v>17</v>
      </c>
      <c r="J423" t="n">
        <v>271.36</v>
      </c>
      <c r="K423" t="n">
        <v>59.89</v>
      </c>
      <c r="L423" t="n">
        <v>5.25</v>
      </c>
      <c r="M423" t="n">
        <v>15</v>
      </c>
      <c r="N423" t="n">
        <v>71.22</v>
      </c>
      <c r="O423" t="n">
        <v>33701.64</v>
      </c>
      <c r="P423" t="n">
        <v>116.94</v>
      </c>
      <c r="Q423" t="n">
        <v>605.85</v>
      </c>
      <c r="R423" t="n">
        <v>34.17</v>
      </c>
      <c r="S423" t="n">
        <v>21.88</v>
      </c>
      <c r="T423" t="n">
        <v>5075.03</v>
      </c>
      <c r="U423" t="n">
        <v>0.64</v>
      </c>
      <c r="V423" t="n">
        <v>0.84</v>
      </c>
      <c r="W423" t="n">
        <v>1.02</v>
      </c>
      <c r="X423" t="n">
        <v>0.32</v>
      </c>
      <c r="Y423" t="n">
        <v>1</v>
      </c>
      <c r="Z423" t="n">
        <v>10</v>
      </c>
    </row>
    <row r="424">
      <c r="A424" t="n">
        <v>18</v>
      </c>
      <c r="B424" t="n">
        <v>135</v>
      </c>
      <c r="C424" t="inlineStr">
        <is>
          <t xml:space="preserve">CONCLUIDO	</t>
        </is>
      </c>
      <c r="D424" t="n">
        <v>9.022600000000001</v>
      </c>
      <c r="E424" t="n">
        <v>11.08</v>
      </c>
      <c r="F424" t="n">
        <v>7.37</v>
      </c>
      <c r="G424" t="n">
        <v>26.01</v>
      </c>
      <c r="H424" t="n">
        <v>0.36</v>
      </c>
      <c r="I424" t="n">
        <v>17</v>
      </c>
      <c r="J424" t="n">
        <v>271.84</v>
      </c>
      <c r="K424" t="n">
        <v>59.89</v>
      </c>
      <c r="L424" t="n">
        <v>5.5</v>
      </c>
      <c r="M424" t="n">
        <v>15</v>
      </c>
      <c r="N424" t="n">
        <v>71.45</v>
      </c>
      <c r="O424" t="n">
        <v>33760.74</v>
      </c>
      <c r="P424" t="n">
        <v>116.56</v>
      </c>
      <c r="Q424" t="n">
        <v>605.96</v>
      </c>
      <c r="R424" t="n">
        <v>33.88</v>
      </c>
      <c r="S424" t="n">
        <v>21.88</v>
      </c>
      <c r="T424" t="n">
        <v>4930.78</v>
      </c>
      <c r="U424" t="n">
        <v>0.65</v>
      </c>
      <c r="V424" t="n">
        <v>0.84</v>
      </c>
      <c r="W424" t="n">
        <v>1.02</v>
      </c>
      <c r="X424" t="n">
        <v>0.31</v>
      </c>
      <c r="Y424" t="n">
        <v>1</v>
      </c>
      <c r="Z424" t="n">
        <v>10</v>
      </c>
    </row>
    <row r="425">
      <c r="A425" t="n">
        <v>19</v>
      </c>
      <c r="B425" t="n">
        <v>135</v>
      </c>
      <c r="C425" t="inlineStr">
        <is>
          <t xml:space="preserve">CONCLUIDO	</t>
        </is>
      </c>
      <c r="D425" t="n">
        <v>9.067299999999999</v>
      </c>
      <c r="E425" t="n">
        <v>11.03</v>
      </c>
      <c r="F425" t="n">
        <v>7.37</v>
      </c>
      <c r="G425" t="n">
        <v>27.62</v>
      </c>
      <c r="H425" t="n">
        <v>0.38</v>
      </c>
      <c r="I425" t="n">
        <v>16</v>
      </c>
      <c r="J425" t="n">
        <v>272.32</v>
      </c>
      <c r="K425" t="n">
        <v>59.89</v>
      </c>
      <c r="L425" t="n">
        <v>5.75</v>
      </c>
      <c r="M425" t="n">
        <v>14</v>
      </c>
      <c r="N425" t="n">
        <v>71.68000000000001</v>
      </c>
      <c r="O425" t="n">
        <v>33820.05</v>
      </c>
      <c r="P425" t="n">
        <v>115.92</v>
      </c>
      <c r="Q425" t="n">
        <v>605.86</v>
      </c>
      <c r="R425" t="n">
        <v>33.78</v>
      </c>
      <c r="S425" t="n">
        <v>21.88</v>
      </c>
      <c r="T425" t="n">
        <v>4886.66</v>
      </c>
      <c r="U425" t="n">
        <v>0.65</v>
      </c>
      <c r="V425" t="n">
        <v>0.84</v>
      </c>
      <c r="W425" t="n">
        <v>1.02</v>
      </c>
      <c r="X425" t="n">
        <v>0.31</v>
      </c>
      <c r="Y425" t="n">
        <v>1</v>
      </c>
      <c r="Z425" t="n">
        <v>10</v>
      </c>
    </row>
    <row r="426">
      <c r="A426" t="n">
        <v>20</v>
      </c>
      <c r="B426" t="n">
        <v>135</v>
      </c>
      <c r="C426" t="inlineStr">
        <is>
          <t xml:space="preserve">CONCLUIDO	</t>
        </is>
      </c>
      <c r="D426" t="n">
        <v>9.1366</v>
      </c>
      <c r="E426" t="n">
        <v>10.94</v>
      </c>
      <c r="F426" t="n">
        <v>7.33</v>
      </c>
      <c r="G426" t="n">
        <v>29.33</v>
      </c>
      <c r="H426" t="n">
        <v>0.39</v>
      </c>
      <c r="I426" t="n">
        <v>15</v>
      </c>
      <c r="J426" t="n">
        <v>272.8</v>
      </c>
      <c r="K426" t="n">
        <v>59.89</v>
      </c>
      <c r="L426" t="n">
        <v>6</v>
      </c>
      <c r="M426" t="n">
        <v>13</v>
      </c>
      <c r="N426" t="n">
        <v>71.91</v>
      </c>
      <c r="O426" t="n">
        <v>33879.33</v>
      </c>
      <c r="P426" t="n">
        <v>115.03</v>
      </c>
      <c r="Q426" t="n">
        <v>605.85</v>
      </c>
      <c r="R426" t="n">
        <v>32.72</v>
      </c>
      <c r="S426" t="n">
        <v>21.88</v>
      </c>
      <c r="T426" t="n">
        <v>4360.48</v>
      </c>
      <c r="U426" t="n">
        <v>0.67</v>
      </c>
      <c r="V426" t="n">
        <v>0.84</v>
      </c>
      <c r="W426" t="n">
        <v>1.01</v>
      </c>
      <c r="X426" t="n">
        <v>0.28</v>
      </c>
      <c r="Y426" t="n">
        <v>1</v>
      </c>
      <c r="Z426" t="n">
        <v>10</v>
      </c>
    </row>
    <row r="427">
      <c r="A427" t="n">
        <v>21</v>
      </c>
      <c r="B427" t="n">
        <v>135</v>
      </c>
      <c r="C427" t="inlineStr">
        <is>
          <t xml:space="preserve">CONCLUIDO	</t>
        </is>
      </c>
      <c r="D427" t="n">
        <v>9.1401</v>
      </c>
      <c r="E427" t="n">
        <v>10.94</v>
      </c>
      <c r="F427" t="n">
        <v>7.33</v>
      </c>
      <c r="G427" t="n">
        <v>29.32</v>
      </c>
      <c r="H427" t="n">
        <v>0.41</v>
      </c>
      <c r="I427" t="n">
        <v>15</v>
      </c>
      <c r="J427" t="n">
        <v>273.28</v>
      </c>
      <c r="K427" t="n">
        <v>59.89</v>
      </c>
      <c r="L427" t="n">
        <v>6.25</v>
      </c>
      <c r="M427" t="n">
        <v>13</v>
      </c>
      <c r="N427" t="n">
        <v>72.14</v>
      </c>
      <c r="O427" t="n">
        <v>33938.7</v>
      </c>
      <c r="P427" t="n">
        <v>114.42</v>
      </c>
      <c r="Q427" t="n">
        <v>605.9299999999999</v>
      </c>
      <c r="R427" t="n">
        <v>32.55</v>
      </c>
      <c r="S427" t="n">
        <v>21.88</v>
      </c>
      <c r="T427" t="n">
        <v>4274.8</v>
      </c>
      <c r="U427" t="n">
        <v>0.67</v>
      </c>
      <c r="V427" t="n">
        <v>0.84</v>
      </c>
      <c r="W427" t="n">
        <v>1.01</v>
      </c>
      <c r="X427" t="n">
        <v>0.27</v>
      </c>
      <c r="Y427" t="n">
        <v>1</v>
      </c>
      <c r="Z427" t="n">
        <v>10</v>
      </c>
    </row>
    <row r="428">
      <c r="A428" t="n">
        <v>22</v>
      </c>
      <c r="B428" t="n">
        <v>135</v>
      </c>
      <c r="C428" t="inlineStr">
        <is>
          <t xml:space="preserve">CONCLUIDO	</t>
        </is>
      </c>
      <c r="D428" t="n">
        <v>9.1968</v>
      </c>
      <c r="E428" t="n">
        <v>10.87</v>
      </c>
      <c r="F428" t="n">
        <v>7.31</v>
      </c>
      <c r="G428" t="n">
        <v>31.34</v>
      </c>
      <c r="H428" t="n">
        <v>0.42</v>
      </c>
      <c r="I428" t="n">
        <v>14</v>
      </c>
      <c r="J428" t="n">
        <v>273.76</v>
      </c>
      <c r="K428" t="n">
        <v>59.89</v>
      </c>
      <c r="L428" t="n">
        <v>6.5</v>
      </c>
      <c r="M428" t="n">
        <v>12</v>
      </c>
      <c r="N428" t="n">
        <v>72.37</v>
      </c>
      <c r="O428" t="n">
        <v>33998.16</v>
      </c>
      <c r="P428" t="n">
        <v>113.85</v>
      </c>
      <c r="Q428" t="n">
        <v>605.84</v>
      </c>
      <c r="R428" t="n">
        <v>32.07</v>
      </c>
      <c r="S428" t="n">
        <v>21.88</v>
      </c>
      <c r="T428" t="n">
        <v>4041.2</v>
      </c>
      <c r="U428" t="n">
        <v>0.68</v>
      </c>
      <c r="V428" t="n">
        <v>0.85</v>
      </c>
      <c r="W428" t="n">
        <v>1.01</v>
      </c>
      <c r="X428" t="n">
        <v>0.26</v>
      </c>
      <c r="Y428" t="n">
        <v>1</v>
      </c>
      <c r="Z428" t="n">
        <v>10</v>
      </c>
    </row>
    <row r="429">
      <c r="A429" t="n">
        <v>23</v>
      </c>
      <c r="B429" t="n">
        <v>135</v>
      </c>
      <c r="C429" t="inlineStr">
        <is>
          <t xml:space="preserve">CONCLUIDO	</t>
        </is>
      </c>
      <c r="D429" t="n">
        <v>9.249000000000001</v>
      </c>
      <c r="E429" t="n">
        <v>10.81</v>
      </c>
      <c r="F429" t="n">
        <v>7.3</v>
      </c>
      <c r="G429" t="n">
        <v>33.7</v>
      </c>
      <c r="H429" t="n">
        <v>0.44</v>
      </c>
      <c r="I429" t="n">
        <v>13</v>
      </c>
      <c r="J429" t="n">
        <v>274.24</v>
      </c>
      <c r="K429" t="n">
        <v>59.89</v>
      </c>
      <c r="L429" t="n">
        <v>6.75</v>
      </c>
      <c r="M429" t="n">
        <v>11</v>
      </c>
      <c r="N429" t="n">
        <v>72.61</v>
      </c>
      <c r="O429" t="n">
        <v>34057.71</v>
      </c>
      <c r="P429" t="n">
        <v>112.85</v>
      </c>
      <c r="Q429" t="n">
        <v>605.92</v>
      </c>
      <c r="R429" t="n">
        <v>31.81</v>
      </c>
      <c r="S429" t="n">
        <v>21.88</v>
      </c>
      <c r="T429" t="n">
        <v>3915.05</v>
      </c>
      <c r="U429" t="n">
        <v>0.6899999999999999</v>
      </c>
      <c r="V429" t="n">
        <v>0.85</v>
      </c>
      <c r="W429" t="n">
        <v>1.01</v>
      </c>
      <c r="X429" t="n">
        <v>0.24</v>
      </c>
      <c r="Y429" t="n">
        <v>1</v>
      </c>
      <c r="Z429" t="n">
        <v>10</v>
      </c>
    </row>
    <row r="430">
      <c r="A430" t="n">
        <v>24</v>
      </c>
      <c r="B430" t="n">
        <v>135</v>
      </c>
      <c r="C430" t="inlineStr">
        <is>
          <t xml:space="preserve">CONCLUIDO	</t>
        </is>
      </c>
      <c r="D430" t="n">
        <v>9.2455</v>
      </c>
      <c r="E430" t="n">
        <v>10.82</v>
      </c>
      <c r="F430" t="n">
        <v>7.31</v>
      </c>
      <c r="G430" t="n">
        <v>33.72</v>
      </c>
      <c r="H430" t="n">
        <v>0.45</v>
      </c>
      <c r="I430" t="n">
        <v>13</v>
      </c>
      <c r="J430" t="n">
        <v>274.73</v>
      </c>
      <c r="K430" t="n">
        <v>59.89</v>
      </c>
      <c r="L430" t="n">
        <v>7</v>
      </c>
      <c r="M430" t="n">
        <v>11</v>
      </c>
      <c r="N430" t="n">
        <v>72.84</v>
      </c>
      <c r="O430" t="n">
        <v>34117.35</v>
      </c>
      <c r="P430" t="n">
        <v>112.92</v>
      </c>
      <c r="Q430" t="n">
        <v>605.84</v>
      </c>
      <c r="R430" t="n">
        <v>31.89</v>
      </c>
      <c r="S430" t="n">
        <v>21.88</v>
      </c>
      <c r="T430" t="n">
        <v>3957.18</v>
      </c>
      <c r="U430" t="n">
        <v>0.6899999999999999</v>
      </c>
      <c r="V430" t="n">
        <v>0.85</v>
      </c>
      <c r="W430" t="n">
        <v>1.01</v>
      </c>
      <c r="X430" t="n">
        <v>0.25</v>
      </c>
      <c r="Y430" t="n">
        <v>1</v>
      </c>
      <c r="Z430" t="n">
        <v>10</v>
      </c>
    </row>
    <row r="431">
      <c r="A431" t="n">
        <v>25</v>
      </c>
      <c r="B431" t="n">
        <v>135</v>
      </c>
      <c r="C431" t="inlineStr">
        <is>
          <t xml:space="preserve">CONCLUIDO	</t>
        </is>
      </c>
      <c r="D431" t="n">
        <v>9.245200000000001</v>
      </c>
      <c r="E431" t="n">
        <v>10.82</v>
      </c>
      <c r="F431" t="n">
        <v>7.31</v>
      </c>
      <c r="G431" t="n">
        <v>33.72</v>
      </c>
      <c r="H431" t="n">
        <v>0.47</v>
      </c>
      <c r="I431" t="n">
        <v>13</v>
      </c>
      <c r="J431" t="n">
        <v>275.21</v>
      </c>
      <c r="K431" t="n">
        <v>59.89</v>
      </c>
      <c r="L431" t="n">
        <v>7.25</v>
      </c>
      <c r="M431" t="n">
        <v>11</v>
      </c>
      <c r="N431" t="n">
        <v>73.08</v>
      </c>
      <c r="O431" t="n">
        <v>34177.09</v>
      </c>
      <c r="P431" t="n">
        <v>112.67</v>
      </c>
      <c r="Q431" t="n">
        <v>605.85</v>
      </c>
      <c r="R431" t="n">
        <v>31.84</v>
      </c>
      <c r="S431" t="n">
        <v>21.88</v>
      </c>
      <c r="T431" t="n">
        <v>3933.43</v>
      </c>
      <c r="U431" t="n">
        <v>0.6899999999999999</v>
      </c>
      <c r="V431" t="n">
        <v>0.85</v>
      </c>
      <c r="W431" t="n">
        <v>1.01</v>
      </c>
      <c r="X431" t="n">
        <v>0.25</v>
      </c>
      <c r="Y431" t="n">
        <v>1</v>
      </c>
      <c r="Z431" t="n">
        <v>10</v>
      </c>
    </row>
    <row r="432">
      <c r="A432" t="n">
        <v>26</v>
      </c>
      <c r="B432" t="n">
        <v>135</v>
      </c>
      <c r="C432" t="inlineStr">
        <is>
          <t xml:space="preserve">CONCLUIDO	</t>
        </is>
      </c>
      <c r="D432" t="n">
        <v>9.3117</v>
      </c>
      <c r="E432" t="n">
        <v>10.74</v>
      </c>
      <c r="F432" t="n">
        <v>7.28</v>
      </c>
      <c r="G432" t="n">
        <v>36.4</v>
      </c>
      <c r="H432" t="n">
        <v>0.48</v>
      </c>
      <c r="I432" t="n">
        <v>12</v>
      </c>
      <c r="J432" t="n">
        <v>275.7</v>
      </c>
      <c r="K432" t="n">
        <v>59.89</v>
      </c>
      <c r="L432" t="n">
        <v>7.5</v>
      </c>
      <c r="M432" t="n">
        <v>10</v>
      </c>
      <c r="N432" t="n">
        <v>73.31</v>
      </c>
      <c r="O432" t="n">
        <v>34236.91</v>
      </c>
      <c r="P432" t="n">
        <v>111.45</v>
      </c>
      <c r="Q432" t="n">
        <v>605.85</v>
      </c>
      <c r="R432" t="n">
        <v>31.22</v>
      </c>
      <c r="S432" t="n">
        <v>21.88</v>
      </c>
      <c r="T432" t="n">
        <v>3627.33</v>
      </c>
      <c r="U432" t="n">
        <v>0.7</v>
      </c>
      <c r="V432" t="n">
        <v>0.85</v>
      </c>
      <c r="W432" t="n">
        <v>1</v>
      </c>
      <c r="X432" t="n">
        <v>0.22</v>
      </c>
      <c r="Y432" t="n">
        <v>1</v>
      </c>
      <c r="Z432" t="n">
        <v>10</v>
      </c>
    </row>
    <row r="433">
      <c r="A433" t="n">
        <v>27</v>
      </c>
      <c r="B433" t="n">
        <v>135</v>
      </c>
      <c r="C433" t="inlineStr">
        <is>
          <t xml:space="preserve">CONCLUIDO	</t>
        </is>
      </c>
      <c r="D433" t="n">
        <v>9.313599999999999</v>
      </c>
      <c r="E433" t="n">
        <v>10.74</v>
      </c>
      <c r="F433" t="n">
        <v>7.28</v>
      </c>
      <c r="G433" t="n">
        <v>36.39</v>
      </c>
      <c r="H433" t="n">
        <v>0.5</v>
      </c>
      <c r="I433" t="n">
        <v>12</v>
      </c>
      <c r="J433" t="n">
        <v>276.18</v>
      </c>
      <c r="K433" t="n">
        <v>59.89</v>
      </c>
      <c r="L433" t="n">
        <v>7.75</v>
      </c>
      <c r="M433" t="n">
        <v>10</v>
      </c>
      <c r="N433" t="n">
        <v>73.55</v>
      </c>
      <c r="O433" t="n">
        <v>34296.82</v>
      </c>
      <c r="P433" t="n">
        <v>111.29</v>
      </c>
      <c r="Q433" t="n">
        <v>605.84</v>
      </c>
      <c r="R433" t="n">
        <v>31.01</v>
      </c>
      <c r="S433" t="n">
        <v>21.88</v>
      </c>
      <c r="T433" t="n">
        <v>3522.47</v>
      </c>
      <c r="U433" t="n">
        <v>0.71</v>
      </c>
      <c r="V433" t="n">
        <v>0.85</v>
      </c>
      <c r="W433" t="n">
        <v>1.01</v>
      </c>
      <c r="X433" t="n">
        <v>0.22</v>
      </c>
      <c r="Y433" t="n">
        <v>1</v>
      </c>
      <c r="Z433" t="n">
        <v>10</v>
      </c>
    </row>
    <row r="434">
      <c r="A434" t="n">
        <v>28</v>
      </c>
      <c r="B434" t="n">
        <v>135</v>
      </c>
      <c r="C434" t="inlineStr">
        <is>
          <t xml:space="preserve">CONCLUIDO	</t>
        </is>
      </c>
      <c r="D434" t="n">
        <v>9.381399999999999</v>
      </c>
      <c r="E434" t="n">
        <v>10.66</v>
      </c>
      <c r="F434" t="n">
        <v>7.25</v>
      </c>
      <c r="G434" t="n">
        <v>39.55</v>
      </c>
      <c r="H434" t="n">
        <v>0.51</v>
      </c>
      <c r="I434" t="n">
        <v>11</v>
      </c>
      <c r="J434" t="n">
        <v>276.67</v>
      </c>
      <c r="K434" t="n">
        <v>59.89</v>
      </c>
      <c r="L434" t="n">
        <v>8</v>
      </c>
      <c r="M434" t="n">
        <v>9</v>
      </c>
      <c r="N434" t="n">
        <v>73.78</v>
      </c>
      <c r="O434" t="n">
        <v>34356.83</v>
      </c>
      <c r="P434" t="n">
        <v>110.38</v>
      </c>
      <c r="Q434" t="n">
        <v>605.84</v>
      </c>
      <c r="R434" t="n">
        <v>29.92</v>
      </c>
      <c r="S434" t="n">
        <v>21.88</v>
      </c>
      <c r="T434" t="n">
        <v>2980.91</v>
      </c>
      <c r="U434" t="n">
        <v>0.73</v>
      </c>
      <c r="V434" t="n">
        <v>0.85</v>
      </c>
      <c r="W434" t="n">
        <v>1.01</v>
      </c>
      <c r="X434" t="n">
        <v>0.19</v>
      </c>
      <c r="Y434" t="n">
        <v>1</v>
      </c>
      <c r="Z434" t="n">
        <v>10</v>
      </c>
    </row>
    <row r="435">
      <c r="A435" t="n">
        <v>29</v>
      </c>
      <c r="B435" t="n">
        <v>135</v>
      </c>
      <c r="C435" t="inlineStr">
        <is>
          <t xml:space="preserve">CONCLUIDO	</t>
        </is>
      </c>
      <c r="D435" t="n">
        <v>9.375</v>
      </c>
      <c r="E435" t="n">
        <v>10.67</v>
      </c>
      <c r="F435" t="n">
        <v>7.26</v>
      </c>
      <c r="G435" t="n">
        <v>39.59</v>
      </c>
      <c r="H435" t="n">
        <v>0.53</v>
      </c>
      <c r="I435" t="n">
        <v>11</v>
      </c>
      <c r="J435" t="n">
        <v>277.16</v>
      </c>
      <c r="K435" t="n">
        <v>59.89</v>
      </c>
      <c r="L435" t="n">
        <v>8.25</v>
      </c>
      <c r="M435" t="n">
        <v>9</v>
      </c>
      <c r="N435" t="n">
        <v>74.02</v>
      </c>
      <c r="O435" t="n">
        <v>34416.93</v>
      </c>
      <c r="P435" t="n">
        <v>110.06</v>
      </c>
      <c r="Q435" t="n">
        <v>605.84</v>
      </c>
      <c r="R435" t="n">
        <v>30.46</v>
      </c>
      <c r="S435" t="n">
        <v>21.88</v>
      </c>
      <c r="T435" t="n">
        <v>3253.87</v>
      </c>
      <c r="U435" t="n">
        <v>0.72</v>
      </c>
      <c r="V435" t="n">
        <v>0.85</v>
      </c>
      <c r="W435" t="n">
        <v>1.01</v>
      </c>
      <c r="X435" t="n">
        <v>0.2</v>
      </c>
      <c r="Y435" t="n">
        <v>1</v>
      </c>
      <c r="Z435" t="n">
        <v>10</v>
      </c>
    </row>
    <row r="436">
      <c r="A436" t="n">
        <v>30</v>
      </c>
      <c r="B436" t="n">
        <v>135</v>
      </c>
      <c r="C436" t="inlineStr">
        <is>
          <t xml:space="preserve">CONCLUIDO	</t>
        </is>
      </c>
      <c r="D436" t="n">
        <v>9.375999999999999</v>
      </c>
      <c r="E436" t="n">
        <v>10.67</v>
      </c>
      <c r="F436" t="n">
        <v>7.26</v>
      </c>
      <c r="G436" t="n">
        <v>39.58</v>
      </c>
      <c r="H436" t="n">
        <v>0.55</v>
      </c>
      <c r="I436" t="n">
        <v>11</v>
      </c>
      <c r="J436" t="n">
        <v>277.65</v>
      </c>
      <c r="K436" t="n">
        <v>59.89</v>
      </c>
      <c r="L436" t="n">
        <v>8.5</v>
      </c>
      <c r="M436" t="n">
        <v>9</v>
      </c>
      <c r="N436" t="n">
        <v>74.26000000000001</v>
      </c>
      <c r="O436" t="n">
        <v>34477.13</v>
      </c>
      <c r="P436" t="n">
        <v>109.48</v>
      </c>
      <c r="Q436" t="n">
        <v>605.87</v>
      </c>
      <c r="R436" t="n">
        <v>30.45</v>
      </c>
      <c r="S436" t="n">
        <v>21.88</v>
      </c>
      <c r="T436" t="n">
        <v>3247.45</v>
      </c>
      <c r="U436" t="n">
        <v>0.72</v>
      </c>
      <c r="V436" t="n">
        <v>0.85</v>
      </c>
      <c r="W436" t="n">
        <v>1</v>
      </c>
      <c r="X436" t="n">
        <v>0.2</v>
      </c>
      <c r="Y436" t="n">
        <v>1</v>
      </c>
      <c r="Z436" t="n">
        <v>10</v>
      </c>
    </row>
    <row r="437">
      <c r="A437" t="n">
        <v>31</v>
      </c>
      <c r="B437" t="n">
        <v>135</v>
      </c>
      <c r="C437" t="inlineStr">
        <is>
          <t xml:space="preserve">CONCLUIDO	</t>
        </is>
      </c>
      <c r="D437" t="n">
        <v>9.4352</v>
      </c>
      <c r="E437" t="n">
        <v>10.6</v>
      </c>
      <c r="F437" t="n">
        <v>7.24</v>
      </c>
      <c r="G437" t="n">
        <v>43.44</v>
      </c>
      <c r="H437" t="n">
        <v>0.5600000000000001</v>
      </c>
      <c r="I437" t="n">
        <v>10</v>
      </c>
      <c r="J437" t="n">
        <v>278.13</v>
      </c>
      <c r="K437" t="n">
        <v>59.89</v>
      </c>
      <c r="L437" t="n">
        <v>8.75</v>
      </c>
      <c r="M437" t="n">
        <v>8</v>
      </c>
      <c r="N437" t="n">
        <v>74.5</v>
      </c>
      <c r="O437" t="n">
        <v>34537.41</v>
      </c>
      <c r="P437" t="n">
        <v>108.77</v>
      </c>
      <c r="Q437" t="n">
        <v>605.85</v>
      </c>
      <c r="R437" t="n">
        <v>29.74</v>
      </c>
      <c r="S437" t="n">
        <v>21.88</v>
      </c>
      <c r="T437" t="n">
        <v>2897.02</v>
      </c>
      <c r="U437" t="n">
        <v>0.74</v>
      </c>
      <c r="V437" t="n">
        <v>0.85</v>
      </c>
      <c r="W437" t="n">
        <v>1.01</v>
      </c>
      <c r="X437" t="n">
        <v>0.18</v>
      </c>
      <c r="Y437" t="n">
        <v>1</v>
      </c>
      <c r="Z437" t="n">
        <v>10</v>
      </c>
    </row>
    <row r="438">
      <c r="A438" t="n">
        <v>32</v>
      </c>
      <c r="B438" t="n">
        <v>135</v>
      </c>
      <c r="C438" t="inlineStr">
        <is>
          <t xml:space="preserve">CONCLUIDO	</t>
        </is>
      </c>
      <c r="D438" t="n">
        <v>9.4406</v>
      </c>
      <c r="E438" t="n">
        <v>10.59</v>
      </c>
      <c r="F438" t="n">
        <v>7.23</v>
      </c>
      <c r="G438" t="n">
        <v>43.4</v>
      </c>
      <c r="H438" t="n">
        <v>0.58</v>
      </c>
      <c r="I438" t="n">
        <v>10</v>
      </c>
      <c r="J438" t="n">
        <v>278.62</v>
      </c>
      <c r="K438" t="n">
        <v>59.89</v>
      </c>
      <c r="L438" t="n">
        <v>9</v>
      </c>
      <c r="M438" t="n">
        <v>8</v>
      </c>
      <c r="N438" t="n">
        <v>74.73999999999999</v>
      </c>
      <c r="O438" t="n">
        <v>34597.8</v>
      </c>
      <c r="P438" t="n">
        <v>108.41</v>
      </c>
      <c r="Q438" t="n">
        <v>605.84</v>
      </c>
      <c r="R438" t="n">
        <v>29.74</v>
      </c>
      <c r="S438" t="n">
        <v>21.88</v>
      </c>
      <c r="T438" t="n">
        <v>2894.74</v>
      </c>
      <c r="U438" t="n">
        <v>0.74</v>
      </c>
      <c r="V438" t="n">
        <v>0.86</v>
      </c>
      <c r="W438" t="n">
        <v>1</v>
      </c>
      <c r="X438" t="n">
        <v>0.18</v>
      </c>
      <c r="Y438" t="n">
        <v>1</v>
      </c>
      <c r="Z438" t="n">
        <v>10</v>
      </c>
    </row>
    <row r="439">
      <c r="A439" t="n">
        <v>33</v>
      </c>
      <c r="B439" t="n">
        <v>135</v>
      </c>
      <c r="C439" t="inlineStr">
        <is>
          <t xml:space="preserve">CONCLUIDO	</t>
        </is>
      </c>
      <c r="D439" t="n">
        <v>9.438700000000001</v>
      </c>
      <c r="E439" t="n">
        <v>10.59</v>
      </c>
      <c r="F439" t="n">
        <v>7.24</v>
      </c>
      <c r="G439" t="n">
        <v>43.42</v>
      </c>
      <c r="H439" t="n">
        <v>0.59</v>
      </c>
      <c r="I439" t="n">
        <v>10</v>
      </c>
      <c r="J439" t="n">
        <v>279.11</v>
      </c>
      <c r="K439" t="n">
        <v>59.89</v>
      </c>
      <c r="L439" t="n">
        <v>9.25</v>
      </c>
      <c r="M439" t="n">
        <v>8</v>
      </c>
      <c r="N439" t="n">
        <v>74.98</v>
      </c>
      <c r="O439" t="n">
        <v>34658.27</v>
      </c>
      <c r="P439" t="n">
        <v>107.6</v>
      </c>
      <c r="Q439" t="n">
        <v>605.97</v>
      </c>
      <c r="R439" t="n">
        <v>29.68</v>
      </c>
      <c r="S439" t="n">
        <v>21.88</v>
      </c>
      <c r="T439" t="n">
        <v>2865.81</v>
      </c>
      <c r="U439" t="n">
        <v>0.74</v>
      </c>
      <c r="V439" t="n">
        <v>0.85</v>
      </c>
      <c r="W439" t="n">
        <v>1.01</v>
      </c>
      <c r="X439" t="n">
        <v>0.18</v>
      </c>
      <c r="Y439" t="n">
        <v>1</v>
      </c>
      <c r="Z439" t="n">
        <v>10</v>
      </c>
    </row>
    <row r="440">
      <c r="A440" t="n">
        <v>34</v>
      </c>
      <c r="B440" t="n">
        <v>135</v>
      </c>
      <c r="C440" t="inlineStr">
        <is>
          <t xml:space="preserve">CONCLUIDO	</t>
        </is>
      </c>
      <c r="D440" t="n">
        <v>9.501200000000001</v>
      </c>
      <c r="E440" t="n">
        <v>10.52</v>
      </c>
      <c r="F440" t="n">
        <v>7.22</v>
      </c>
      <c r="G440" t="n">
        <v>48.11</v>
      </c>
      <c r="H440" t="n">
        <v>0.6</v>
      </c>
      <c r="I440" t="n">
        <v>9</v>
      </c>
      <c r="J440" t="n">
        <v>279.61</v>
      </c>
      <c r="K440" t="n">
        <v>59.89</v>
      </c>
      <c r="L440" t="n">
        <v>9.5</v>
      </c>
      <c r="M440" t="n">
        <v>7</v>
      </c>
      <c r="N440" t="n">
        <v>75.22</v>
      </c>
      <c r="O440" t="n">
        <v>34718.84</v>
      </c>
      <c r="P440" t="n">
        <v>106.24</v>
      </c>
      <c r="Q440" t="n">
        <v>605.85</v>
      </c>
      <c r="R440" t="n">
        <v>29.1</v>
      </c>
      <c r="S440" t="n">
        <v>21.88</v>
      </c>
      <c r="T440" t="n">
        <v>2579.27</v>
      </c>
      <c r="U440" t="n">
        <v>0.75</v>
      </c>
      <c r="V440" t="n">
        <v>0.86</v>
      </c>
      <c r="W440" t="n">
        <v>1</v>
      </c>
      <c r="X440" t="n">
        <v>0.16</v>
      </c>
      <c r="Y440" t="n">
        <v>1</v>
      </c>
      <c r="Z440" t="n">
        <v>10</v>
      </c>
    </row>
    <row r="441">
      <c r="A441" t="n">
        <v>35</v>
      </c>
      <c r="B441" t="n">
        <v>135</v>
      </c>
      <c r="C441" t="inlineStr">
        <is>
          <t xml:space="preserve">CONCLUIDO	</t>
        </is>
      </c>
      <c r="D441" t="n">
        <v>9.4984</v>
      </c>
      <c r="E441" t="n">
        <v>10.53</v>
      </c>
      <c r="F441" t="n">
        <v>7.22</v>
      </c>
      <c r="G441" t="n">
        <v>48.13</v>
      </c>
      <c r="H441" t="n">
        <v>0.62</v>
      </c>
      <c r="I441" t="n">
        <v>9</v>
      </c>
      <c r="J441" t="n">
        <v>280.1</v>
      </c>
      <c r="K441" t="n">
        <v>59.89</v>
      </c>
      <c r="L441" t="n">
        <v>9.75</v>
      </c>
      <c r="M441" t="n">
        <v>7</v>
      </c>
      <c r="N441" t="n">
        <v>75.45999999999999</v>
      </c>
      <c r="O441" t="n">
        <v>34779.51</v>
      </c>
      <c r="P441" t="n">
        <v>106.4</v>
      </c>
      <c r="Q441" t="n">
        <v>605.84</v>
      </c>
      <c r="R441" t="n">
        <v>29.26</v>
      </c>
      <c r="S441" t="n">
        <v>21.88</v>
      </c>
      <c r="T441" t="n">
        <v>2660.46</v>
      </c>
      <c r="U441" t="n">
        <v>0.75</v>
      </c>
      <c r="V441" t="n">
        <v>0.86</v>
      </c>
      <c r="W441" t="n">
        <v>1</v>
      </c>
      <c r="X441" t="n">
        <v>0.16</v>
      </c>
      <c r="Y441" t="n">
        <v>1</v>
      </c>
      <c r="Z441" t="n">
        <v>10</v>
      </c>
    </row>
    <row r="442">
      <c r="A442" t="n">
        <v>36</v>
      </c>
      <c r="B442" t="n">
        <v>135</v>
      </c>
      <c r="C442" t="inlineStr">
        <is>
          <t xml:space="preserve">CONCLUIDO	</t>
        </is>
      </c>
      <c r="D442" t="n">
        <v>9.505000000000001</v>
      </c>
      <c r="E442" t="n">
        <v>10.52</v>
      </c>
      <c r="F442" t="n">
        <v>7.21</v>
      </c>
      <c r="G442" t="n">
        <v>48.09</v>
      </c>
      <c r="H442" t="n">
        <v>0.63</v>
      </c>
      <c r="I442" t="n">
        <v>9</v>
      </c>
      <c r="J442" t="n">
        <v>280.59</v>
      </c>
      <c r="K442" t="n">
        <v>59.89</v>
      </c>
      <c r="L442" t="n">
        <v>10</v>
      </c>
      <c r="M442" t="n">
        <v>7</v>
      </c>
      <c r="N442" t="n">
        <v>75.7</v>
      </c>
      <c r="O442" t="n">
        <v>34840.27</v>
      </c>
      <c r="P442" t="n">
        <v>106.21</v>
      </c>
      <c r="Q442" t="n">
        <v>605.86</v>
      </c>
      <c r="R442" t="n">
        <v>29.12</v>
      </c>
      <c r="S442" t="n">
        <v>21.88</v>
      </c>
      <c r="T442" t="n">
        <v>2589.93</v>
      </c>
      <c r="U442" t="n">
        <v>0.75</v>
      </c>
      <c r="V442" t="n">
        <v>0.86</v>
      </c>
      <c r="W442" t="n">
        <v>1</v>
      </c>
      <c r="X442" t="n">
        <v>0.15</v>
      </c>
      <c r="Y442" t="n">
        <v>1</v>
      </c>
      <c r="Z442" t="n">
        <v>10</v>
      </c>
    </row>
    <row r="443">
      <c r="A443" t="n">
        <v>37</v>
      </c>
      <c r="B443" t="n">
        <v>135</v>
      </c>
      <c r="C443" t="inlineStr">
        <is>
          <t xml:space="preserve">CONCLUIDO	</t>
        </is>
      </c>
      <c r="D443" t="n">
        <v>9.5014</v>
      </c>
      <c r="E443" t="n">
        <v>10.52</v>
      </c>
      <c r="F443" t="n">
        <v>7.22</v>
      </c>
      <c r="G443" t="n">
        <v>48.11</v>
      </c>
      <c r="H443" t="n">
        <v>0.65</v>
      </c>
      <c r="I443" t="n">
        <v>9</v>
      </c>
      <c r="J443" t="n">
        <v>281.08</v>
      </c>
      <c r="K443" t="n">
        <v>59.89</v>
      </c>
      <c r="L443" t="n">
        <v>10.25</v>
      </c>
      <c r="M443" t="n">
        <v>7</v>
      </c>
      <c r="N443" t="n">
        <v>75.95</v>
      </c>
      <c r="O443" t="n">
        <v>34901.13</v>
      </c>
      <c r="P443" t="n">
        <v>105.72</v>
      </c>
      <c r="Q443" t="n">
        <v>605.84</v>
      </c>
      <c r="R443" t="n">
        <v>29.19</v>
      </c>
      <c r="S443" t="n">
        <v>21.88</v>
      </c>
      <c r="T443" t="n">
        <v>2625.58</v>
      </c>
      <c r="U443" t="n">
        <v>0.75</v>
      </c>
      <c r="V443" t="n">
        <v>0.86</v>
      </c>
      <c r="W443" t="n">
        <v>1</v>
      </c>
      <c r="X443" t="n">
        <v>0.16</v>
      </c>
      <c r="Y443" t="n">
        <v>1</v>
      </c>
      <c r="Z443" t="n">
        <v>10</v>
      </c>
    </row>
    <row r="444">
      <c r="A444" t="n">
        <v>38</v>
      </c>
      <c r="B444" t="n">
        <v>135</v>
      </c>
      <c r="C444" t="inlineStr">
        <is>
          <t xml:space="preserve">CONCLUIDO	</t>
        </is>
      </c>
      <c r="D444" t="n">
        <v>9.4932</v>
      </c>
      <c r="E444" t="n">
        <v>10.53</v>
      </c>
      <c r="F444" t="n">
        <v>7.23</v>
      </c>
      <c r="G444" t="n">
        <v>48.17</v>
      </c>
      <c r="H444" t="n">
        <v>0.66</v>
      </c>
      <c r="I444" t="n">
        <v>9</v>
      </c>
      <c r="J444" t="n">
        <v>281.58</v>
      </c>
      <c r="K444" t="n">
        <v>59.89</v>
      </c>
      <c r="L444" t="n">
        <v>10.5</v>
      </c>
      <c r="M444" t="n">
        <v>7</v>
      </c>
      <c r="N444" t="n">
        <v>76.19</v>
      </c>
      <c r="O444" t="n">
        <v>34962.08</v>
      </c>
      <c r="P444" t="n">
        <v>104.77</v>
      </c>
      <c r="Q444" t="n">
        <v>605.85</v>
      </c>
      <c r="R444" t="n">
        <v>29.37</v>
      </c>
      <c r="S444" t="n">
        <v>21.88</v>
      </c>
      <c r="T444" t="n">
        <v>2717.35</v>
      </c>
      <c r="U444" t="n">
        <v>0.75</v>
      </c>
      <c r="V444" t="n">
        <v>0.86</v>
      </c>
      <c r="W444" t="n">
        <v>1.01</v>
      </c>
      <c r="X444" t="n">
        <v>0.17</v>
      </c>
      <c r="Y444" t="n">
        <v>1</v>
      </c>
      <c r="Z444" t="n">
        <v>10</v>
      </c>
    </row>
    <row r="445">
      <c r="A445" t="n">
        <v>39</v>
      </c>
      <c r="B445" t="n">
        <v>135</v>
      </c>
      <c r="C445" t="inlineStr">
        <is>
          <t xml:space="preserve">CONCLUIDO	</t>
        </is>
      </c>
      <c r="D445" t="n">
        <v>9.567600000000001</v>
      </c>
      <c r="E445" t="n">
        <v>10.45</v>
      </c>
      <c r="F445" t="n">
        <v>7.19</v>
      </c>
      <c r="G445" t="n">
        <v>53.96</v>
      </c>
      <c r="H445" t="n">
        <v>0.68</v>
      </c>
      <c r="I445" t="n">
        <v>8</v>
      </c>
      <c r="J445" t="n">
        <v>282.07</v>
      </c>
      <c r="K445" t="n">
        <v>59.89</v>
      </c>
      <c r="L445" t="n">
        <v>10.75</v>
      </c>
      <c r="M445" t="n">
        <v>6</v>
      </c>
      <c r="N445" t="n">
        <v>76.44</v>
      </c>
      <c r="O445" t="n">
        <v>35023.13</v>
      </c>
      <c r="P445" t="n">
        <v>103.86</v>
      </c>
      <c r="Q445" t="n">
        <v>605.85</v>
      </c>
      <c r="R445" t="n">
        <v>28.37</v>
      </c>
      <c r="S445" t="n">
        <v>21.88</v>
      </c>
      <c r="T445" t="n">
        <v>2222.11</v>
      </c>
      <c r="U445" t="n">
        <v>0.77</v>
      </c>
      <c r="V445" t="n">
        <v>0.86</v>
      </c>
      <c r="W445" t="n">
        <v>1</v>
      </c>
      <c r="X445" t="n">
        <v>0.14</v>
      </c>
      <c r="Y445" t="n">
        <v>1</v>
      </c>
      <c r="Z445" t="n">
        <v>10</v>
      </c>
    </row>
    <row r="446">
      <c r="A446" t="n">
        <v>40</v>
      </c>
      <c r="B446" t="n">
        <v>135</v>
      </c>
      <c r="C446" t="inlineStr">
        <is>
          <t xml:space="preserve">CONCLUIDO	</t>
        </is>
      </c>
      <c r="D446" t="n">
        <v>9.569900000000001</v>
      </c>
      <c r="E446" t="n">
        <v>10.45</v>
      </c>
      <c r="F446" t="n">
        <v>7.19</v>
      </c>
      <c r="G446" t="n">
        <v>53.94</v>
      </c>
      <c r="H446" t="n">
        <v>0.6899999999999999</v>
      </c>
      <c r="I446" t="n">
        <v>8</v>
      </c>
      <c r="J446" t="n">
        <v>282.57</v>
      </c>
      <c r="K446" t="n">
        <v>59.89</v>
      </c>
      <c r="L446" t="n">
        <v>11</v>
      </c>
      <c r="M446" t="n">
        <v>6</v>
      </c>
      <c r="N446" t="n">
        <v>76.68000000000001</v>
      </c>
      <c r="O446" t="n">
        <v>35084.28</v>
      </c>
      <c r="P446" t="n">
        <v>103.25</v>
      </c>
      <c r="Q446" t="n">
        <v>605.84</v>
      </c>
      <c r="R446" t="n">
        <v>28.34</v>
      </c>
      <c r="S446" t="n">
        <v>21.88</v>
      </c>
      <c r="T446" t="n">
        <v>2207.51</v>
      </c>
      <c r="U446" t="n">
        <v>0.77</v>
      </c>
      <c r="V446" t="n">
        <v>0.86</v>
      </c>
      <c r="W446" t="n">
        <v>1</v>
      </c>
      <c r="X446" t="n">
        <v>0.13</v>
      </c>
      <c r="Y446" t="n">
        <v>1</v>
      </c>
      <c r="Z446" t="n">
        <v>10</v>
      </c>
    </row>
    <row r="447">
      <c r="A447" t="n">
        <v>41</v>
      </c>
      <c r="B447" t="n">
        <v>135</v>
      </c>
      <c r="C447" t="inlineStr">
        <is>
          <t xml:space="preserve">CONCLUIDO	</t>
        </is>
      </c>
      <c r="D447" t="n">
        <v>9.579599999999999</v>
      </c>
      <c r="E447" t="n">
        <v>10.44</v>
      </c>
      <c r="F447" t="n">
        <v>7.18</v>
      </c>
      <c r="G447" t="n">
        <v>53.86</v>
      </c>
      <c r="H447" t="n">
        <v>0.71</v>
      </c>
      <c r="I447" t="n">
        <v>8</v>
      </c>
      <c r="J447" t="n">
        <v>283.06</v>
      </c>
      <c r="K447" t="n">
        <v>59.89</v>
      </c>
      <c r="L447" t="n">
        <v>11.25</v>
      </c>
      <c r="M447" t="n">
        <v>6</v>
      </c>
      <c r="N447" t="n">
        <v>76.93000000000001</v>
      </c>
      <c r="O447" t="n">
        <v>35145.53</v>
      </c>
      <c r="P447" t="n">
        <v>102.78</v>
      </c>
      <c r="Q447" t="n">
        <v>605.84</v>
      </c>
      <c r="R447" t="n">
        <v>28.08</v>
      </c>
      <c r="S447" t="n">
        <v>21.88</v>
      </c>
      <c r="T447" t="n">
        <v>2074.36</v>
      </c>
      <c r="U447" t="n">
        <v>0.78</v>
      </c>
      <c r="V447" t="n">
        <v>0.86</v>
      </c>
      <c r="W447" t="n">
        <v>1</v>
      </c>
      <c r="X447" t="n">
        <v>0.12</v>
      </c>
      <c r="Y447" t="n">
        <v>1</v>
      </c>
      <c r="Z447" t="n">
        <v>10</v>
      </c>
    </row>
    <row r="448">
      <c r="A448" t="n">
        <v>42</v>
      </c>
      <c r="B448" t="n">
        <v>135</v>
      </c>
      <c r="C448" t="inlineStr">
        <is>
          <t xml:space="preserve">CONCLUIDO	</t>
        </is>
      </c>
      <c r="D448" t="n">
        <v>9.5671</v>
      </c>
      <c r="E448" t="n">
        <v>10.45</v>
      </c>
      <c r="F448" t="n">
        <v>7.2</v>
      </c>
      <c r="G448" t="n">
        <v>53.96</v>
      </c>
      <c r="H448" t="n">
        <v>0.72</v>
      </c>
      <c r="I448" t="n">
        <v>8</v>
      </c>
      <c r="J448" t="n">
        <v>283.56</v>
      </c>
      <c r="K448" t="n">
        <v>59.89</v>
      </c>
      <c r="L448" t="n">
        <v>11.5</v>
      </c>
      <c r="M448" t="n">
        <v>6</v>
      </c>
      <c r="N448" t="n">
        <v>77.18000000000001</v>
      </c>
      <c r="O448" t="n">
        <v>35206.88</v>
      </c>
      <c r="P448" t="n">
        <v>102.09</v>
      </c>
      <c r="Q448" t="n">
        <v>605.84</v>
      </c>
      <c r="R448" t="n">
        <v>28.29</v>
      </c>
      <c r="S448" t="n">
        <v>21.88</v>
      </c>
      <c r="T448" t="n">
        <v>2181.57</v>
      </c>
      <c r="U448" t="n">
        <v>0.77</v>
      </c>
      <c r="V448" t="n">
        <v>0.86</v>
      </c>
      <c r="W448" t="n">
        <v>1.01</v>
      </c>
      <c r="X448" t="n">
        <v>0.14</v>
      </c>
      <c r="Y448" t="n">
        <v>1</v>
      </c>
      <c r="Z448" t="n">
        <v>10</v>
      </c>
    </row>
    <row r="449">
      <c r="A449" t="n">
        <v>43</v>
      </c>
      <c r="B449" t="n">
        <v>135</v>
      </c>
      <c r="C449" t="inlineStr">
        <is>
          <t xml:space="preserve">CONCLUIDO	</t>
        </is>
      </c>
      <c r="D449" t="n">
        <v>9.569900000000001</v>
      </c>
      <c r="E449" t="n">
        <v>10.45</v>
      </c>
      <c r="F449" t="n">
        <v>7.19</v>
      </c>
      <c r="G449" t="n">
        <v>53.94</v>
      </c>
      <c r="H449" t="n">
        <v>0.74</v>
      </c>
      <c r="I449" t="n">
        <v>8</v>
      </c>
      <c r="J449" t="n">
        <v>284.06</v>
      </c>
      <c r="K449" t="n">
        <v>59.89</v>
      </c>
      <c r="L449" t="n">
        <v>11.75</v>
      </c>
      <c r="M449" t="n">
        <v>6</v>
      </c>
      <c r="N449" t="n">
        <v>77.42</v>
      </c>
      <c r="O449" t="n">
        <v>35268.32</v>
      </c>
      <c r="P449" t="n">
        <v>101.75</v>
      </c>
      <c r="Q449" t="n">
        <v>605.9</v>
      </c>
      <c r="R449" t="n">
        <v>28.33</v>
      </c>
      <c r="S449" t="n">
        <v>21.88</v>
      </c>
      <c r="T449" t="n">
        <v>2202.89</v>
      </c>
      <c r="U449" t="n">
        <v>0.77</v>
      </c>
      <c r="V449" t="n">
        <v>0.86</v>
      </c>
      <c r="W449" t="n">
        <v>1</v>
      </c>
      <c r="X449" t="n">
        <v>0.13</v>
      </c>
      <c r="Y449" t="n">
        <v>1</v>
      </c>
      <c r="Z449" t="n">
        <v>10</v>
      </c>
    </row>
    <row r="450">
      <c r="A450" t="n">
        <v>44</v>
      </c>
      <c r="B450" t="n">
        <v>135</v>
      </c>
      <c r="C450" t="inlineStr">
        <is>
          <t xml:space="preserve">CONCLUIDO	</t>
        </is>
      </c>
      <c r="D450" t="n">
        <v>9.6318</v>
      </c>
      <c r="E450" t="n">
        <v>10.38</v>
      </c>
      <c r="F450" t="n">
        <v>7.18</v>
      </c>
      <c r="G450" t="n">
        <v>61.5</v>
      </c>
      <c r="H450" t="n">
        <v>0.75</v>
      </c>
      <c r="I450" t="n">
        <v>7</v>
      </c>
      <c r="J450" t="n">
        <v>284.56</v>
      </c>
      <c r="K450" t="n">
        <v>59.89</v>
      </c>
      <c r="L450" t="n">
        <v>12</v>
      </c>
      <c r="M450" t="n">
        <v>5</v>
      </c>
      <c r="N450" t="n">
        <v>77.67</v>
      </c>
      <c r="O450" t="n">
        <v>35329.87</v>
      </c>
      <c r="P450" t="n">
        <v>100.14</v>
      </c>
      <c r="Q450" t="n">
        <v>605.84</v>
      </c>
      <c r="R450" t="n">
        <v>27.9</v>
      </c>
      <c r="S450" t="n">
        <v>21.88</v>
      </c>
      <c r="T450" t="n">
        <v>1993.4</v>
      </c>
      <c r="U450" t="n">
        <v>0.78</v>
      </c>
      <c r="V450" t="n">
        <v>0.86</v>
      </c>
      <c r="W450" t="n">
        <v>1</v>
      </c>
      <c r="X450" t="n">
        <v>0.12</v>
      </c>
      <c r="Y450" t="n">
        <v>1</v>
      </c>
      <c r="Z450" t="n">
        <v>10</v>
      </c>
    </row>
    <row r="451">
      <c r="A451" t="n">
        <v>45</v>
      </c>
      <c r="B451" t="n">
        <v>135</v>
      </c>
      <c r="C451" t="inlineStr">
        <is>
          <t xml:space="preserve">CONCLUIDO	</t>
        </is>
      </c>
      <c r="D451" t="n">
        <v>9.634399999999999</v>
      </c>
      <c r="E451" t="n">
        <v>10.38</v>
      </c>
      <c r="F451" t="n">
        <v>7.17</v>
      </c>
      <c r="G451" t="n">
        <v>61.48</v>
      </c>
      <c r="H451" t="n">
        <v>0.77</v>
      </c>
      <c r="I451" t="n">
        <v>7</v>
      </c>
      <c r="J451" t="n">
        <v>285.06</v>
      </c>
      <c r="K451" t="n">
        <v>59.89</v>
      </c>
      <c r="L451" t="n">
        <v>12.25</v>
      </c>
      <c r="M451" t="n">
        <v>5</v>
      </c>
      <c r="N451" t="n">
        <v>77.92</v>
      </c>
      <c r="O451" t="n">
        <v>35391.51</v>
      </c>
      <c r="P451" t="n">
        <v>100.1</v>
      </c>
      <c r="Q451" t="n">
        <v>605.84</v>
      </c>
      <c r="R451" t="n">
        <v>27.78</v>
      </c>
      <c r="S451" t="n">
        <v>21.88</v>
      </c>
      <c r="T451" t="n">
        <v>1933.66</v>
      </c>
      <c r="U451" t="n">
        <v>0.79</v>
      </c>
      <c r="V451" t="n">
        <v>0.86</v>
      </c>
      <c r="W451" t="n">
        <v>1</v>
      </c>
      <c r="X451" t="n">
        <v>0.12</v>
      </c>
      <c r="Y451" t="n">
        <v>1</v>
      </c>
      <c r="Z451" t="n">
        <v>10</v>
      </c>
    </row>
    <row r="452">
      <c r="A452" t="n">
        <v>46</v>
      </c>
      <c r="B452" t="n">
        <v>135</v>
      </c>
      <c r="C452" t="inlineStr">
        <is>
          <t xml:space="preserve">CONCLUIDO	</t>
        </is>
      </c>
      <c r="D452" t="n">
        <v>9.6259</v>
      </c>
      <c r="E452" t="n">
        <v>10.39</v>
      </c>
      <c r="F452" t="n">
        <v>7.18</v>
      </c>
      <c r="G452" t="n">
        <v>61.56</v>
      </c>
      <c r="H452" t="n">
        <v>0.78</v>
      </c>
      <c r="I452" t="n">
        <v>7</v>
      </c>
      <c r="J452" t="n">
        <v>285.56</v>
      </c>
      <c r="K452" t="n">
        <v>59.89</v>
      </c>
      <c r="L452" t="n">
        <v>12.5</v>
      </c>
      <c r="M452" t="n">
        <v>5</v>
      </c>
      <c r="N452" t="n">
        <v>78.17</v>
      </c>
      <c r="O452" t="n">
        <v>35453.26</v>
      </c>
      <c r="P452" t="n">
        <v>100.57</v>
      </c>
      <c r="Q452" t="n">
        <v>605.87</v>
      </c>
      <c r="R452" t="n">
        <v>28.03</v>
      </c>
      <c r="S452" t="n">
        <v>21.88</v>
      </c>
      <c r="T452" t="n">
        <v>2054.38</v>
      </c>
      <c r="U452" t="n">
        <v>0.78</v>
      </c>
      <c r="V452" t="n">
        <v>0.86</v>
      </c>
      <c r="W452" t="n">
        <v>1</v>
      </c>
      <c r="X452" t="n">
        <v>0.12</v>
      </c>
      <c r="Y452" t="n">
        <v>1</v>
      </c>
      <c r="Z452" t="n">
        <v>10</v>
      </c>
    </row>
    <row r="453">
      <c r="A453" t="n">
        <v>47</v>
      </c>
      <c r="B453" t="n">
        <v>135</v>
      </c>
      <c r="C453" t="inlineStr">
        <is>
          <t xml:space="preserve">CONCLUIDO	</t>
        </is>
      </c>
      <c r="D453" t="n">
        <v>9.6172</v>
      </c>
      <c r="E453" t="n">
        <v>10.4</v>
      </c>
      <c r="F453" t="n">
        <v>7.19</v>
      </c>
      <c r="G453" t="n">
        <v>61.64</v>
      </c>
      <c r="H453" t="n">
        <v>0.79</v>
      </c>
      <c r="I453" t="n">
        <v>7</v>
      </c>
      <c r="J453" t="n">
        <v>286.06</v>
      </c>
      <c r="K453" t="n">
        <v>59.89</v>
      </c>
      <c r="L453" t="n">
        <v>12.75</v>
      </c>
      <c r="M453" t="n">
        <v>5</v>
      </c>
      <c r="N453" t="n">
        <v>78.42</v>
      </c>
      <c r="O453" t="n">
        <v>35515.1</v>
      </c>
      <c r="P453" t="n">
        <v>100.9</v>
      </c>
      <c r="Q453" t="n">
        <v>605.85</v>
      </c>
      <c r="R453" t="n">
        <v>28.21</v>
      </c>
      <c r="S453" t="n">
        <v>21.88</v>
      </c>
      <c r="T453" t="n">
        <v>2148.3</v>
      </c>
      <c r="U453" t="n">
        <v>0.78</v>
      </c>
      <c r="V453" t="n">
        <v>0.86</v>
      </c>
      <c r="W453" t="n">
        <v>1</v>
      </c>
      <c r="X453" t="n">
        <v>0.13</v>
      </c>
      <c r="Y453" t="n">
        <v>1</v>
      </c>
      <c r="Z453" t="n">
        <v>10</v>
      </c>
    </row>
    <row r="454">
      <c r="A454" t="n">
        <v>48</v>
      </c>
      <c r="B454" t="n">
        <v>135</v>
      </c>
      <c r="C454" t="inlineStr">
        <is>
          <t xml:space="preserve">CONCLUIDO	</t>
        </is>
      </c>
      <c r="D454" t="n">
        <v>9.6357</v>
      </c>
      <c r="E454" t="n">
        <v>10.38</v>
      </c>
      <c r="F454" t="n">
        <v>7.17</v>
      </c>
      <c r="G454" t="n">
        <v>61.47</v>
      </c>
      <c r="H454" t="n">
        <v>0.8100000000000001</v>
      </c>
      <c r="I454" t="n">
        <v>7</v>
      </c>
      <c r="J454" t="n">
        <v>286.56</v>
      </c>
      <c r="K454" t="n">
        <v>59.89</v>
      </c>
      <c r="L454" t="n">
        <v>13</v>
      </c>
      <c r="M454" t="n">
        <v>5</v>
      </c>
      <c r="N454" t="n">
        <v>78.68000000000001</v>
      </c>
      <c r="O454" t="n">
        <v>35577.18</v>
      </c>
      <c r="P454" t="n">
        <v>100.12</v>
      </c>
      <c r="Q454" t="n">
        <v>605.84</v>
      </c>
      <c r="R454" t="n">
        <v>27.72</v>
      </c>
      <c r="S454" t="n">
        <v>21.88</v>
      </c>
      <c r="T454" t="n">
        <v>1899.76</v>
      </c>
      <c r="U454" t="n">
        <v>0.79</v>
      </c>
      <c r="V454" t="n">
        <v>0.86</v>
      </c>
      <c r="W454" t="n">
        <v>1</v>
      </c>
      <c r="X454" t="n">
        <v>0.11</v>
      </c>
      <c r="Y454" t="n">
        <v>1</v>
      </c>
      <c r="Z454" t="n">
        <v>10</v>
      </c>
    </row>
    <row r="455">
      <c r="A455" t="n">
        <v>49</v>
      </c>
      <c r="B455" t="n">
        <v>135</v>
      </c>
      <c r="C455" t="inlineStr">
        <is>
          <t xml:space="preserve">CONCLUIDO	</t>
        </is>
      </c>
      <c r="D455" t="n">
        <v>9.629300000000001</v>
      </c>
      <c r="E455" t="n">
        <v>10.38</v>
      </c>
      <c r="F455" t="n">
        <v>7.18</v>
      </c>
      <c r="G455" t="n">
        <v>61.53</v>
      </c>
      <c r="H455" t="n">
        <v>0.82</v>
      </c>
      <c r="I455" t="n">
        <v>7</v>
      </c>
      <c r="J455" t="n">
        <v>287.07</v>
      </c>
      <c r="K455" t="n">
        <v>59.89</v>
      </c>
      <c r="L455" t="n">
        <v>13.25</v>
      </c>
      <c r="M455" t="n">
        <v>5</v>
      </c>
      <c r="N455" t="n">
        <v>78.93000000000001</v>
      </c>
      <c r="O455" t="n">
        <v>35639.23</v>
      </c>
      <c r="P455" t="n">
        <v>99.33</v>
      </c>
      <c r="Q455" t="n">
        <v>605.84</v>
      </c>
      <c r="R455" t="n">
        <v>27.98</v>
      </c>
      <c r="S455" t="n">
        <v>21.88</v>
      </c>
      <c r="T455" t="n">
        <v>2030.42</v>
      </c>
      <c r="U455" t="n">
        <v>0.78</v>
      </c>
      <c r="V455" t="n">
        <v>0.86</v>
      </c>
      <c r="W455" t="n">
        <v>1</v>
      </c>
      <c r="X455" t="n">
        <v>0.12</v>
      </c>
      <c r="Y455" t="n">
        <v>1</v>
      </c>
      <c r="Z455" t="n">
        <v>10</v>
      </c>
    </row>
    <row r="456">
      <c r="A456" t="n">
        <v>50</v>
      </c>
      <c r="B456" t="n">
        <v>135</v>
      </c>
      <c r="C456" t="inlineStr">
        <is>
          <t xml:space="preserve">CONCLUIDO	</t>
        </is>
      </c>
      <c r="D456" t="n">
        <v>9.628</v>
      </c>
      <c r="E456" t="n">
        <v>10.39</v>
      </c>
      <c r="F456" t="n">
        <v>7.18</v>
      </c>
      <c r="G456" t="n">
        <v>61.54</v>
      </c>
      <c r="H456" t="n">
        <v>0.84</v>
      </c>
      <c r="I456" t="n">
        <v>7</v>
      </c>
      <c r="J456" t="n">
        <v>287.57</v>
      </c>
      <c r="K456" t="n">
        <v>59.89</v>
      </c>
      <c r="L456" t="n">
        <v>13.5</v>
      </c>
      <c r="M456" t="n">
        <v>5</v>
      </c>
      <c r="N456" t="n">
        <v>79.18000000000001</v>
      </c>
      <c r="O456" t="n">
        <v>35701.38</v>
      </c>
      <c r="P456" t="n">
        <v>98.64</v>
      </c>
      <c r="Q456" t="n">
        <v>605.89</v>
      </c>
      <c r="R456" t="n">
        <v>27.95</v>
      </c>
      <c r="S456" t="n">
        <v>21.88</v>
      </c>
      <c r="T456" t="n">
        <v>2014.41</v>
      </c>
      <c r="U456" t="n">
        <v>0.78</v>
      </c>
      <c r="V456" t="n">
        <v>0.86</v>
      </c>
      <c r="W456" t="n">
        <v>1</v>
      </c>
      <c r="X456" t="n">
        <v>0.12</v>
      </c>
      <c r="Y456" t="n">
        <v>1</v>
      </c>
      <c r="Z456" t="n">
        <v>10</v>
      </c>
    </row>
    <row r="457">
      <c r="A457" t="n">
        <v>51</v>
      </c>
      <c r="B457" t="n">
        <v>135</v>
      </c>
      <c r="C457" t="inlineStr">
        <is>
          <t xml:space="preserve">CONCLUIDO	</t>
        </is>
      </c>
      <c r="D457" t="n">
        <v>9.637</v>
      </c>
      <c r="E457" t="n">
        <v>10.38</v>
      </c>
      <c r="F457" t="n">
        <v>7.17</v>
      </c>
      <c r="G457" t="n">
        <v>61.45</v>
      </c>
      <c r="H457" t="n">
        <v>0.85</v>
      </c>
      <c r="I457" t="n">
        <v>7</v>
      </c>
      <c r="J457" t="n">
        <v>288.08</v>
      </c>
      <c r="K457" t="n">
        <v>59.89</v>
      </c>
      <c r="L457" t="n">
        <v>13.75</v>
      </c>
      <c r="M457" t="n">
        <v>4</v>
      </c>
      <c r="N457" t="n">
        <v>79.44</v>
      </c>
      <c r="O457" t="n">
        <v>35763.64</v>
      </c>
      <c r="P457" t="n">
        <v>97.45999999999999</v>
      </c>
      <c r="Q457" t="n">
        <v>605.84</v>
      </c>
      <c r="R457" t="n">
        <v>27.58</v>
      </c>
      <c r="S457" t="n">
        <v>21.88</v>
      </c>
      <c r="T457" t="n">
        <v>1831.69</v>
      </c>
      <c r="U457" t="n">
        <v>0.79</v>
      </c>
      <c r="V457" t="n">
        <v>0.86</v>
      </c>
      <c r="W457" t="n">
        <v>1</v>
      </c>
      <c r="X457" t="n">
        <v>0.11</v>
      </c>
      <c r="Y457" t="n">
        <v>1</v>
      </c>
      <c r="Z457" t="n">
        <v>10</v>
      </c>
    </row>
    <row r="458">
      <c r="A458" t="n">
        <v>52</v>
      </c>
      <c r="B458" t="n">
        <v>135</v>
      </c>
      <c r="C458" t="inlineStr">
        <is>
          <t xml:space="preserve">CONCLUIDO	</t>
        </is>
      </c>
      <c r="D458" t="n">
        <v>9.703799999999999</v>
      </c>
      <c r="E458" t="n">
        <v>10.31</v>
      </c>
      <c r="F458" t="n">
        <v>7.15</v>
      </c>
      <c r="G458" t="n">
        <v>71.48999999999999</v>
      </c>
      <c r="H458" t="n">
        <v>0.86</v>
      </c>
      <c r="I458" t="n">
        <v>6</v>
      </c>
      <c r="J458" t="n">
        <v>288.58</v>
      </c>
      <c r="K458" t="n">
        <v>59.89</v>
      </c>
      <c r="L458" t="n">
        <v>14</v>
      </c>
      <c r="M458" t="n">
        <v>2</v>
      </c>
      <c r="N458" t="n">
        <v>79.69</v>
      </c>
      <c r="O458" t="n">
        <v>35826</v>
      </c>
      <c r="P458" t="n">
        <v>96.84999999999999</v>
      </c>
      <c r="Q458" t="n">
        <v>605.84</v>
      </c>
      <c r="R458" t="n">
        <v>26.94</v>
      </c>
      <c r="S458" t="n">
        <v>21.88</v>
      </c>
      <c r="T458" t="n">
        <v>1518.94</v>
      </c>
      <c r="U458" t="n">
        <v>0.8100000000000001</v>
      </c>
      <c r="V458" t="n">
        <v>0.87</v>
      </c>
      <c r="W458" t="n">
        <v>1</v>
      </c>
      <c r="X458" t="n">
        <v>0.09</v>
      </c>
      <c r="Y458" t="n">
        <v>1</v>
      </c>
      <c r="Z458" t="n">
        <v>10</v>
      </c>
    </row>
    <row r="459">
      <c r="A459" t="n">
        <v>53</v>
      </c>
      <c r="B459" t="n">
        <v>135</v>
      </c>
      <c r="C459" t="inlineStr">
        <is>
          <t xml:space="preserve">CONCLUIDO	</t>
        </is>
      </c>
      <c r="D459" t="n">
        <v>9.6991</v>
      </c>
      <c r="E459" t="n">
        <v>10.31</v>
      </c>
      <c r="F459" t="n">
        <v>7.15</v>
      </c>
      <c r="G459" t="n">
        <v>71.54000000000001</v>
      </c>
      <c r="H459" t="n">
        <v>0.88</v>
      </c>
      <c r="I459" t="n">
        <v>6</v>
      </c>
      <c r="J459" t="n">
        <v>289.09</v>
      </c>
      <c r="K459" t="n">
        <v>59.89</v>
      </c>
      <c r="L459" t="n">
        <v>14.25</v>
      </c>
      <c r="M459" t="n">
        <v>3</v>
      </c>
      <c r="N459" t="n">
        <v>79.95</v>
      </c>
      <c r="O459" t="n">
        <v>35888.47</v>
      </c>
      <c r="P459" t="n">
        <v>96.47</v>
      </c>
      <c r="Q459" t="n">
        <v>605.84</v>
      </c>
      <c r="R459" t="n">
        <v>26.99</v>
      </c>
      <c r="S459" t="n">
        <v>21.88</v>
      </c>
      <c r="T459" t="n">
        <v>1543.4</v>
      </c>
      <c r="U459" t="n">
        <v>0.8100000000000001</v>
      </c>
      <c r="V459" t="n">
        <v>0.86</v>
      </c>
      <c r="W459" t="n">
        <v>1</v>
      </c>
      <c r="X459" t="n">
        <v>0.1</v>
      </c>
      <c r="Y459" t="n">
        <v>1</v>
      </c>
      <c r="Z459" t="n">
        <v>10</v>
      </c>
    </row>
    <row r="460">
      <c r="A460" t="n">
        <v>54</v>
      </c>
      <c r="B460" t="n">
        <v>135</v>
      </c>
      <c r="C460" t="inlineStr">
        <is>
          <t xml:space="preserve">CONCLUIDO	</t>
        </is>
      </c>
      <c r="D460" t="n">
        <v>9.6972</v>
      </c>
      <c r="E460" t="n">
        <v>10.31</v>
      </c>
      <c r="F460" t="n">
        <v>7.16</v>
      </c>
      <c r="G460" t="n">
        <v>71.56</v>
      </c>
      <c r="H460" t="n">
        <v>0.89</v>
      </c>
      <c r="I460" t="n">
        <v>6</v>
      </c>
      <c r="J460" t="n">
        <v>289.6</v>
      </c>
      <c r="K460" t="n">
        <v>59.89</v>
      </c>
      <c r="L460" t="n">
        <v>14.5</v>
      </c>
      <c r="M460" t="n">
        <v>2</v>
      </c>
      <c r="N460" t="n">
        <v>80.20999999999999</v>
      </c>
      <c r="O460" t="n">
        <v>35951.04</v>
      </c>
      <c r="P460" t="n">
        <v>96.29000000000001</v>
      </c>
      <c r="Q460" t="n">
        <v>605.84</v>
      </c>
      <c r="R460" t="n">
        <v>27.1</v>
      </c>
      <c r="S460" t="n">
        <v>21.88</v>
      </c>
      <c r="T460" t="n">
        <v>1594.71</v>
      </c>
      <c r="U460" t="n">
        <v>0.8100000000000001</v>
      </c>
      <c r="V460" t="n">
        <v>0.86</v>
      </c>
      <c r="W460" t="n">
        <v>1</v>
      </c>
      <c r="X460" t="n">
        <v>0.1</v>
      </c>
      <c r="Y460" t="n">
        <v>1</v>
      </c>
      <c r="Z460" t="n">
        <v>10</v>
      </c>
    </row>
    <row r="461">
      <c r="A461" t="n">
        <v>55</v>
      </c>
      <c r="B461" t="n">
        <v>135</v>
      </c>
      <c r="C461" t="inlineStr">
        <is>
          <t xml:space="preserve">CONCLUIDO	</t>
        </is>
      </c>
      <c r="D461" t="n">
        <v>9.6957</v>
      </c>
      <c r="E461" t="n">
        <v>10.31</v>
      </c>
      <c r="F461" t="n">
        <v>7.16</v>
      </c>
      <c r="G461" t="n">
        <v>71.58</v>
      </c>
      <c r="H461" t="n">
        <v>0.91</v>
      </c>
      <c r="I461" t="n">
        <v>6</v>
      </c>
      <c r="J461" t="n">
        <v>290.1</v>
      </c>
      <c r="K461" t="n">
        <v>59.89</v>
      </c>
      <c r="L461" t="n">
        <v>14.75</v>
      </c>
      <c r="M461" t="n">
        <v>2</v>
      </c>
      <c r="N461" t="n">
        <v>80.47</v>
      </c>
      <c r="O461" t="n">
        <v>36013.72</v>
      </c>
      <c r="P461" t="n">
        <v>96.04000000000001</v>
      </c>
      <c r="Q461" t="n">
        <v>605.84</v>
      </c>
      <c r="R461" t="n">
        <v>27.17</v>
      </c>
      <c r="S461" t="n">
        <v>21.88</v>
      </c>
      <c r="T461" t="n">
        <v>1632.23</v>
      </c>
      <c r="U461" t="n">
        <v>0.8100000000000001</v>
      </c>
      <c r="V461" t="n">
        <v>0.86</v>
      </c>
      <c r="W461" t="n">
        <v>1</v>
      </c>
      <c r="X461" t="n">
        <v>0.1</v>
      </c>
      <c r="Y461" t="n">
        <v>1</v>
      </c>
      <c r="Z461" t="n">
        <v>10</v>
      </c>
    </row>
    <row r="462">
      <c r="A462" t="n">
        <v>56</v>
      </c>
      <c r="B462" t="n">
        <v>135</v>
      </c>
      <c r="C462" t="inlineStr">
        <is>
          <t xml:space="preserve">CONCLUIDO	</t>
        </is>
      </c>
      <c r="D462" t="n">
        <v>9.692299999999999</v>
      </c>
      <c r="E462" t="n">
        <v>10.32</v>
      </c>
      <c r="F462" t="n">
        <v>7.16</v>
      </c>
      <c r="G462" t="n">
        <v>71.61</v>
      </c>
      <c r="H462" t="n">
        <v>0.92</v>
      </c>
      <c r="I462" t="n">
        <v>6</v>
      </c>
      <c r="J462" t="n">
        <v>290.61</v>
      </c>
      <c r="K462" t="n">
        <v>59.89</v>
      </c>
      <c r="L462" t="n">
        <v>15</v>
      </c>
      <c r="M462" t="n">
        <v>1</v>
      </c>
      <c r="N462" t="n">
        <v>80.73</v>
      </c>
      <c r="O462" t="n">
        <v>36076.5</v>
      </c>
      <c r="P462" t="n">
        <v>96.01000000000001</v>
      </c>
      <c r="Q462" t="n">
        <v>605.84</v>
      </c>
      <c r="R462" t="n">
        <v>27.29</v>
      </c>
      <c r="S462" t="n">
        <v>21.88</v>
      </c>
      <c r="T462" t="n">
        <v>1692.3</v>
      </c>
      <c r="U462" t="n">
        <v>0.8</v>
      </c>
      <c r="V462" t="n">
        <v>0.86</v>
      </c>
      <c r="W462" t="n">
        <v>1</v>
      </c>
      <c r="X462" t="n">
        <v>0.1</v>
      </c>
      <c r="Y462" t="n">
        <v>1</v>
      </c>
      <c r="Z462" t="n">
        <v>10</v>
      </c>
    </row>
    <row r="463">
      <c r="A463" t="n">
        <v>57</v>
      </c>
      <c r="B463" t="n">
        <v>135</v>
      </c>
      <c r="C463" t="inlineStr">
        <is>
          <t xml:space="preserve">CONCLUIDO	</t>
        </is>
      </c>
      <c r="D463" t="n">
        <v>9.6957</v>
      </c>
      <c r="E463" t="n">
        <v>10.31</v>
      </c>
      <c r="F463" t="n">
        <v>7.16</v>
      </c>
      <c r="G463" t="n">
        <v>71.58</v>
      </c>
      <c r="H463" t="n">
        <v>0.93</v>
      </c>
      <c r="I463" t="n">
        <v>6</v>
      </c>
      <c r="J463" t="n">
        <v>291.12</v>
      </c>
      <c r="K463" t="n">
        <v>59.89</v>
      </c>
      <c r="L463" t="n">
        <v>15.25</v>
      </c>
      <c r="M463" t="n">
        <v>1</v>
      </c>
      <c r="N463" t="n">
        <v>80.98999999999999</v>
      </c>
      <c r="O463" t="n">
        <v>36139.39</v>
      </c>
      <c r="P463" t="n">
        <v>96.14</v>
      </c>
      <c r="Q463" t="n">
        <v>605.84</v>
      </c>
      <c r="R463" t="n">
        <v>27.11</v>
      </c>
      <c r="S463" t="n">
        <v>21.88</v>
      </c>
      <c r="T463" t="n">
        <v>1600.62</v>
      </c>
      <c r="U463" t="n">
        <v>0.8100000000000001</v>
      </c>
      <c r="V463" t="n">
        <v>0.86</v>
      </c>
      <c r="W463" t="n">
        <v>1</v>
      </c>
      <c r="X463" t="n">
        <v>0.1</v>
      </c>
      <c r="Y463" t="n">
        <v>1</v>
      </c>
      <c r="Z463" t="n">
        <v>10</v>
      </c>
    </row>
    <row r="464">
      <c r="A464" t="n">
        <v>58</v>
      </c>
      <c r="B464" t="n">
        <v>135</v>
      </c>
      <c r="C464" t="inlineStr">
        <is>
          <t xml:space="preserve">CONCLUIDO	</t>
        </is>
      </c>
      <c r="D464" t="n">
        <v>9.702199999999999</v>
      </c>
      <c r="E464" t="n">
        <v>10.31</v>
      </c>
      <c r="F464" t="n">
        <v>7.15</v>
      </c>
      <c r="G464" t="n">
        <v>71.51000000000001</v>
      </c>
      <c r="H464" t="n">
        <v>0.95</v>
      </c>
      <c r="I464" t="n">
        <v>6</v>
      </c>
      <c r="J464" t="n">
        <v>291.63</v>
      </c>
      <c r="K464" t="n">
        <v>59.89</v>
      </c>
      <c r="L464" t="n">
        <v>15.5</v>
      </c>
      <c r="M464" t="n">
        <v>1</v>
      </c>
      <c r="N464" t="n">
        <v>81.25</v>
      </c>
      <c r="O464" t="n">
        <v>36202.38</v>
      </c>
      <c r="P464" t="n">
        <v>96.2</v>
      </c>
      <c r="Q464" t="n">
        <v>605.84</v>
      </c>
      <c r="R464" t="n">
        <v>26.88</v>
      </c>
      <c r="S464" t="n">
        <v>21.88</v>
      </c>
      <c r="T464" t="n">
        <v>1484.58</v>
      </c>
      <c r="U464" t="n">
        <v>0.8100000000000001</v>
      </c>
      <c r="V464" t="n">
        <v>0.87</v>
      </c>
      <c r="W464" t="n">
        <v>1</v>
      </c>
      <c r="X464" t="n">
        <v>0.09</v>
      </c>
      <c r="Y464" t="n">
        <v>1</v>
      </c>
      <c r="Z464" t="n">
        <v>10</v>
      </c>
    </row>
    <row r="465">
      <c r="A465" t="n">
        <v>59</v>
      </c>
      <c r="B465" t="n">
        <v>135</v>
      </c>
      <c r="C465" t="inlineStr">
        <is>
          <t xml:space="preserve">CONCLUIDO	</t>
        </is>
      </c>
      <c r="D465" t="n">
        <v>9.6972</v>
      </c>
      <c r="E465" t="n">
        <v>10.31</v>
      </c>
      <c r="F465" t="n">
        <v>7.16</v>
      </c>
      <c r="G465" t="n">
        <v>71.56</v>
      </c>
      <c r="H465" t="n">
        <v>0.96</v>
      </c>
      <c r="I465" t="n">
        <v>6</v>
      </c>
      <c r="J465" t="n">
        <v>292.15</v>
      </c>
      <c r="K465" t="n">
        <v>59.89</v>
      </c>
      <c r="L465" t="n">
        <v>15.75</v>
      </c>
      <c r="M465" t="n">
        <v>1</v>
      </c>
      <c r="N465" t="n">
        <v>81.51000000000001</v>
      </c>
      <c r="O465" t="n">
        <v>36265.48</v>
      </c>
      <c r="P465" t="n">
        <v>96.43000000000001</v>
      </c>
      <c r="Q465" t="n">
        <v>605.84</v>
      </c>
      <c r="R465" t="n">
        <v>27.07</v>
      </c>
      <c r="S465" t="n">
        <v>21.88</v>
      </c>
      <c r="T465" t="n">
        <v>1581.46</v>
      </c>
      <c r="U465" t="n">
        <v>0.8100000000000001</v>
      </c>
      <c r="V465" t="n">
        <v>0.86</v>
      </c>
      <c r="W465" t="n">
        <v>1</v>
      </c>
      <c r="X465" t="n">
        <v>0.1</v>
      </c>
      <c r="Y465" t="n">
        <v>1</v>
      </c>
      <c r="Z465" t="n">
        <v>10</v>
      </c>
    </row>
    <row r="466">
      <c r="A466" t="n">
        <v>60</v>
      </c>
      <c r="B466" t="n">
        <v>135</v>
      </c>
      <c r="C466" t="inlineStr">
        <is>
          <t xml:space="preserve">CONCLUIDO	</t>
        </is>
      </c>
      <c r="D466" t="n">
        <v>9.693099999999999</v>
      </c>
      <c r="E466" t="n">
        <v>10.32</v>
      </c>
      <c r="F466" t="n">
        <v>7.16</v>
      </c>
      <c r="G466" t="n">
        <v>71.59999999999999</v>
      </c>
      <c r="H466" t="n">
        <v>0.97</v>
      </c>
      <c r="I466" t="n">
        <v>6</v>
      </c>
      <c r="J466" t="n">
        <v>292.66</v>
      </c>
      <c r="K466" t="n">
        <v>59.89</v>
      </c>
      <c r="L466" t="n">
        <v>16</v>
      </c>
      <c r="M466" t="n">
        <v>0</v>
      </c>
      <c r="N466" t="n">
        <v>81.77</v>
      </c>
      <c r="O466" t="n">
        <v>36328.69</v>
      </c>
      <c r="P466" t="n">
        <v>96.63</v>
      </c>
      <c r="Q466" t="n">
        <v>605.9</v>
      </c>
      <c r="R466" t="n">
        <v>27.11</v>
      </c>
      <c r="S466" t="n">
        <v>21.88</v>
      </c>
      <c r="T466" t="n">
        <v>1601.45</v>
      </c>
      <c r="U466" t="n">
        <v>0.8100000000000001</v>
      </c>
      <c r="V466" t="n">
        <v>0.86</v>
      </c>
      <c r="W466" t="n">
        <v>1.01</v>
      </c>
      <c r="X466" t="n">
        <v>0.1</v>
      </c>
      <c r="Y466" t="n">
        <v>1</v>
      </c>
      <c r="Z466" t="n">
        <v>10</v>
      </c>
    </row>
    <row r="467">
      <c r="A467" t="n">
        <v>0</v>
      </c>
      <c r="B467" t="n">
        <v>80</v>
      </c>
      <c r="C467" t="inlineStr">
        <is>
          <t xml:space="preserve">CONCLUIDO	</t>
        </is>
      </c>
      <c r="D467" t="n">
        <v>7.5127</v>
      </c>
      <c r="E467" t="n">
        <v>13.31</v>
      </c>
      <c r="F467" t="n">
        <v>8.57</v>
      </c>
      <c r="G467" t="n">
        <v>6.86</v>
      </c>
      <c r="H467" t="n">
        <v>0.11</v>
      </c>
      <c r="I467" t="n">
        <v>75</v>
      </c>
      <c r="J467" t="n">
        <v>159.12</v>
      </c>
      <c r="K467" t="n">
        <v>50.28</v>
      </c>
      <c r="L467" t="n">
        <v>1</v>
      </c>
      <c r="M467" t="n">
        <v>73</v>
      </c>
      <c r="N467" t="n">
        <v>27.84</v>
      </c>
      <c r="O467" t="n">
        <v>19859.16</v>
      </c>
      <c r="P467" t="n">
        <v>102.98</v>
      </c>
      <c r="Q467" t="n">
        <v>605.88</v>
      </c>
      <c r="R467" t="n">
        <v>71.18000000000001</v>
      </c>
      <c r="S467" t="n">
        <v>21.88</v>
      </c>
      <c r="T467" t="n">
        <v>23293.83</v>
      </c>
      <c r="U467" t="n">
        <v>0.31</v>
      </c>
      <c r="V467" t="n">
        <v>0.72</v>
      </c>
      <c r="W467" t="n">
        <v>1.11</v>
      </c>
      <c r="X467" t="n">
        <v>1.51</v>
      </c>
      <c r="Y467" t="n">
        <v>1</v>
      </c>
      <c r="Z467" t="n">
        <v>10</v>
      </c>
    </row>
    <row r="468">
      <c r="A468" t="n">
        <v>1</v>
      </c>
      <c r="B468" t="n">
        <v>80</v>
      </c>
      <c r="C468" t="inlineStr">
        <is>
          <t xml:space="preserve">CONCLUIDO	</t>
        </is>
      </c>
      <c r="D468" t="n">
        <v>8.0884</v>
      </c>
      <c r="E468" t="n">
        <v>12.36</v>
      </c>
      <c r="F468" t="n">
        <v>8.199999999999999</v>
      </c>
      <c r="G468" t="n">
        <v>8.630000000000001</v>
      </c>
      <c r="H468" t="n">
        <v>0.14</v>
      </c>
      <c r="I468" t="n">
        <v>57</v>
      </c>
      <c r="J468" t="n">
        <v>159.48</v>
      </c>
      <c r="K468" t="n">
        <v>50.28</v>
      </c>
      <c r="L468" t="n">
        <v>1.25</v>
      </c>
      <c r="M468" t="n">
        <v>55</v>
      </c>
      <c r="N468" t="n">
        <v>27.95</v>
      </c>
      <c r="O468" t="n">
        <v>19902.91</v>
      </c>
      <c r="P468" t="n">
        <v>97.72</v>
      </c>
      <c r="Q468" t="n">
        <v>605.89</v>
      </c>
      <c r="R468" t="n">
        <v>59.78</v>
      </c>
      <c r="S468" t="n">
        <v>21.88</v>
      </c>
      <c r="T468" t="n">
        <v>17681.13</v>
      </c>
      <c r="U468" t="n">
        <v>0.37</v>
      </c>
      <c r="V468" t="n">
        <v>0.75</v>
      </c>
      <c r="W468" t="n">
        <v>1.08</v>
      </c>
      <c r="X468" t="n">
        <v>1.14</v>
      </c>
      <c r="Y468" t="n">
        <v>1</v>
      </c>
      <c r="Z468" t="n">
        <v>10</v>
      </c>
    </row>
    <row r="469">
      <c r="A469" t="n">
        <v>2</v>
      </c>
      <c r="B469" t="n">
        <v>80</v>
      </c>
      <c r="C469" t="inlineStr">
        <is>
          <t xml:space="preserve">CONCLUIDO	</t>
        </is>
      </c>
      <c r="D469" t="n">
        <v>8.4396</v>
      </c>
      <c r="E469" t="n">
        <v>11.85</v>
      </c>
      <c r="F469" t="n">
        <v>8.01</v>
      </c>
      <c r="G469" t="n">
        <v>10.23</v>
      </c>
      <c r="H469" t="n">
        <v>0.17</v>
      </c>
      <c r="I469" t="n">
        <v>47</v>
      </c>
      <c r="J469" t="n">
        <v>159.83</v>
      </c>
      <c r="K469" t="n">
        <v>50.28</v>
      </c>
      <c r="L469" t="n">
        <v>1.5</v>
      </c>
      <c r="M469" t="n">
        <v>45</v>
      </c>
      <c r="N469" t="n">
        <v>28.05</v>
      </c>
      <c r="O469" t="n">
        <v>19946.71</v>
      </c>
      <c r="P469" t="n">
        <v>94.64</v>
      </c>
      <c r="Q469" t="n">
        <v>606.12</v>
      </c>
      <c r="R469" t="n">
        <v>53.83</v>
      </c>
      <c r="S469" t="n">
        <v>21.88</v>
      </c>
      <c r="T469" t="n">
        <v>14755.58</v>
      </c>
      <c r="U469" t="n">
        <v>0.41</v>
      </c>
      <c r="V469" t="n">
        <v>0.77</v>
      </c>
      <c r="W469" t="n">
        <v>1.07</v>
      </c>
      <c r="X469" t="n">
        <v>0.95</v>
      </c>
      <c r="Y469" t="n">
        <v>1</v>
      </c>
      <c r="Z469" t="n">
        <v>10</v>
      </c>
    </row>
    <row r="470">
      <c r="A470" t="n">
        <v>3</v>
      </c>
      <c r="B470" t="n">
        <v>80</v>
      </c>
      <c r="C470" t="inlineStr">
        <is>
          <t xml:space="preserve">CONCLUIDO	</t>
        </is>
      </c>
      <c r="D470" t="n">
        <v>8.779400000000001</v>
      </c>
      <c r="E470" t="n">
        <v>11.39</v>
      </c>
      <c r="F470" t="n">
        <v>7.81</v>
      </c>
      <c r="G470" t="n">
        <v>12.01</v>
      </c>
      <c r="H470" t="n">
        <v>0.19</v>
      </c>
      <c r="I470" t="n">
        <v>39</v>
      </c>
      <c r="J470" t="n">
        <v>160.19</v>
      </c>
      <c r="K470" t="n">
        <v>50.28</v>
      </c>
      <c r="L470" t="n">
        <v>1.75</v>
      </c>
      <c r="M470" t="n">
        <v>37</v>
      </c>
      <c r="N470" t="n">
        <v>28.16</v>
      </c>
      <c r="O470" t="n">
        <v>19990.53</v>
      </c>
      <c r="P470" t="n">
        <v>91.48999999999999</v>
      </c>
      <c r="Q470" t="n">
        <v>605.9400000000001</v>
      </c>
      <c r="R470" t="n">
        <v>47.71</v>
      </c>
      <c r="S470" t="n">
        <v>21.88</v>
      </c>
      <c r="T470" t="n">
        <v>11738.82</v>
      </c>
      <c r="U470" t="n">
        <v>0.46</v>
      </c>
      <c r="V470" t="n">
        <v>0.79</v>
      </c>
      <c r="W470" t="n">
        <v>1.05</v>
      </c>
      <c r="X470" t="n">
        <v>0.75</v>
      </c>
      <c r="Y470" t="n">
        <v>1</v>
      </c>
      <c r="Z470" t="n">
        <v>10</v>
      </c>
    </row>
    <row r="471">
      <c r="A471" t="n">
        <v>4</v>
      </c>
      <c r="B471" t="n">
        <v>80</v>
      </c>
      <c r="C471" t="inlineStr">
        <is>
          <t xml:space="preserve">CONCLUIDO	</t>
        </is>
      </c>
      <c r="D471" t="n">
        <v>9.014200000000001</v>
      </c>
      <c r="E471" t="n">
        <v>11.09</v>
      </c>
      <c r="F471" t="n">
        <v>7.71</v>
      </c>
      <c r="G471" t="n">
        <v>14.01</v>
      </c>
      <c r="H471" t="n">
        <v>0.22</v>
      </c>
      <c r="I471" t="n">
        <v>33</v>
      </c>
      <c r="J471" t="n">
        <v>160.54</v>
      </c>
      <c r="K471" t="n">
        <v>50.28</v>
      </c>
      <c r="L471" t="n">
        <v>2</v>
      </c>
      <c r="M471" t="n">
        <v>31</v>
      </c>
      <c r="N471" t="n">
        <v>28.26</v>
      </c>
      <c r="O471" t="n">
        <v>20034.4</v>
      </c>
      <c r="P471" t="n">
        <v>89.45</v>
      </c>
      <c r="Q471" t="n">
        <v>605.97</v>
      </c>
      <c r="R471" t="n">
        <v>44.31</v>
      </c>
      <c r="S471" t="n">
        <v>21.88</v>
      </c>
      <c r="T471" t="n">
        <v>10065.46</v>
      </c>
      <c r="U471" t="n">
        <v>0.49</v>
      </c>
      <c r="V471" t="n">
        <v>0.8</v>
      </c>
      <c r="W471" t="n">
        <v>1.04</v>
      </c>
      <c r="X471" t="n">
        <v>0.65</v>
      </c>
      <c r="Y471" t="n">
        <v>1</v>
      </c>
      <c r="Z471" t="n">
        <v>10</v>
      </c>
    </row>
    <row r="472">
      <c r="A472" t="n">
        <v>5</v>
      </c>
      <c r="B472" t="n">
        <v>80</v>
      </c>
      <c r="C472" t="inlineStr">
        <is>
          <t xml:space="preserve">CONCLUIDO	</t>
        </is>
      </c>
      <c r="D472" t="n">
        <v>9.1846</v>
      </c>
      <c r="E472" t="n">
        <v>10.89</v>
      </c>
      <c r="F472" t="n">
        <v>7.63</v>
      </c>
      <c r="G472" t="n">
        <v>15.78</v>
      </c>
      <c r="H472" t="n">
        <v>0.25</v>
      </c>
      <c r="I472" t="n">
        <v>29</v>
      </c>
      <c r="J472" t="n">
        <v>160.9</v>
      </c>
      <c r="K472" t="n">
        <v>50.28</v>
      </c>
      <c r="L472" t="n">
        <v>2.25</v>
      </c>
      <c r="M472" t="n">
        <v>27</v>
      </c>
      <c r="N472" t="n">
        <v>28.37</v>
      </c>
      <c r="O472" t="n">
        <v>20078.3</v>
      </c>
      <c r="P472" t="n">
        <v>87.67</v>
      </c>
      <c r="Q472" t="n">
        <v>605.98</v>
      </c>
      <c r="R472" t="n">
        <v>41.99</v>
      </c>
      <c r="S472" t="n">
        <v>21.88</v>
      </c>
      <c r="T472" t="n">
        <v>8929.02</v>
      </c>
      <c r="U472" t="n">
        <v>0.52</v>
      </c>
      <c r="V472" t="n">
        <v>0.8100000000000001</v>
      </c>
      <c r="W472" t="n">
        <v>1.03</v>
      </c>
      <c r="X472" t="n">
        <v>0.57</v>
      </c>
      <c r="Y472" t="n">
        <v>1</v>
      </c>
      <c r="Z472" t="n">
        <v>10</v>
      </c>
    </row>
    <row r="473">
      <c r="A473" t="n">
        <v>6</v>
      </c>
      <c r="B473" t="n">
        <v>80</v>
      </c>
      <c r="C473" t="inlineStr">
        <is>
          <t xml:space="preserve">CONCLUIDO	</t>
        </is>
      </c>
      <c r="D473" t="n">
        <v>9.3233</v>
      </c>
      <c r="E473" t="n">
        <v>10.73</v>
      </c>
      <c r="F473" t="n">
        <v>7.56</v>
      </c>
      <c r="G473" t="n">
        <v>17.45</v>
      </c>
      <c r="H473" t="n">
        <v>0.27</v>
      </c>
      <c r="I473" t="n">
        <v>26</v>
      </c>
      <c r="J473" t="n">
        <v>161.26</v>
      </c>
      <c r="K473" t="n">
        <v>50.28</v>
      </c>
      <c r="L473" t="n">
        <v>2.5</v>
      </c>
      <c r="M473" t="n">
        <v>24</v>
      </c>
      <c r="N473" t="n">
        <v>28.48</v>
      </c>
      <c r="O473" t="n">
        <v>20122.23</v>
      </c>
      <c r="P473" t="n">
        <v>86.28</v>
      </c>
      <c r="Q473" t="n">
        <v>605.9299999999999</v>
      </c>
      <c r="R473" t="n">
        <v>39.96</v>
      </c>
      <c r="S473" t="n">
        <v>21.88</v>
      </c>
      <c r="T473" t="n">
        <v>7927.5</v>
      </c>
      <c r="U473" t="n">
        <v>0.55</v>
      </c>
      <c r="V473" t="n">
        <v>0.82</v>
      </c>
      <c r="W473" t="n">
        <v>1.03</v>
      </c>
      <c r="X473" t="n">
        <v>0.5</v>
      </c>
      <c r="Y473" t="n">
        <v>1</v>
      </c>
      <c r="Z473" t="n">
        <v>10</v>
      </c>
    </row>
    <row r="474">
      <c r="A474" t="n">
        <v>7</v>
      </c>
      <c r="B474" t="n">
        <v>80</v>
      </c>
      <c r="C474" t="inlineStr">
        <is>
          <t xml:space="preserve">CONCLUIDO	</t>
        </is>
      </c>
      <c r="D474" t="n">
        <v>9.465199999999999</v>
      </c>
      <c r="E474" t="n">
        <v>10.56</v>
      </c>
      <c r="F474" t="n">
        <v>7.5</v>
      </c>
      <c r="G474" t="n">
        <v>19.56</v>
      </c>
      <c r="H474" t="n">
        <v>0.3</v>
      </c>
      <c r="I474" t="n">
        <v>23</v>
      </c>
      <c r="J474" t="n">
        <v>161.61</v>
      </c>
      <c r="K474" t="n">
        <v>50.28</v>
      </c>
      <c r="L474" t="n">
        <v>2.75</v>
      </c>
      <c r="M474" t="n">
        <v>21</v>
      </c>
      <c r="N474" t="n">
        <v>28.58</v>
      </c>
      <c r="O474" t="n">
        <v>20166.2</v>
      </c>
      <c r="P474" t="n">
        <v>84.45999999999999</v>
      </c>
      <c r="Q474" t="n">
        <v>605.87</v>
      </c>
      <c r="R474" t="n">
        <v>37.93</v>
      </c>
      <c r="S474" t="n">
        <v>21.88</v>
      </c>
      <c r="T474" t="n">
        <v>6928.33</v>
      </c>
      <c r="U474" t="n">
        <v>0.58</v>
      </c>
      <c r="V474" t="n">
        <v>0.82</v>
      </c>
      <c r="W474" t="n">
        <v>1.03</v>
      </c>
      <c r="X474" t="n">
        <v>0.44</v>
      </c>
      <c r="Y474" t="n">
        <v>1</v>
      </c>
      <c r="Z474" t="n">
        <v>10</v>
      </c>
    </row>
    <row r="475">
      <c r="A475" t="n">
        <v>8</v>
      </c>
      <c r="B475" t="n">
        <v>80</v>
      </c>
      <c r="C475" t="inlineStr">
        <is>
          <t xml:space="preserve">CONCLUIDO	</t>
        </is>
      </c>
      <c r="D475" t="n">
        <v>9.567299999999999</v>
      </c>
      <c r="E475" t="n">
        <v>10.45</v>
      </c>
      <c r="F475" t="n">
        <v>7.45</v>
      </c>
      <c r="G475" t="n">
        <v>21.29</v>
      </c>
      <c r="H475" t="n">
        <v>0.33</v>
      </c>
      <c r="I475" t="n">
        <v>21</v>
      </c>
      <c r="J475" t="n">
        <v>161.97</v>
      </c>
      <c r="K475" t="n">
        <v>50.28</v>
      </c>
      <c r="L475" t="n">
        <v>3</v>
      </c>
      <c r="M475" t="n">
        <v>19</v>
      </c>
      <c r="N475" t="n">
        <v>28.69</v>
      </c>
      <c r="O475" t="n">
        <v>20210.21</v>
      </c>
      <c r="P475" t="n">
        <v>83.15000000000001</v>
      </c>
      <c r="Q475" t="n">
        <v>605.86</v>
      </c>
      <c r="R475" t="n">
        <v>36.39</v>
      </c>
      <c r="S475" t="n">
        <v>21.88</v>
      </c>
      <c r="T475" t="n">
        <v>6167.71</v>
      </c>
      <c r="U475" t="n">
        <v>0.6</v>
      </c>
      <c r="V475" t="n">
        <v>0.83</v>
      </c>
      <c r="W475" t="n">
        <v>1.02</v>
      </c>
      <c r="X475" t="n">
        <v>0.39</v>
      </c>
      <c r="Y475" t="n">
        <v>1</v>
      </c>
      <c r="Z475" t="n">
        <v>10</v>
      </c>
    </row>
    <row r="476">
      <c r="A476" t="n">
        <v>9</v>
      </c>
      <c r="B476" t="n">
        <v>80</v>
      </c>
      <c r="C476" t="inlineStr">
        <is>
          <t xml:space="preserve">CONCLUIDO	</t>
        </is>
      </c>
      <c r="D476" t="n">
        <v>9.611800000000001</v>
      </c>
      <c r="E476" t="n">
        <v>10.4</v>
      </c>
      <c r="F476" t="n">
        <v>7.43</v>
      </c>
      <c r="G476" t="n">
        <v>22.3</v>
      </c>
      <c r="H476" t="n">
        <v>0.35</v>
      </c>
      <c r="I476" t="n">
        <v>20</v>
      </c>
      <c r="J476" t="n">
        <v>162.33</v>
      </c>
      <c r="K476" t="n">
        <v>50.28</v>
      </c>
      <c r="L476" t="n">
        <v>3.25</v>
      </c>
      <c r="M476" t="n">
        <v>18</v>
      </c>
      <c r="N476" t="n">
        <v>28.8</v>
      </c>
      <c r="O476" t="n">
        <v>20254.26</v>
      </c>
      <c r="P476" t="n">
        <v>82.18000000000001</v>
      </c>
      <c r="Q476" t="n">
        <v>605.88</v>
      </c>
      <c r="R476" t="n">
        <v>35.63</v>
      </c>
      <c r="S476" t="n">
        <v>21.88</v>
      </c>
      <c r="T476" t="n">
        <v>5793.65</v>
      </c>
      <c r="U476" t="n">
        <v>0.61</v>
      </c>
      <c r="V476" t="n">
        <v>0.83</v>
      </c>
      <c r="W476" t="n">
        <v>1.03</v>
      </c>
      <c r="X476" t="n">
        <v>0.38</v>
      </c>
      <c r="Y476" t="n">
        <v>1</v>
      </c>
      <c r="Z476" t="n">
        <v>10</v>
      </c>
    </row>
    <row r="477">
      <c r="A477" t="n">
        <v>10</v>
      </c>
      <c r="B477" t="n">
        <v>80</v>
      </c>
      <c r="C477" t="inlineStr">
        <is>
          <t xml:space="preserve">CONCLUIDO	</t>
        </is>
      </c>
      <c r="D477" t="n">
        <v>9.7056</v>
      </c>
      <c r="E477" t="n">
        <v>10.3</v>
      </c>
      <c r="F477" t="n">
        <v>7.4</v>
      </c>
      <c r="G477" t="n">
        <v>24.66</v>
      </c>
      <c r="H477" t="n">
        <v>0.38</v>
      </c>
      <c r="I477" t="n">
        <v>18</v>
      </c>
      <c r="J477" t="n">
        <v>162.68</v>
      </c>
      <c r="K477" t="n">
        <v>50.28</v>
      </c>
      <c r="L477" t="n">
        <v>3.5</v>
      </c>
      <c r="M477" t="n">
        <v>16</v>
      </c>
      <c r="N477" t="n">
        <v>28.9</v>
      </c>
      <c r="O477" t="n">
        <v>20298.34</v>
      </c>
      <c r="P477" t="n">
        <v>80.84</v>
      </c>
      <c r="Q477" t="n">
        <v>605.9400000000001</v>
      </c>
      <c r="R477" t="n">
        <v>34.79</v>
      </c>
      <c r="S477" t="n">
        <v>21.88</v>
      </c>
      <c r="T477" t="n">
        <v>5381.46</v>
      </c>
      <c r="U477" t="n">
        <v>0.63</v>
      </c>
      <c r="V477" t="n">
        <v>0.84</v>
      </c>
      <c r="W477" t="n">
        <v>1.02</v>
      </c>
      <c r="X477" t="n">
        <v>0.34</v>
      </c>
      <c r="Y477" t="n">
        <v>1</v>
      </c>
      <c r="Z477" t="n">
        <v>10</v>
      </c>
    </row>
    <row r="478">
      <c r="A478" t="n">
        <v>11</v>
      </c>
      <c r="B478" t="n">
        <v>80</v>
      </c>
      <c r="C478" t="inlineStr">
        <is>
          <t xml:space="preserve">CONCLUIDO	</t>
        </is>
      </c>
      <c r="D478" t="n">
        <v>9.762700000000001</v>
      </c>
      <c r="E478" t="n">
        <v>10.24</v>
      </c>
      <c r="F478" t="n">
        <v>7.37</v>
      </c>
      <c r="G478" t="n">
        <v>26.01</v>
      </c>
      <c r="H478" t="n">
        <v>0.41</v>
      </c>
      <c r="I478" t="n">
        <v>17</v>
      </c>
      <c r="J478" t="n">
        <v>163.04</v>
      </c>
      <c r="K478" t="n">
        <v>50.28</v>
      </c>
      <c r="L478" t="n">
        <v>3.75</v>
      </c>
      <c r="M478" t="n">
        <v>15</v>
      </c>
      <c r="N478" t="n">
        <v>29.01</v>
      </c>
      <c r="O478" t="n">
        <v>20342.46</v>
      </c>
      <c r="P478" t="n">
        <v>79.98999999999999</v>
      </c>
      <c r="Q478" t="n">
        <v>605.84</v>
      </c>
      <c r="R478" t="n">
        <v>33.89</v>
      </c>
      <c r="S478" t="n">
        <v>21.88</v>
      </c>
      <c r="T478" t="n">
        <v>4936.56</v>
      </c>
      <c r="U478" t="n">
        <v>0.65</v>
      </c>
      <c r="V478" t="n">
        <v>0.84</v>
      </c>
      <c r="W478" t="n">
        <v>1.02</v>
      </c>
      <c r="X478" t="n">
        <v>0.31</v>
      </c>
      <c r="Y478" t="n">
        <v>1</v>
      </c>
      <c r="Z478" t="n">
        <v>10</v>
      </c>
    </row>
    <row r="479">
      <c r="A479" t="n">
        <v>12</v>
      </c>
      <c r="B479" t="n">
        <v>80</v>
      </c>
      <c r="C479" t="inlineStr">
        <is>
          <t xml:space="preserve">CONCLUIDO	</t>
        </is>
      </c>
      <c r="D479" t="n">
        <v>9.841200000000001</v>
      </c>
      <c r="E479" t="n">
        <v>10.16</v>
      </c>
      <c r="F479" t="n">
        <v>7.35</v>
      </c>
      <c r="G479" t="n">
        <v>29.41</v>
      </c>
      <c r="H479" t="n">
        <v>0.43</v>
      </c>
      <c r="I479" t="n">
        <v>15</v>
      </c>
      <c r="J479" t="n">
        <v>163.4</v>
      </c>
      <c r="K479" t="n">
        <v>50.28</v>
      </c>
      <c r="L479" t="n">
        <v>4</v>
      </c>
      <c r="M479" t="n">
        <v>13</v>
      </c>
      <c r="N479" t="n">
        <v>29.12</v>
      </c>
      <c r="O479" t="n">
        <v>20386.62</v>
      </c>
      <c r="P479" t="n">
        <v>78.2</v>
      </c>
      <c r="Q479" t="n">
        <v>605.9299999999999</v>
      </c>
      <c r="R479" t="n">
        <v>33.37</v>
      </c>
      <c r="S479" t="n">
        <v>21.88</v>
      </c>
      <c r="T479" t="n">
        <v>4687.25</v>
      </c>
      <c r="U479" t="n">
        <v>0.66</v>
      </c>
      <c r="V479" t="n">
        <v>0.84</v>
      </c>
      <c r="W479" t="n">
        <v>1.01</v>
      </c>
      <c r="X479" t="n">
        <v>0.3</v>
      </c>
      <c r="Y479" t="n">
        <v>1</v>
      </c>
      <c r="Z479" t="n">
        <v>10</v>
      </c>
    </row>
    <row r="480">
      <c r="A480" t="n">
        <v>13</v>
      </c>
      <c r="B480" t="n">
        <v>80</v>
      </c>
      <c r="C480" t="inlineStr">
        <is>
          <t xml:space="preserve">CONCLUIDO	</t>
        </is>
      </c>
      <c r="D480" t="n">
        <v>9.913500000000001</v>
      </c>
      <c r="E480" t="n">
        <v>10.09</v>
      </c>
      <c r="F480" t="n">
        <v>7.31</v>
      </c>
      <c r="G480" t="n">
        <v>31.34</v>
      </c>
      <c r="H480" t="n">
        <v>0.46</v>
      </c>
      <c r="I480" t="n">
        <v>14</v>
      </c>
      <c r="J480" t="n">
        <v>163.76</v>
      </c>
      <c r="K480" t="n">
        <v>50.28</v>
      </c>
      <c r="L480" t="n">
        <v>4.25</v>
      </c>
      <c r="M480" t="n">
        <v>12</v>
      </c>
      <c r="N480" t="n">
        <v>29.23</v>
      </c>
      <c r="O480" t="n">
        <v>20430.81</v>
      </c>
      <c r="P480" t="n">
        <v>77.02</v>
      </c>
      <c r="Q480" t="n">
        <v>605.87</v>
      </c>
      <c r="R480" t="n">
        <v>32.09</v>
      </c>
      <c r="S480" t="n">
        <v>21.88</v>
      </c>
      <c r="T480" t="n">
        <v>4050.1</v>
      </c>
      <c r="U480" t="n">
        <v>0.68</v>
      </c>
      <c r="V480" t="n">
        <v>0.85</v>
      </c>
      <c r="W480" t="n">
        <v>1.01</v>
      </c>
      <c r="X480" t="n">
        <v>0.25</v>
      </c>
      <c r="Y480" t="n">
        <v>1</v>
      </c>
      <c r="Z480" t="n">
        <v>10</v>
      </c>
    </row>
    <row r="481">
      <c r="A481" t="n">
        <v>14</v>
      </c>
      <c r="B481" t="n">
        <v>80</v>
      </c>
      <c r="C481" t="inlineStr">
        <is>
          <t xml:space="preserve">CONCLUIDO	</t>
        </is>
      </c>
      <c r="D481" t="n">
        <v>9.902900000000001</v>
      </c>
      <c r="E481" t="n">
        <v>10.1</v>
      </c>
      <c r="F481" t="n">
        <v>7.32</v>
      </c>
      <c r="G481" t="n">
        <v>31.38</v>
      </c>
      <c r="H481" t="n">
        <v>0.49</v>
      </c>
      <c r="I481" t="n">
        <v>14</v>
      </c>
      <c r="J481" t="n">
        <v>164.12</v>
      </c>
      <c r="K481" t="n">
        <v>50.28</v>
      </c>
      <c r="L481" t="n">
        <v>4.5</v>
      </c>
      <c r="M481" t="n">
        <v>12</v>
      </c>
      <c r="N481" t="n">
        <v>29.34</v>
      </c>
      <c r="O481" t="n">
        <v>20475.04</v>
      </c>
      <c r="P481" t="n">
        <v>76</v>
      </c>
      <c r="Q481" t="n">
        <v>605.84</v>
      </c>
      <c r="R481" t="n">
        <v>32.35</v>
      </c>
      <c r="S481" t="n">
        <v>21.88</v>
      </c>
      <c r="T481" t="n">
        <v>4181.72</v>
      </c>
      <c r="U481" t="n">
        <v>0.68</v>
      </c>
      <c r="V481" t="n">
        <v>0.84</v>
      </c>
      <c r="W481" t="n">
        <v>1.01</v>
      </c>
      <c r="X481" t="n">
        <v>0.26</v>
      </c>
      <c r="Y481" t="n">
        <v>1</v>
      </c>
      <c r="Z481" t="n">
        <v>10</v>
      </c>
    </row>
    <row r="482">
      <c r="A482" t="n">
        <v>15</v>
      </c>
      <c r="B482" t="n">
        <v>80</v>
      </c>
      <c r="C482" t="inlineStr">
        <is>
          <t xml:space="preserve">CONCLUIDO	</t>
        </is>
      </c>
      <c r="D482" t="n">
        <v>9.9483</v>
      </c>
      <c r="E482" t="n">
        <v>10.05</v>
      </c>
      <c r="F482" t="n">
        <v>7.31</v>
      </c>
      <c r="G482" t="n">
        <v>33.73</v>
      </c>
      <c r="H482" t="n">
        <v>0.51</v>
      </c>
      <c r="I482" t="n">
        <v>13</v>
      </c>
      <c r="J482" t="n">
        <v>164.48</v>
      </c>
      <c r="K482" t="n">
        <v>50.28</v>
      </c>
      <c r="L482" t="n">
        <v>4.75</v>
      </c>
      <c r="M482" t="n">
        <v>11</v>
      </c>
      <c r="N482" t="n">
        <v>29.45</v>
      </c>
      <c r="O482" t="n">
        <v>20519.3</v>
      </c>
      <c r="P482" t="n">
        <v>75.81</v>
      </c>
      <c r="Q482" t="n">
        <v>605.84</v>
      </c>
      <c r="R482" t="n">
        <v>32.03</v>
      </c>
      <c r="S482" t="n">
        <v>21.88</v>
      </c>
      <c r="T482" t="n">
        <v>4026.11</v>
      </c>
      <c r="U482" t="n">
        <v>0.68</v>
      </c>
      <c r="V482" t="n">
        <v>0.85</v>
      </c>
      <c r="W482" t="n">
        <v>1.01</v>
      </c>
      <c r="X482" t="n">
        <v>0.25</v>
      </c>
      <c r="Y482" t="n">
        <v>1</v>
      </c>
      <c r="Z482" t="n">
        <v>10</v>
      </c>
    </row>
    <row r="483">
      <c r="A483" t="n">
        <v>16</v>
      </c>
      <c r="B483" t="n">
        <v>80</v>
      </c>
      <c r="C483" t="inlineStr">
        <is>
          <t xml:space="preserve">CONCLUIDO	</t>
        </is>
      </c>
      <c r="D483" t="n">
        <v>10.0056</v>
      </c>
      <c r="E483" t="n">
        <v>9.99</v>
      </c>
      <c r="F483" t="n">
        <v>7.28</v>
      </c>
      <c r="G483" t="n">
        <v>36.42</v>
      </c>
      <c r="H483" t="n">
        <v>0.54</v>
      </c>
      <c r="I483" t="n">
        <v>12</v>
      </c>
      <c r="J483" t="n">
        <v>164.83</v>
      </c>
      <c r="K483" t="n">
        <v>50.28</v>
      </c>
      <c r="L483" t="n">
        <v>5</v>
      </c>
      <c r="M483" t="n">
        <v>10</v>
      </c>
      <c r="N483" t="n">
        <v>29.55</v>
      </c>
      <c r="O483" t="n">
        <v>20563.61</v>
      </c>
      <c r="P483" t="n">
        <v>74.09999999999999</v>
      </c>
      <c r="Q483" t="n">
        <v>605.84</v>
      </c>
      <c r="R483" t="n">
        <v>31.14</v>
      </c>
      <c r="S483" t="n">
        <v>21.88</v>
      </c>
      <c r="T483" t="n">
        <v>3588.59</v>
      </c>
      <c r="U483" t="n">
        <v>0.7</v>
      </c>
      <c r="V483" t="n">
        <v>0.85</v>
      </c>
      <c r="W483" t="n">
        <v>1.01</v>
      </c>
      <c r="X483" t="n">
        <v>0.23</v>
      </c>
      <c r="Y483" t="n">
        <v>1</v>
      </c>
      <c r="Z483" t="n">
        <v>10</v>
      </c>
    </row>
    <row r="484">
      <c r="A484" t="n">
        <v>17</v>
      </c>
      <c r="B484" t="n">
        <v>80</v>
      </c>
      <c r="C484" t="inlineStr">
        <is>
          <t xml:space="preserve">CONCLUIDO	</t>
        </is>
      </c>
      <c r="D484" t="n">
        <v>10.0758</v>
      </c>
      <c r="E484" t="n">
        <v>9.92</v>
      </c>
      <c r="F484" t="n">
        <v>7.25</v>
      </c>
      <c r="G484" t="n">
        <v>39.52</v>
      </c>
      <c r="H484" t="n">
        <v>0.5600000000000001</v>
      </c>
      <c r="I484" t="n">
        <v>11</v>
      </c>
      <c r="J484" t="n">
        <v>165.19</v>
      </c>
      <c r="K484" t="n">
        <v>50.28</v>
      </c>
      <c r="L484" t="n">
        <v>5.25</v>
      </c>
      <c r="M484" t="n">
        <v>9</v>
      </c>
      <c r="N484" t="n">
        <v>29.66</v>
      </c>
      <c r="O484" t="n">
        <v>20607.95</v>
      </c>
      <c r="P484" t="n">
        <v>72.90000000000001</v>
      </c>
      <c r="Q484" t="n">
        <v>605.89</v>
      </c>
      <c r="R484" t="n">
        <v>30.05</v>
      </c>
      <c r="S484" t="n">
        <v>21.88</v>
      </c>
      <c r="T484" t="n">
        <v>3046.39</v>
      </c>
      <c r="U484" t="n">
        <v>0.73</v>
      </c>
      <c r="V484" t="n">
        <v>0.85</v>
      </c>
      <c r="W484" t="n">
        <v>1</v>
      </c>
      <c r="X484" t="n">
        <v>0.19</v>
      </c>
      <c r="Y484" t="n">
        <v>1</v>
      </c>
      <c r="Z484" t="n">
        <v>10</v>
      </c>
    </row>
    <row r="485">
      <c r="A485" t="n">
        <v>18</v>
      </c>
      <c r="B485" t="n">
        <v>80</v>
      </c>
      <c r="C485" t="inlineStr">
        <is>
          <t xml:space="preserve">CONCLUIDO	</t>
        </is>
      </c>
      <c r="D485" t="n">
        <v>10.0587</v>
      </c>
      <c r="E485" t="n">
        <v>9.94</v>
      </c>
      <c r="F485" t="n">
        <v>7.26</v>
      </c>
      <c r="G485" t="n">
        <v>39.62</v>
      </c>
      <c r="H485" t="n">
        <v>0.59</v>
      </c>
      <c r="I485" t="n">
        <v>11</v>
      </c>
      <c r="J485" t="n">
        <v>165.55</v>
      </c>
      <c r="K485" t="n">
        <v>50.28</v>
      </c>
      <c r="L485" t="n">
        <v>5.5</v>
      </c>
      <c r="M485" t="n">
        <v>9</v>
      </c>
      <c r="N485" t="n">
        <v>29.77</v>
      </c>
      <c r="O485" t="n">
        <v>20652.33</v>
      </c>
      <c r="P485" t="n">
        <v>71.62</v>
      </c>
      <c r="Q485" t="n">
        <v>605.86</v>
      </c>
      <c r="R485" t="n">
        <v>30.52</v>
      </c>
      <c r="S485" t="n">
        <v>21.88</v>
      </c>
      <c r="T485" t="n">
        <v>3283.25</v>
      </c>
      <c r="U485" t="n">
        <v>0.72</v>
      </c>
      <c r="V485" t="n">
        <v>0.85</v>
      </c>
      <c r="W485" t="n">
        <v>1.01</v>
      </c>
      <c r="X485" t="n">
        <v>0.2</v>
      </c>
      <c r="Y485" t="n">
        <v>1</v>
      </c>
      <c r="Z485" t="n">
        <v>10</v>
      </c>
    </row>
    <row r="486">
      <c r="A486" t="n">
        <v>19</v>
      </c>
      <c r="B486" t="n">
        <v>80</v>
      </c>
      <c r="C486" t="inlineStr">
        <is>
          <t xml:space="preserve">CONCLUIDO	</t>
        </is>
      </c>
      <c r="D486" t="n">
        <v>10.1223</v>
      </c>
      <c r="E486" t="n">
        <v>9.880000000000001</v>
      </c>
      <c r="F486" t="n">
        <v>7.23</v>
      </c>
      <c r="G486" t="n">
        <v>43.39</v>
      </c>
      <c r="H486" t="n">
        <v>0.61</v>
      </c>
      <c r="I486" t="n">
        <v>10</v>
      </c>
      <c r="J486" t="n">
        <v>165.91</v>
      </c>
      <c r="K486" t="n">
        <v>50.28</v>
      </c>
      <c r="L486" t="n">
        <v>5.75</v>
      </c>
      <c r="M486" t="n">
        <v>8</v>
      </c>
      <c r="N486" t="n">
        <v>29.88</v>
      </c>
      <c r="O486" t="n">
        <v>20696.74</v>
      </c>
      <c r="P486" t="n">
        <v>70.48999999999999</v>
      </c>
      <c r="Q486" t="n">
        <v>605.85</v>
      </c>
      <c r="R486" t="n">
        <v>29.54</v>
      </c>
      <c r="S486" t="n">
        <v>21.88</v>
      </c>
      <c r="T486" t="n">
        <v>2798.76</v>
      </c>
      <c r="U486" t="n">
        <v>0.74</v>
      </c>
      <c r="V486" t="n">
        <v>0.86</v>
      </c>
      <c r="W486" t="n">
        <v>1.01</v>
      </c>
      <c r="X486" t="n">
        <v>0.17</v>
      </c>
      <c r="Y486" t="n">
        <v>1</v>
      </c>
      <c r="Z486" t="n">
        <v>10</v>
      </c>
    </row>
    <row r="487">
      <c r="A487" t="n">
        <v>20</v>
      </c>
      <c r="B487" t="n">
        <v>80</v>
      </c>
      <c r="C487" t="inlineStr">
        <is>
          <t xml:space="preserve">CONCLUIDO	</t>
        </is>
      </c>
      <c r="D487" t="n">
        <v>10.1143</v>
      </c>
      <c r="E487" t="n">
        <v>9.890000000000001</v>
      </c>
      <c r="F487" t="n">
        <v>7.24</v>
      </c>
      <c r="G487" t="n">
        <v>43.44</v>
      </c>
      <c r="H487" t="n">
        <v>0.64</v>
      </c>
      <c r="I487" t="n">
        <v>10</v>
      </c>
      <c r="J487" t="n">
        <v>166.27</v>
      </c>
      <c r="K487" t="n">
        <v>50.28</v>
      </c>
      <c r="L487" t="n">
        <v>6</v>
      </c>
      <c r="M487" t="n">
        <v>5</v>
      </c>
      <c r="N487" t="n">
        <v>29.99</v>
      </c>
      <c r="O487" t="n">
        <v>20741.2</v>
      </c>
      <c r="P487" t="n">
        <v>69.59</v>
      </c>
      <c r="Q487" t="n">
        <v>605.85</v>
      </c>
      <c r="R487" t="n">
        <v>29.72</v>
      </c>
      <c r="S487" t="n">
        <v>21.88</v>
      </c>
      <c r="T487" t="n">
        <v>2889.08</v>
      </c>
      <c r="U487" t="n">
        <v>0.74</v>
      </c>
      <c r="V487" t="n">
        <v>0.85</v>
      </c>
      <c r="W487" t="n">
        <v>1.01</v>
      </c>
      <c r="X487" t="n">
        <v>0.18</v>
      </c>
      <c r="Y487" t="n">
        <v>1</v>
      </c>
      <c r="Z487" t="n">
        <v>10</v>
      </c>
    </row>
    <row r="488">
      <c r="A488" t="n">
        <v>21</v>
      </c>
      <c r="B488" t="n">
        <v>80</v>
      </c>
      <c r="C488" t="inlineStr">
        <is>
          <t xml:space="preserve">CONCLUIDO	</t>
        </is>
      </c>
      <c r="D488" t="n">
        <v>10.1163</v>
      </c>
      <c r="E488" t="n">
        <v>9.880000000000001</v>
      </c>
      <c r="F488" t="n">
        <v>7.24</v>
      </c>
      <c r="G488" t="n">
        <v>43.43</v>
      </c>
      <c r="H488" t="n">
        <v>0.66</v>
      </c>
      <c r="I488" t="n">
        <v>10</v>
      </c>
      <c r="J488" t="n">
        <v>166.64</v>
      </c>
      <c r="K488" t="n">
        <v>50.28</v>
      </c>
      <c r="L488" t="n">
        <v>6.25</v>
      </c>
      <c r="M488" t="n">
        <v>4</v>
      </c>
      <c r="N488" t="n">
        <v>30.11</v>
      </c>
      <c r="O488" t="n">
        <v>20785.69</v>
      </c>
      <c r="P488" t="n">
        <v>68.97</v>
      </c>
      <c r="Q488" t="n">
        <v>605.84</v>
      </c>
      <c r="R488" t="n">
        <v>29.59</v>
      </c>
      <c r="S488" t="n">
        <v>21.88</v>
      </c>
      <c r="T488" t="n">
        <v>2820.64</v>
      </c>
      <c r="U488" t="n">
        <v>0.74</v>
      </c>
      <c r="V488" t="n">
        <v>0.85</v>
      </c>
      <c r="W488" t="n">
        <v>1.01</v>
      </c>
      <c r="X488" t="n">
        <v>0.18</v>
      </c>
      <c r="Y488" t="n">
        <v>1</v>
      </c>
      <c r="Z488" t="n">
        <v>10</v>
      </c>
    </row>
    <row r="489">
      <c r="A489" t="n">
        <v>22</v>
      </c>
      <c r="B489" t="n">
        <v>80</v>
      </c>
      <c r="C489" t="inlineStr">
        <is>
          <t xml:space="preserve">CONCLUIDO	</t>
        </is>
      </c>
      <c r="D489" t="n">
        <v>10.1615</v>
      </c>
      <c r="E489" t="n">
        <v>9.84</v>
      </c>
      <c r="F489" t="n">
        <v>7.23</v>
      </c>
      <c r="G489" t="n">
        <v>48.18</v>
      </c>
      <c r="H489" t="n">
        <v>0.6899999999999999</v>
      </c>
      <c r="I489" t="n">
        <v>9</v>
      </c>
      <c r="J489" t="n">
        <v>167</v>
      </c>
      <c r="K489" t="n">
        <v>50.28</v>
      </c>
      <c r="L489" t="n">
        <v>6.5</v>
      </c>
      <c r="M489" t="n">
        <v>2</v>
      </c>
      <c r="N489" t="n">
        <v>30.22</v>
      </c>
      <c r="O489" t="n">
        <v>20830.22</v>
      </c>
      <c r="P489" t="n">
        <v>68.53</v>
      </c>
      <c r="Q489" t="n">
        <v>605.84</v>
      </c>
      <c r="R489" t="n">
        <v>29.22</v>
      </c>
      <c r="S489" t="n">
        <v>21.88</v>
      </c>
      <c r="T489" t="n">
        <v>2641.85</v>
      </c>
      <c r="U489" t="n">
        <v>0.75</v>
      </c>
      <c r="V489" t="n">
        <v>0.86</v>
      </c>
      <c r="W489" t="n">
        <v>1.01</v>
      </c>
      <c r="X489" t="n">
        <v>0.17</v>
      </c>
      <c r="Y489" t="n">
        <v>1</v>
      </c>
      <c r="Z489" t="n">
        <v>10</v>
      </c>
    </row>
    <row r="490">
      <c r="A490" t="n">
        <v>23</v>
      </c>
      <c r="B490" t="n">
        <v>80</v>
      </c>
      <c r="C490" t="inlineStr">
        <is>
          <t xml:space="preserve">CONCLUIDO	</t>
        </is>
      </c>
      <c r="D490" t="n">
        <v>10.1569</v>
      </c>
      <c r="E490" t="n">
        <v>9.85</v>
      </c>
      <c r="F490" t="n">
        <v>7.23</v>
      </c>
      <c r="G490" t="n">
        <v>48.21</v>
      </c>
      <c r="H490" t="n">
        <v>0.71</v>
      </c>
      <c r="I490" t="n">
        <v>9</v>
      </c>
      <c r="J490" t="n">
        <v>167.36</v>
      </c>
      <c r="K490" t="n">
        <v>50.28</v>
      </c>
      <c r="L490" t="n">
        <v>6.75</v>
      </c>
      <c r="M490" t="n">
        <v>1</v>
      </c>
      <c r="N490" t="n">
        <v>30.33</v>
      </c>
      <c r="O490" t="n">
        <v>20874.78</v>
      </c>
      <c r="P490" t="n">
        <v>68.51000000000001</v>
      </c>
      <c r="Q490" t="n">
        <v>605.84</v>
      </c>
      <c r="R490" t="n">
        <v>29.29</v>
      </c>
      <c r="S490" t="n">
        <v>21.88</v>
      </c>
      <c r="T490" t="n">
        <v>2674.47</v>
      </c>
      <c r="U490" t="n">
        <v>0.75</v>
      </c>
      <c r="V490" t="n">
        <v>0.86</v>
      </c>
      <c r="W490" t="n">
        <v>1.01</v>
      </c>
      <c r="X490" t="n">
        <v>0.17</v>
      </c>
      <c r="Y490" t="n">
        <v>1</v>
      </c>
      <c r="Z490" t="n">
        <v>10</v>
      </c>
    </row>
    <row r="491">
      <c r="A491" t="n">
        <v>24</v>
      </c>
      <c r="B491" t="n">
        <v>80</v>
      </c>
      <c r="C491" t="inlineStr">
        <is>
          <t xml:space="preserve">CONCLUIDO	</t>
        </is>
      </c>
      <c r="D491" t="n">
        <v>10.1554</v>
      </c>
      <c r="E491" t="n">
        <v>9.85</v>
      </c>
      <c r="F491" t="n">
        <v>7.23</v>
      </c>
      <c r="G491" t="n">
        <v>48.22</v>
      </c>
      <c r="H491" t="n">
        <v>0.74</v>
      </c>
      <c r="I491" t="n">
        <v>9</v>
      </c>
      <c r="J491" t="n">
        <v>167.72</v>
      </c>
      <c r="K491" t="n">
        <v>50.28</v>
      </c>
      <c r="L491" t="n">
        <v>7</v>
      </c>
      <c r="M491" t="n">
        <v>0</v>
      </c>
      <c r="N491" t="n">
        <v>30.44</v>
      </c>
      <c r="O491" t="n">
        <v>20919.39</v>
      </c>
      <c r="P491" t="n">
        <v>68.67</v>
      </c>
      <c r="Q491" t="n">
        <v>605.84</v>
      </c>
      <c r="R491" t="n">
        <v>29.26</v>
      </c>
      <c r="S491" t="n">
        <v>21.88</v>
      </c>
      <c r="T491" t="n">
        <v>2663.19</v>
      </c>
      <c r="U491" t="n">
        <v>0.75</v>
      </c>
      <c r="V491" t="n">
        <v>0.86</v>
      </c>
      <c r="W491" t="n">
        <v>1.01</v>
      </c>
      <c r="X491" t="n">
        <v>0.17</v>
      </c>
      <c r="Y491" t="n">
        <v>1</v>
      </c>
      <c r="Z491" t="n">
        <v>10</v>
      </c>
    </row>
    <row r="492">
      <c r="A492" t="n">
        <v>0</v>
      </c>
      <c r="B492" t="n">
        <v>115</v>
      </c>
      <c r="C492" t="inlineStr">
        <is>
          <t xml:space="preserve">CONCLUIDO	</t>
        </is>
      </c>
      <c r="D492" t="n">
        <v>6.2175</v>
      </c>
      <c r="E492" t="n">
        <v>16.08</v>
      </c>
      <c r="F492" t="n">
        <v>9.08</v>
      </c>
      <c r="G492" t="n">
        <v>5.5</v>
      </c>
      <c r="H492" t="n">
        <v>0.08</v>
      </c>
      <c r="I492" t="n">
        <v>99</v>
      </c>
      <c r="J492" t="n">
        <v>222.93</v>
      </c>
      <c r="K492" t="n">
        <v>56.94</v>
      </c>
      <c r="L492" t="n">
        <v>1</v>
      </c>
      <c r="M492" t="n">
        <v>97</v>
      </c>
      <c r="N492" t="n">
        <v>49.99</v>
      </c>
      <c r="O492" t="n">
        <v>27728.69</v>
      </c>
      <c r="P492" t="n">
        <v>136.79</v>
      </c>
      <c r="Q492" t="n">
        <v>606.27</v>
      </c>
      <c r="R492" t="n">
        <v>87.05</v>
      </c>
      <c r="S492" t="n">
        <v>21.88</v>
      </c>
      <c r="T492" t="n">
        <v>31105.68</v>
      </c>
      <c r="U492" t="n">
        <v>0.25</v>
      </c>
      <c r="V492" t="n">
        <v>0.68</v>
      </c>
      <c r="W492" t="n">
        <v>1.15</v>
      </c>
      <c r="X492" t="n">
        <v>2.02</v>
      </c>
      <c r="Y492" t="n">
        <v>1</v>
      </c>
      <c r="Z492" t="n">
        <v>10</v>
      </c>
    </row>
    <row r="493">
      <c r="A493" t="n">
        <v>1</v>
      </c>
      <c r="B493" t="n">
        <v>115</v>
      </c>
      <c r="C493" t="inlineStr">
        <is>
          <t xml:space="preserve">CONCLUIDO	</t>
        </is>
      </c>
      <c r="D493" t="n">
        <v>6.8839</v>
      </c>
      <c r="E493" t="n">
        <v>14.53</v>
      </c>
      <c r="F493" t="n">
        <v>8.57</v>
      </c>
      <c r="G493" t="n">
        <v>6.86</v>
      </c>
      <c r="H493" t="n">
        <v>0.1</v>
      </c>
      <c r="I493" t="n">
        <v>75</v>
      </c>
      <c r="J493" t="n">
        <v>223.35</v>
      </c>
      <c r="K493" t="n">
        <v>56.94</v>
      </c>
      <c r="L493" t="n">
        <v>1.25</v>
      </c>
      <c r="M493" t="n">
        <v>73</v>
      </c>
      <c r="N493" t="n">
        <v>50.15</v>
      </c>
      <c r="O493" t="n">
        <v>27780.03</v>
      </c>
      <c r="P493" t="n">
        <v>128.63</v>
      </c>
      <c r="Q493" t="n">
        <v>605.9299999999999</v>
      </c>
      <c r="R493" t="n">
        <v>71.23999999999999</v>
      </c>
      <c r="S493" t="n">
        <v>21.88</v>
      </c>
      <c r="T493" t="n">
        <v>23324.14</v>
      </c>
      <c r="U493" t="n">
        <v>0.31</v>
      </c>
      <c r="V493" t="n">
        <v>0.72</v>
      </c>
      <c r="W493" t="n">
        <v>1.11</v>
      </c>
      <c r="X493" t="n">
        <v>1.51</v>
      </c>
      <c r="Y493" t="n">
        <v>1</v>
      </c>
      <c r="Z493" t="n">
        <v>10</v>
      </c>
    </row>
    <row r="494">
      <c r="A494" t="n">
        <v>2</v>
      </c>
      <c r="B494" t="n">
        <v>115</v>
      </c>
      <c r="C494" t="inlineStr">
        <is>
          <t xml:space="preserve">CONCLUIDO	</t>
        </is>
      </c>
      <c r="D494" t="n">
        <v>7.371</v>
      </c>
      <c r="E494" t="n">
        <v>13.57</v>
      </c>
      <c r="F494" t="n">
        <v>8.27</v>
      </c>
      <c r="G494" t="n">
        <v>8.27</v>
      </c>
      <c r="H494" t="n">
        <v>0.12</v>
      </c>
      <c r="I494" t="n">
        <v>60</v>
      </c>
      <c r="J494" t="n">
        <v>223.76</v>
      </c>
      <c r="K494" t="n">
        <v>56.94</v>
      </c>
      <c r="L494" t="n">
        <v>1.5</v>
      </c>
      <c r="M494" t="n">
        <v>58</v>
      </c>
      <c r="N494" t="n">
        <v>50.32</v>
      </c>
      <c r="O494" t="n">
        <v>27831.42</v>
      </c>
      <c r="P494" t="n">
        <v>123.58</v>
      </c>
      <c r="Q494" t="n">
        <v>605.88</v>
      </c>
      <c r="R494" t="n">
        <v>62</v>
      </c>
      <c r="S494" t="n">
        <v>21.88</v>
      </c>
      <c r="T494" t="n">
        <v>18778.09</v>
      </c>
      <c r="U494" t="n">
        <v>0.35</v>
      </c>
      <c r="V494" t="n">
        <v>0.75</v>
      </c>
      <c r="W494" t="n">
        <v>1.09</v>
      </c>
      <c r="X494" t="n">
        <v>1.21</v>
      </c>
      <c r="Y494" t="n">
        <v>1</v>
      </c>
      <c r="Z494" t="n">
        <v>10</v>
      </c>
    </row>
    <row r="495">
      <c r="A495" t="n">
        <v>3</v>
      </c>
      <c r="B495" t="n">
        <v>115</v>
      </c>
      <c r="C495" t="inlineStr">
        <is>
          <t xml:space="preserve">CONCLUIDO	</t>
        </is>
      </c>
      <c r="D495" t="n">
        <v>7.7474</v>
      </c>
      <c r="E495" t="n">
        <v>12.91</v>
      </c>
      <c r="F495" t="n">
        <v>8.050000000000001</v>
      </c>
      <c r="G495" t="n">
        <v>9.66</v>
      </c>
      <c r="H495" t="n">
        <v>0.14</v>
      </c>
      <c r="I495" t="n">
        <v>50</v>
      </c>
      <c r="J495" t="n">
        <v>224.18</v>
      </c>
      <c r="K495" t="n">
        <v>56.94</v>
      </c>
      <c r="L495" t="n">
        <v>1.75</v>
      </c>
      <c r="M495" t="n">
        <v>48</v>
      </c>
      <c r="N495" t="n">
        <v>50.49</v>
      </c>
      <c r="O495" t="n">
        <v>27882.87</v>
      </c>
      <c r="P495" t="n">
        <v>119.77</v>
      </c>
      <c r="Q495" t="n">
        <v>605.97</v>
      </c>
      <c r="R495" t="n">
        <v>55.16</v>
      </c>
      <c r="S495" t="n">
        <v>21.88</v>
      </c>
      <c r="T495" t="n">
        <v>15407.28</v>
      </c>
      <c r="U495" t="n">
        <v>0.4</v>
      </c>
      <c r="V495" t="n">
        <v>0.77</v>
      </c>
      <c r="W495" t="n">
        <v>1.07</v>
      </c>
      <c r="X495" t="n">
        <v>0.99</v>
      </c>
      <c r="Y495" t="n">
        <v>1</v>
      </c>
      <c r="Z495" t="n">
        <v>10</v>
      </c>
    </row>
    <row r="496">
      <c r="A496" t="n">
        <v>4</v>
      </c>
      <c r="B496" t="n">
        <v>115</v>
      </c>
      <c r="C496" t="inlineStr">
        <is>
          <t xml:space="preserve">CONCLUIDO	</t>
        </is>
      </c>
      <c r="D496" t="n">
        <v>8.037000000000001</v>
      </c>
      <c r="E496" t="n">
        <v>12.44</v>
      </c>
      <c r="F496" t="n">
        <v>7.89</v>
      </c>
      <c r="G496" t="n">
        <v>11.02</v>
      </c>
      <c r="H496" t="n">
        <v>0.16</v>
      </c>
      <c r="I496" t="n">
        <v>43</v>
      </c>
      <c r="J496" t="n">
        <v>224.6</v>
      </c>
      <c r="K496" t="n">
        <v>56.94</v>
      </c>
      <c r="L496" t="n">
        <v>2</v>
      </c>
      <c r="M496" t="n">
        <v>41</v>
      </c>
      <c r="N496" t="n">
        <v>50.65</v>
      </c>
      <c r="O496" t="n">
        <v>27934.37</v>
      </c>
      <c r="P496" t="n">
        <v>116.86</v>
      </c>
      <c r="Q496" t="n">
        <v>605.88</v>
      </c>
      <c r="R496" t="n">
        <v>50.19</v>
      </c>
      <c r="S496" t="n">
        <v>21.88</v>
      </c>
      <c r="T496" t="n">
        <v>12959.01</v>
      </c>
      <c r="U496" t="n">
        <v>0.44</v>
      </c>
      <c r="V496" t="n">
        <v>0.78</v>
      </c>
      <c r="W496" t="n">
        <v>1.06</v>
      </c>
      <c r="X496" t="n">
        <v>0.84</v>
      </c>
      <c r="Y496" t="n">
        <v>1</v>
      </c>
      <c r="Z496" t="n">
        <v>10</v>
      </c>
    </row>
    <row r="497">
      <c r="A497" t="n">
        <v>5</v>
      </c>
      <c r="B497" t="n">
        <v>115</v>
      </c>
      <c r="C497" t="inlineStr">
        <is>
          <t xml:space="preserve">CONCLUIDO	</t>
        </is>
      </c>
      <c r="D497" t="n">
        <v>8.235200000000001</v>
      </c>
      <c r="E497" t="n">
        <v>12.14</v>
      </c>
      <c r="F497" t="n">
        <v>7.81</v>
      </c>
      <c r="G497" t="n">
        <v>12.34</v>
      </c>
      <c r="H497" t="n">
        <v>0.18</v>
      </c>
      <c r="I497" t="n">
        <v>38</v>
      </c>
      <c r="J497" t="n">
        <v>225.01</v>
      </c>
      <c r="K497" t="n">
        <v>56.94</v>
      </c>
      <c r="L497" t="n">
        <v>2.25</v>
      </c>
      <c r="M497" t="n">
        <v>36</v>
      </c>
      <c r="N497" t="n">
        <v>50.82</v>
      </c>
      <c r="O497" t="n">
        <v>27985.94</v>
      </c>
      <c r="P497" t="n">
        <v>115.2</v>
      </c>
      <c r="Q497" t="n">
        <v>605.88</v>
      </c>
      <c r="R497" t="n">
        <v>47.92</v>
      </c>
      <c r="S497" t="n">
        <v>21.88</v>
      </c>
      <c r="T497" t="n">
        <v>11844.63</v>
      </c>
      <c r="U497" t="n">
        <v>0.46</v>
      </c>
      <c r="V497" t="n">
        <v>0.79</v>
      </c>
      <c r="W497" t="n">
        <v>1.05</v>
      </c>
      <c r="X497" t="n">
        <v>0.76</v>
      </c>
      <c r="Y497" t="n">
        <v>1</v>
      </c>
      <c r="Z497" t="n">
        <v>10</v>
      </c>
    </row>
    <row r="498">
      <c r="A498" t="n">
        <v>6</v>
      </c>
      <c r="B498" t="n">
        <v>115</v>
      </c>
      <c r="C498" t="inlineStr">
        <is>
          <t xml:space="preserve">CONCLUIDO	</t>
        </is>
      </c>
      <c r="D498" t="n">
        <v>8.4132</v>
      </c>
      <c r="E498" t="n">
        <v>11.89</v>
      </c>
      <c r="F498" t="n">
        <v>7.73</v>
      </c>
      <c r="G498" t="n">
        <v>13.65</v>
      </c>
      <c r="H498" t="n">
        <v>0.2</v>
      </c>
      <c r="I498" t="n">
        <v>34</v>
      </c>
      <c r="J498" t="n">
        <v>225.43</v>
      </c>
      <c r="K498" t="n">
        <v>56.94</v>
      </c>
      <c r="L498" t="n">
        <v>2.5</v>
      </c>
      <c r="M498" t="n">
        <v>32</v>
      </c>
      <c r="N498" t="n">
        <v>50.99</v>
      </c>
      <c r="O498" t="n">
        <v>28037.57</v>
      </c>
      <c r="P498" t="n">
        <v>113.41</v>
      </c>
      <c r="Q498" t="n">
        <v>605.86</v>
      </c>
      <c r="R498" t="n">
        <v>45.05</v>
      </c>
      <c r="S498" t="n">
        <v>21.88</v>
      </c>
      <c r="T498" t="n">
        <v>10432.03</v>
      </c>
      <c r="U498" t="n">
        <v>0.49</v>
      </c>
      <c r="V498" t="n">
        <v>0.8</v>
      </c>
      <c r="W498" t="n">
        <v>1.05</v>
      </c>
      <c r="X498" t="n">
        <v>0.68</v>
      </c>
      <c r="Y498" t="n">
        <v>1</v>
      </c>
      <c r="Z498" t="n">
        <v>10</v>
      </c>
    </row>
    <row r="499">
      <c r="A499" t="n">
        <v>7</v>
      </c>
      <c r="B499" t="n">
        <v>115</v>
      </c>
      <c r="C499" t="inlineStr">
        <is>
          <t xml:space="preserve">CONCLUIDO	</t>
        </is>
      </c>
      <c r="D499" t="n">
        <v>8.6129</v>
      </c>
      <c r="E499" t="n">
        <v>11.61</v>
      </c>
      <c r="F499" t="n">
        <v>7.63</v>
      </c>
      <c r="G499" t="n">
        <v>15.27</v>
      </c>
      <c r="H499" t="n">
        <v>0.22</v>
      </c>
      <c r="I499" t="n">
        <v>30</v>
      </c>
      <c r="J499" t="n">
        <v>225.85</v>
      </c>
      <c r="K499" t="n">
        <v>56.94</v>
      </c>
      <c r="L499" t="n">
        <v>2.75</v>
      </c>
      <c r="M499" t="n">
        <v>28</v>
      </c>
      <c r="N499" t="n">
        <v>51.16</v>
      </c>
      <c r="O499" t="n">
        <v>28089.25</v>
      </c>
      <c r="P499" t="n">
        <v>111.34</v>
      </c>
      <c r="Q499" t="n">
        <v>605.95</v>
      </c>
      <c r="R499" t="n">
        <v>42.21</v>
      </c>
      <c r="S499" t="n">
        <v>21.88</v>
      </c>
      <c r="T499" t="n">
        <v>9031.85</v>
      </c>
      <c r="U499" t="n">
        <v>0.52</v>
      </c>
      <c r="V499" t="n">
        <v>0.8100000000000001</v>
      </c>
      <c r="W499" t="n">
        <v>1.03</v>
      </c>
      <c r="X499" t="n">
        <v>0.57</v>
      </c>
      <c r="Y499" t="n">
        <v>1</v>
      </c>
      <c r="Z499" t="n">
        <v>10</v>
      </c>
    </row>
    <row r="500">
      <c r="A500" t="n">
        <v>8</v>
      </c>
      <c r="B500" t="n">
        <v>115</v>
      </c>
      <c r="C500" t="inlineStr">
        <is>
          <t xml:space="preserve">CONCLUIDO	</t>
        </is>
      </c>
      <c r="D500" t="n">
        <v>8.711600000000001</v>
      </c>
      <c r="E500" t="n">
        <v>11.48</v>
      </c>
      <c r="F500" t="n">
        <v>7.59</v>
      </c>
      <c r="G500" t="n">
        <v>16.26</v>
      </c>
      <c r="H500" t="n">
        <v>0.24</v>
      </c>
      <c r="I500" t="n">
        <v>28</v>
      </c>
      <c r="J500" t="n">
        <v>226.27</v>
      </c>
      <c r="K500" t="n">
        <v>56.94</v>
      </c>
      <c r="L500" t="n">
        <v>3</v>
      </c>
      <c r="M500" t="n">
        <v>26</v>
      </c>
      <c r="N500" t="n">
        <v>51.33</v>
      </c>
      <c r="O500" t="n">
        <v>28140.99</v>
      </c>
      <c r="P500" t="n">
        <v>110.25</v>
      </c>
      <c r="Q500" t="n">
        <v>605.88</v>
      </c>
      <c r="R500" t="n">
        <v>40.72</v>
      </c>
      <c r="S500" t="n">
        <v>21.88</v>
      </c>
      <c r="T500" t="n">
        <v>8298.67</v>
      </c>
      <c r="U500" t="n">
        <v>0.54</v>
      </c>
      <c r="V500" t="n">
        <v>0.82</v>
      </c>
      <c r="W500" t="n">
        <v>1.03</v>
      </c>
      <c r="X500" t="n">
        <v>0.53</v>
      </c>
      <c r="Y500" t="n">
        <v>1</v>
      </c>
      <c r="Z500" t="n">
        <v>10</v>
      </c>
    </row>
    <row r="501">
      <c r="A501" t="n">
        <v>9</v>
      </c>
      <c r="B501" t="n">
        <v>115</v>
      </c>
      <c r="C501" t="inlineStr">
        <is>
          <t xml:space="preserve">CONCLUIDO	</t>
        </is>
      </c>
      <c r="D501" t="n">
        <v>8.8467</v>
      </c>
      <c r="E501" t="n">
        <v>11.3</v>
      </c>
      <c r="F501" t="n">
        <v>7.55</v>
      </c>
      <c r="G501" t="n">
        <v>18.11</v>
      </c>
      <c r="H501" t="n">
        <v>0.25</v>
      </c>
      <c r="I501" t="n">
        <v>25</v>
      </c>
      <c r="J501" t="n">
        <v>226.69</v>
      </c>
      <c r="K501" t="n">
        <v>56.94</v>
      </c>
      <c r="L501" t="n">
        <v>3.25</v>
      </c>
      <c r="M501" t="n">
        <v>23</v>
      </c>
      <c r="N501" t="n">
        <v>51.5</v>
      </c>
      <c r="O501" t="n">
        <v>28192.8</v>
      </c>
      <c r="P501" t="n">
        <v>108.99</v>
      </c>
      <c r="Q501" t="n">
        <v>605.87</v>
      </c>
      <c r="R501" t="n">
        <v>39.23</v>
      </c>
      <c r="S501" t="n">
        <v>21.88</v>
      </c>
      <c r="T501" t="n">
        <v>7566.55</v>
      </c>
      <c r="U501" t="n">
        <v>0.5600000000000001</v>
      </c>
      <c r="V501" t="n">
        <v>0.82</v>
      </c>
      <c r="W501" t="n">
        <v>1.03</v>
      </c>
      <c r="X501" t="n">
        <v>0.49</v>
      </c>
      <c r="Y501" t="n">
        <v>1</v>
      </c>
      <c r="Z501" t="n">
        <v>10</v>
      </c>
    </row>
    <row r="502">
      <c r="A502" t="n">
        <v>10</v>
      </c>
      <c r="B502" t="n">
        <v>115</v>
      </c>
      <c r="C502" t="inlineStr">
        <is>
          <t xml:space="preserve">CONCLUIDO	</t>
        </is>
      </c>
      <c r="D502" t="n">
        <v>8.901899999999999</v>
      </c>
      <c r="E502" t="n">
        <v>11.23</v>
      </c>
      <c r="F502" t="n">
        <v>7.52</v>
      </c>
      <c r="G502" t="n">
        <v>18.8</v>
      </c>
      <c r="H502" t="n">
        <v>0.27</v>
      </c>
      <c r="I502" t="n">
        <v>24</v>
      </c>
      <c r="J502" t="n">
        <v>227.11</v>
      </c>
      <c r="K502" t="n">
        <v>56.94</v>
      </c>
      <c r="L502" t="n">
        <v>3.5</v>
      </c>
      <c r="M502" t="n">
        <v>22</v>
      </c>
      <c r="N502" t="n">
        <v>51.67</v>
      </c>
      <c r="O502" t="n">
        <v>28244.66</v>
      </c>
      <c r="P502" t="n">
        <v>108.07</v>
      </c>
      <c r="Q502" t="n">
        <v>605.88</v>
      </c>
      <c r="R502" t="n">
        <v>38.55</v>
      </c>
      <c r="S502" t="n">
        <v>21.88</v>
      </c>
      <c r="T502" t="n">
        <v>7230.47</v>
      </c>
      <c r="U502" t="n">
        <v>0.57</v>
      </c>
      <c r="V502" t="n">
        <v>0.82</v>
      </c>
      <c r="W502" t="n">
        <v>1.03</v>
      </c>
      <c r="X502" t="n">
        <v>0.46</v>
      </c>
      <c r="Y502" t="n">
        <v>1</v>
      </c>
      <c r="Z502" t="n">
        <v>10</v>
      </c>
    </row>
    <row r="503">
      <c r="A503" t="n">
        <v>11</v>
      </c>
      <c r="B503" t="n">
        <v>115</v>
      </c>
      <c r="C503" t="inlineStr">
        <is>
          <t xml:space="preserve">CONCLUIDO	</t>
        </is>
      </c>
      <c r="D503" t="n">
        <v>9.0059</v>
      </c>
      <c r="E503" t="n">
        <v>11.1</v>
      </c>
      <c r="F503" t="n">
        <v>7.48</v>
      </c>
      <c r="G503" t="n">
        <v>20.39</v>
      </c>
      <c r="H503" t="n">
        <v>0.29</v>
      </c>
      <c r="I503" t="n">
        <v>22</v>
      </c>
      <c r="J503" t="n">
        <v>227.53</v>
      </c>
      <c r="K503" t="n">
        <v>56.94</v>
      </c>
      <c r="L503" t="n">
        <v>3.75</v>
      </c>
      <c r="M503" t="n">
        <v>20</v>
      </c>
      <c r="N503" t="n">
        <v>51.84</v>
      </c>
      <c r="O503" t="n">
        <v>28296.58</v>
      </c>
      <c r="P503" t="n">
        <v>106.97</v>
      </c>
      <c r="Q503" t="n">
        <v>605.87</v>
      </c>
      <c r="R503" t="n">
        <v>37.31</v>
      </c>
      <c r="S503" t="n">
        <v>21.88</v>
      </c>
      <c r="T503" t="n">
        <v>6622.74</v>
      </c>
      <c r="U503" t="n">
        <v>0.59</v>
      </c>
      <c r="V503" t="n">
        <v>0.83</v>
      </c>
      <c r="W503" t="n">
        <v>1.02</v>
      </c>
      <c r="X503" t="n">
        <v>0.42</v>
      </c>
      <c r="Y503" t="n">
        <v>1</v>
      </c>
      <c r="Z503" t="n">
        <v>10</v>
      </c>
    </row>
    <row r="504">
      <c r="A504" t="n">
        <v>12</v>
      </c>
      <c r="B504" t="n">
        <v>115</v>
      </c>
      <c r="C504" t="inlineStr">
        <is>
          <t xml:space="preserve">CONCLUIDO	</t>
        </is>
      </c>
      <c r="D504" t="n">
        <v>9.1061</v>
      </c>
      <c r="E504" t="n">
        <v>10.98</v>
      </c>
      <c r="F504" t="n">
        <v>7.44</v>
      </c>
      <c r="G504" t="n">
        <v>22.33</v>
      </c>
      <c r="H504" t="n">
        <v>0.31</v>
      </c>
      <c r="I504" t="n">
        <v>20</v>
      </c>
      <c r="J504" t="n">
        <v>227.95</v>
      </c>
      <c r="K504" t="n">
        <v>56.94</v>
      </c>
      <c r="L504" t="n">
        <v>4</v>
      </c>
      <c r="M504" t="n">
        <v>18</v>
      </c>
      <c r="N504" t="n">
        <v>52.01</v>
      </c>
      <c r="O504" t="n">
        <v>28348.56</v>
      </c>
      <c r="P504" t="n">
        <v>106.04</v>
      </c>
      <c r="Q504" t="n">
        <v>605.9400000000001</v>
      </c>
      <c r="R504" t="n">
        <v>36.08</v>
      </c>
      <c r="S504" t="n">
        <v>21.88</v>
      </c>
      <c r="T504" t="n">
        <v>6018.4</v>
      </c>
      <c r="U504" t="n">
        <v>0.61</v>
      </c>
      <c r="V504" t="n">
        <v>0.83</v>
      </c>
      <c r="W504" t="n">
        <v>1.02</v>
      </c>
      <c r="X504" t="n">
        <v>0.38</v>
      </c>
      <c r="Y504" t="n">
        <v>1</v>
      </c>
      <c r="Z504" t="n">
        <v>10</v>
      </c>
    </row>
    <row r="505">
      <c r="A505" t="n">
        <v>13</v>
      </c>
      <c r="B505" t="n">
        <v>115</v>
      </c>
      <c r="C505" t="inlineStr">
        <is>
          <t xml:space="preserve">CONCLUIDO	</t>
        </is>
      </c>
      <c r="D505" t="n">
        <v>9.1638</v>
      </c>
      <c r="E505" t="n">
        <v>10.91</v>
      </c>
      <c r="F505" t="n">
        <v>7.42</v>
      </c>
      <c r="G505" t="n">
        <v>23.42</v>
      </c>
      <c r="H505" t="n">
        <v>0.33</v>
      </c>
      <c r="I505" t="n">
        <v>19</v>
      </c>
      <c r="J505" t="n">
        <v>228.38</v>
      </c>
      <c r="K505" t="n">
        <v>56.94</v>
      </c>
      <c r="L505" t="n">
        <v>4.25</v>
      </c>
      <c r="M505" t="n">
        <v>17</v>
      </c>
      <c r="N505" t="n">
        <v>52.18</v>
      </c>
      <c r="O505" t="n">
        <v>28400.61</v>
      </c>
      <c r="P505" t="n">
        <v>104.94</v>
      </c>
      <c r="Q505" t="n">
        <v>605.87</v>
      </c>
      <c r="R505" t="n">
        <v>35.25</v>
      </c>
      <c r="S505" t="n">
        <v>21.88</v>
      </c>
      <c r="T505" t="n">
        <v>5604.24</v>
      </c>
      <c r="U505" t="n">
        <v>0.62</v>
      </c>
      <c r="V505" t="n">
        <v>0.83</v>
      </c>
      <c r="W505" t="n">
        <v>1.02</v>
      </c>
      <c r="X505" t="n">
        <v>0.36</v>
      </c>
      <c r="Y505" t="n">
        <v>1</v>
      </c>
      <c r="Z505" t="n">
        <v>10</v>
      </c>
    </row>
    <row r="506">
      <c r="A506" t="n">
        <v>14</v>
      </c>
      <c r="B506" t="n">
        <v>115</v>
      </c>
      <c r="C506" t="inlineStr">
        <is>
          <t xml:space="preserve">CONCLUIDO	</t>
        </is>
      </c>
      <c r="D506" t="n">
        <v>9.2102</v>
      </c>
      <c r="E506" t="n">
        <v>10.86</v>
      </c>
      <c r="F506" t="n">
        <v>7.41</v>
      </c>
      <c r="G506" t="n">
        <v>24.69</v>
      </c>
      <c r="H506" t="n">
        <v>0.35</v>
      </c>
      <c r="I506" t="n">
        <v>18</v>
      </c>
      <c r="J506" t="n">
        <v>228.8</v>
      </c>
      <c r="K506" t="n">
        <v>56.94</v>
      </c>
      <c r="L506" t="n">
        <v>4.5</v>
      </c>
      <c r="M506" t="n">
        <v>16</v>
      </c>
      <c r="N506" t="n">
        <v>52.36</v>
      </c>
      <c r="O506" t="n">
        <v>28452.71</v>
      </c>
      <c r="P506" t="n">
        <v>104.23</v>
      </c>
      <c r="Q506" t="n">
        <v>605.9</v>
      </c>
      <c r="R506" t="n">
        <v>35.03</v>
      </c>
      <c r="S506" t="n">
        <v>21.88</v>
      </c>
      <c r="T506" t="n">
        <v>5502.05</v>
      </c>
      <c r="U506" t="n">
        <v>0.62</v>
      </c>
      <c r="V506" t="n">
        <v>0.84</v>
      </c>
      <c r="W506" t="n">
        <v>1.02</v>
      </c>
      <c r="X506" t="n">
        <v>0.35</v>
      </c>
      <c r="Y506" t="n">
        <v>1</v>
      </c>
      <c r="Z506" t="n">
        <v>10</v>
      </c>
    </row>
    <row r="507">
      <c r="A507" t="n">
        <v>15</v>
      </c>
      <c r="B507" t="n">
        <v>115</v>
      </c>
      <c r="C507" t="inlineStr">
        <is>
          <t xml:space="preserve">CONCLUIDO	</t>
        </is>
      </c>
      <c r="D507" t="n">
        <v>9.2583</v>
      </c>
      <c r="E507" t="n">
        <v>10.8</v>
      </c>
      <c r="F507" t="n">
        <v>7.39</v>
      </c>
      <c r="G507" t="n">
        <v>26.1</v>
      </c>
      <c r="H507" t="n">
        <v>0.37</v>
      </c>
      <c r="I507" t="n">
        <v>17</v>
      </c>
      <c r="J507" t="n">
        <v>229.22</v>
      </c>
      <c r="K507" t="n">
        <v>56.94</v>
      </c>
      <c r="L507" t="n">
        <v>4.75</v>
      </c>
      <c r="M507" t="n">
        <v>15</v>
      </c>
      <c r="N507" t="n">
        <v>52.53</v>
      </c>
      <c r="O507" t="n">
        <v>28504.87</v>
      </c>
      <c r="P507" t="n">
        <v>103.69</v>
      </c>
      <c r="Q507" t="n">
        <v>605.92</v>
      </c>
      <c r="R507" t="n">
        <v>34.66</v>
      </c>
      <c r="S507" t="n">
        <v>21.88</v>
      </c>
      <c r="T507" t="n">
        <v>5322.5</v>
      </c>
      <c r="U507" t="n">
        <v>0.63</v>
      </c>
      <c r="V507" t="n">
        <v>0.84</v>
      </c>
      <c r="W507" t="n">
        <v>1.02</v>
      </c>
      <c r="X507" t="n">
        <v>0.34</v>
      </c>
      <c r="Y507" t="n">
        <v>1</v>
      </c>
      <c r="Z507" t="n">
        <v>10</v>
      </c>
    </row>
    <row r="508">
      <c r="A508" t="n">
        <v>16</v>
      </c>
      <c r="B508" t="n">
        <v>115</v>
      </c>
      <c r="C508" t="inlineStr">
        <is>
          <t xml:space="preserve">CONCLUIDO	</t>
        </is>
      </c>
      <c r="D508" t="n">
        <v>9.331300000000001</v>
      </c>
      <c r="E508" t="n">
        <v>10.72</v>
      </c>
      <c r="F508" t="n">
        <v>7.35</v>
      </c>
      <c r="G508" t="n">
        <v>27.58</v>
      </c>
      <c r="H508" t="n">
        <v>0.39</v>
      </c>
      <c r="I508" t="n">
        <v>16</v>
      </c>
      <c r="J508" t="n">
        <v>229.65</v>
      </c>
      <c r="K508" t="n">
        <v>56.94</v>
      </c>
      <c r="L508" t="n">
        <v>5</v>
      </c>
      <c r="M508" t="n">
        <v>14</v>
      </c>
      <c r="N508" t="n">
        <v>52.7</v>
      </c>
      <c r="O508" t="n">
        <v>28557.1</v>
      </c>
      <c r="P508" t="n">
        <v>102.7</v>
      </c>
      <c r="Q508" t="n">
        <v>605.88</v>
      </c>
      <c r="R508" t="n">
        <v>33.4</v>
      </c>
      <c r="S508" t="n">
        <v>21.88</v>
      </c>
      <c r="T508" t="n">
        <v>4697.48</v>
      </c>
      <c r="U508" t="n">
        <v>0.66</v>
      </c>
      <c r="V508" t="n">
        <v>0.84</v>
      </c>
      <c r="W508" t="n">
        <v>1.01</v>
      </c>
      <c r="X508" t="n">
        <v>0.3</v>
      </c>
      <c r="Y508" t="n">
        <v>1</v>
      </c>
      <c r="Z508" t="n">
        <v>10</v>
      </c>
    </row>
    <row r="509">
      <c r="A509" t="n">
        <v>17</v>
      </c>
      <c r="B509" t="n">
        <v>115</v>
      </c>
      <c r="C509" t="inlineStr">
        <is>
          <t xml:space="preserve">CONCLUIDO	</t>
        </is>
      </c>
      <c r="D509" t="n">
        <v>9.390700000000001</v>
      </c>
      <c r="E509" t="n">
        <v>10.65</v>
      </c>
      <c r="F509" t="n">
        <v>7.33</v>
      </c>
      <c r="G509" t="n">
        <v>29.32</v>
      </c>
      <c r="H509" t="n">
        <v>0.41</v>
      </c>
      <c r="I509" t="n">
        <v>15</v>
      </c>
      <c r="J509" t="n">
        <v>230.07</v>
      </c>
      <c r="K509" t="n">
        <v>56.94</v>
      </c>
      <c r="L509" t="n">
        <v>5.25</v>
      </c>
      <c r="M509" t="n">
        <v>13</v>
      </c>
      <c r="N509" t="n">
        <v>52.88</v>
      </c>
      <c r="O509" t="n">
        <v>28609.38</v>
      </c>
      <c r="P509" t="n">
        <v>101.51</v>
      </c>
      <c r="Q509" t="n">
        <v>605.84</v>
      </c>
      <c r="R509" t="n">
        <v>32.71</v>
      </c>
      <c r="S509" t="n">
        <v>21.88</v>
      </c>
      <c r="T509" t="n">
        <v>4358.04</v>
      </c>
      <c r="U509" t="n">
        <v>0.67</v>
      </c>
      <c r="V509" t="n">
        <v>0.84</v>
      </c>
      <c r="W509" t="n">
        <v>1.01</v>
      </c>
      <c r="X509" t="n">
        <v>0.27</v>
      </c>
      <c r="Y509" t="n">
        <v>1</v>
      </c>
      <c r="Z509" t="n">
        <v>10</v>
      </c>
    </row>
    <row r="510">
      <c r="A510" t="n">
        <v>18</v>
      </c>
      <c r="B510" t="n">
        <v>115</v>
      </c>
      <c r="C510" t="inlineStr">
        <is>
          <t xml:space="preserve">CONCLUIDO	</t>
        </is>
      </c>
      <c r="D510" t="n">
        <v>9.3911</v>
      </c>
      <c r="E510" t="n">
        <v>10.65</v>
      </c>
      <c r="F510" t="n">
        <v>7.33</v>
      </c>
      <c r="G510" t="n">
        <v>29.32</v>
      </c>
      <c r="H510" t="n">
        <v>0.42</v>
      </c>
      <c r="I510" t="n">
        <v>15</v>
      </c>
      <c r="J510" t="n">
        <v>230.49</v>
      </c>
      <c r="K510" t="n">
        <v>56.94</v>
      </c>
      <c r="L510" t="n">
        <v>5.5</v>
      </c>
      <c r="M510" t="n">
        <v>13</v>
      </c>
      <c r="N510" t="n">
        <v>53.05</v>
      </c>
      <c r="O510" t="n">
        <v>28661.73</v>
      </c>
      <c r="P510" t="n">
        <v>100.97</v>
      </c>
      <c r="Q510" t="n">
        <v>605.84</v>
      </c>
      <c r="R510" t="n">
        <v>32.62</v>
      </c>
      <c r="S510" t="n">
        <v>21.88</v>
      </c>
      <c r="T510" t="n">
        <v>4310.66</v>
      </c>
      <c r="U510" t="n">
        <v>0.67</v>
      </c>
      <c r="V510" t="n">
        <v>0.84</v>
      </c>
      <c r="W510" t="n">
        <v>1.01</v>
      </c>
      <c r="X510" t="n">
        <v>0.27</v>
      </c>
      <c r="Y510" t="n">
        <v>1</v>
      </c>
      <c r="Z510" t="n">
        <v>10</v>
      </c>
    </row>
    <row r="511">
      <c r="A511" t="n">
        <v>19</v>
      </c>
      <c r="B511" t="n">
        <v>115</v>
      </c>
      <c r="C511" t="inlineStr">
        <is>
          <t xml:space="preserve">CONCLUIDO	</t>
        </is>
      </c>
      <c r="D511" t="n">
        <v>9.4488</v>
      </c>
      <c r="E511" t="n">
        <v>10.58</v>
      </c>
      <c r="F511" t="n">
        <v>7.31</v>
      </c>
      <c r="G511" t="n">
        <v>31.32</v>
      </c>
      <c r="H511" t="n">
        <v>0.44</v>
      </c>
      <c r="I511" t="n">
        <v>14</v>
      </c>
      <c r="J511" t="n">
        <v>230.92</v>
      </c>
      <c r="K511" t="n">
        <v>56.94</v>
      </c>
      <c r="L511" t="n">
        <v>5.75</v>
      </c>
      <c r="M511" t="n">
        <v>12</v>
      </c>
      <c r="N511" t="n">
        <v>53.23</v>
      </c>
      <c r="O511" t="n">
        <v>28714.14</v>
      </c>
      <c r="P511" t="n">
        <v>100.5</v>
      </c>
      <c r="Q511" t="n">
        <v>605.91</v>
      </c>
      <c r="R511" t="n">
        <v>31.93</v>
      </c>
      <c r="S511" t="n">
        <v>21.88</v>
      </c>
      <c r="T511" t="n">
        <v>3972.3</v>
      </c>
      <c r="U511" t="n">
        <v>0.6899999999999999</v>
      </c>
      <c r="V511" t="n">
        <v>0.85</v>
      </c>
      <c r="W511" t="n">
        <v>1.01</v>
      </c>
      <c r="X511" t="n">
        <v>0.25</v>
      </c>
      <c r="Y511" t="n">
        <v>1</v>
      </c>
      <c r="Z511" t="n">
        <v>10</v>
      </c>
    </row>
    <row r="512">
      <c r="A512" t="n">
        <v>20</v>
      </c>
      <c r="B512" t="n">
        <v>115</v>
      </c>
      <c r="C512" t="inlineStr">
        <is>
          <t xml:space="preserve">CONCLUIDO	</t>
        </is>
      </c>
      <c r="D512" t="n">
        <v>9.4917</v>
      </c>
      <c r="E512" t="n">
        <v>10.54</v>
      </c>
      <c r="F512" t="n">
        <v>7.3</v>
      </c>
      <c r="G512" t="n">
        <v>33.71</v>
      </c>
      <c r="H512" t="n">
        <v>0.46</v>
      </c>
      <c r="I512" t="n">
        <v>13</v>
      </c>
      <c r="J512" t="n">
        <v>231.34</v>
      </c>
      <c r="K512" t="n">
        <v>56.94</v>
      </c>
      <c r="L512" t="n">
        <v>6</v>
      </c>
      <c r="M512" t="n">
        <v>11</v>
      </c>
      <c r="N512" t="n">
        <v>53.4</v>
      </c>
      <c r="O512" t="n">
        <v>28766.61</v>
      </c>
      <c r="P512" t="n">
        <v>99.44</v>
      </c>
      <c r="Q512" t="n">
        <v>605.9299999999999</v>
      </c>
      <c r="R512" t="n">
        <v>31.82</v>
      </c>
      <c r="S512" t="n">
        <v>21.88</v>
      </c>
      <c r="T512" t="n">
        <v>3921.96</v>
      </c>
      <c r="U512" t="n">
        <v>0.6899999999999999</v>
      </c>
      <c r="V512" t="n">
        <v>0.85</v>
      </c>
      <c r="W512" t="n">
        <v>1.01</v>
      </c>
      <c r="X512" t="n">
        <v>0.25</v>
      </c>
      <c r="Y512" t="n">
        <v>1</v>
      </c>
      <c r="Z512" t="n">
        <v>10</v>
      </c>
    </row>
    <row r="513">
      <c r="A513" t="n">
        <v>21</v>
      </c>
      <c r="B513" t="n">
        <v>115</v>
      </c>
      <c r="C513" t="inlineStr">
        <is>
          <t xml:space="preserve">CONCLUIDO	</t>
        </is>
      </c>
      <c r="D513" t="n">
        <v>9.4907</v>
      </c>
      <c r="E513" t="n">
        <v>10.54</v>
      </c>
      <c r="F513" t="n">
        <v>7.31</v>
      </c>
      <c r="G513" t="n">
        <v>33.72</v>
      </c>
      <c r="H513" t="n">
        <v>0.48</v>
      </c>
      <c r="I513" t="n">
        <v>13</v>
      </c>
      <c r="J513" t="n">
        <v>231.77</v>
      </c>
      <c r="K513" t="n">
        <v>56.94</v>
      </c>
      <c r="L513" t="n">
        <v>6.25</v>
      </c>
      <c r="M513" t="n">
        <v>11</v>
      </c>
      <c r="N513" t="n">
        <v>53.58</v>
      </c>
      <c r="O513" t="n">
        <v>28819.14</v>
      </c>
      <c r="P513" t="n">
        <v>99.42</v>
      </c>
      <c r="Q513" t="n">
        <v>605.84</v>
      </c>
      <c r="R513" t="n">
        <v>31.98</v>
      </c>
      <c r="S513" t="n">
        <v>21.88</v>
      </c>
      <c r="T513" t="n">
        <v>4002.62</v>
      </c>
      <c r="U513" t="n">
        <v>0.68</v>
      </c>
      <c r="V513" t="n">
        <v>0.85</v>
      </c>
      <c r="W513" t="n">
        <v>1.01</v>
      </c>
      <c r="X513" t="n">
        <v>0.25</v>
      </c>
      <c r="Y513" t="n">
        <v>1</v>
      </c>
      <c r="Z513" t="n">
        <v>10</v>
      </c>
    </row>
    <row r="514">
      <c r="A514" t="n">
        <v>22</v>
      </c>
      <c r="B514" t="n">
        <v>115</v>
      </c>
      <c r="C514" t="inlineStr">
        <is>
          <t xml:space="preserve">CONCLUIDO	</t>
        </is>
      </c>
      <c r="D514" t="n">
        <v>9.552099999999999</v>
      </c>
      <c r="E514" t="n">
        <v>10.47</v>
      </c>
      <c r="F514" t="n">
        <v>7.28</v>
      </c>
      <c r="G514" t="n">
        <v>36.41</v>
      </c>
      <c r="H514" t="n">
        <v>0.5</v>
      </c>
      <c r="I514" t="n">
        <v>12</v>
      </c>
      <c r="J514" t="n">
        <v>232.2</v>
      </c>
      <c r="K514" t="n">
        <v>56.94</v>
      </c>
      <c r="L514" t="n">
        <v>6.5</v>
      </c>
      <c r="M514" t="n">
        <v>10</v>
      </c>
      <c r="N514" t="n">
        <v>53.75</v>
      </c>
      <c r="O514" t="n">
        <v>28871.74</v>
      </c>
      <c r="P514" t="n">
        <v>98.08</v>
      </c>
      <c r="Q514" t="n">
        <v>605.86</v>
      </c>
      <c r="R514" t="n">
        <v>30.94</v>
      </c>
      <c r="S514" t="n">
        <v>21.88</v>
      </c>
      <c r="T514" t="n">
        <v>3488.85</v>
      </c>
      <c r="U514" t="n">
        <v>0.71</v>
      </c>
      <c r="V514" t="n">
        <v>0.85</v>
      </c>
      <c r="W514" t="n">
        <v>1.01</v>
      </c>
      <c r="X514" t="n">
        <v>0.22</v>
      </c>
      <c r="Y514" t="n">
        <v>1</v>
      </c>
      <c r="Z514" t="n">
        <v>10</v>
      </c>
    </row>
    <row r="515">
      <c r="A515" t="n">
        <v>23</v>
      </c>
      <c r="B515" t="n">
        <v>115</v>
      </c>
      <c r="C515" t="inlineStr">
        <is>
          <t xml:space="preserve">CONCLUIDO	</t>
        </is>
      </c>
      <c r="D515" t="n">
        <v>9.556900000000001</v>
      </c>
      <c r="E515" t="n">
        <v>10.46</v>
      </c>
      <c r="F515" t="n">
        <v>7.28</v>
      </c>
      <c r="G515" t="n">
        <v>36.38</v>
      </c>
      <c r="H515" t="n">
        <v>0.52</v>
      </c>
      <c r="I515" t="n">
        <v>12</v>
      </c>
      <c r="J515" t="n">
        <v>232.62</v>
      </c>
      <c r="K515" t="n">
        <v>56.94</v>
      </c>
      <c r="L515" t="n">
        <v>6.75</v>
      </c>
      <c r="M515" t="n">
        <v>10</v>
      </c>
      <c r="N515" t="n">
        <v>53.93</v>
      </c>
      <c r="O515" t="n">
        <v>28924.39</v>
      </c>
      <c r="P515" t="n">
        <v>97.78</v>
      </c>
      <c r="Q515" t="n">
        <v>606.01</v>
      </c>
      <c r="R515" t="n">
        <v>30.91</v>
      </c>
      <c r="S515" t="n">
        <v>21.88</v>
      </c>
      <c r="T515" t="n">
        <v>3472.86</v>
      </c>
      <c r="U515" t="n">
        <v>0.71</v>
      </c>
      <c r="V515" t="n">
        <v>0.85</v>
      </c>
      <c r="W515" t="n">
        <v>1.01</v>
      </c>
      <c r="X515" t="n">
        <v>0.22</v>
      </c>
      <c r="Y515" t="n">
        <v>1</v>
      </c>
      <c r="Z515" t="n">
        <v>10</v>
      </c>
    </row>
    <row r="516">
      <c r="A516" t="n">
        <v>24</v>
      </c>
      <c r="B516" t="n">
        <v>115</v>
      </c>
      <c r="C516" t="inlineStr">
        <is>
          <t xml:space="preserve">CONCLUIDO	</t>
        </is>
      </c>
      <c r="D516" t="n">
        <v>9.620799999999999</v>
      </c>
      <c r="E516" t="n">
        <v>10.39</v>
      </c>
      <c r="F516" t="n">
        <v>7.25</v>
      </c>
      <c r="G516" t="n">
        <v>39.55</v>
      </c>
      <c r="H516" t="n">
        <v>0.53</v>
      </c>
      <c r="I516" t="n">
        <v>11</v>
      </c>
      <c r="J516" t="n">
        <v>233.05</v>
      </c>
      <c r="K516" t="n">
        <v>56.94</v>
      </c>
      <c r="L516" t="n">
        <v>7</v>
      </c>
      <c r="M516" t="n">
        <v>9</v>
      </c>
      <c r="N516" t="n">
        <v>54.11</v>
      </c>
      <c r="O516" t="n">
        <v>28977.11</v>
      </c>
      <c r="P516" t="n">
        <v>96.73999999999999</v>
      </c>
      <c r="Q516" t="n">
        <v>605.84</v>
      </c>
      <c r="R516" t="n">
        <v>29.9</v>
      </c>
      <c r="S516" t="n">
        <v>21.88</v>
      </c>
      <c r="T516" t="n">
        <v>2970.81</v>
      </c>
      <c r="U516" t="n">
        <v>0.73</v>
      </c>
      <c r="V516" t="n">
        <v>0.85</v>
      </c>
      <c r="W516" t="n">
        <v>1.01</v>
      </c>
      <c r="X516" t="n">
        <v>0.19</v>
      </c>
      <c r="Y516" t="n">
        <v>1</v>
      </c>
      <c r="Z516" t="n">
        <v>10</v>
      </c>
    </row>
    <row r="517">
      <c r="A517" t="n">
        <v>25</v>
      </c>
      <c r="B517" t="n">
        <v>115</v>
      </c>
      <c r="C517" t="inlineStr">
        <is>
          <t xml:space="preserve">CONCLUIDO	</t>
        </is>
      </c>
      <c r="D517" t="n">
        <v>9.6151</v>
      </c>
      <c r="E517" t="n">
        <v>10.4</v>
      </c>
      <c r="F517" t="n">
        <v>7.26</v>
      </c>
      <c r="G517" t="n">
        <v>39.58</v>
      </c>
      <c r="H517" t="n">
        <v>0.55</v>
      </c>
      <c r="I517" t="n">
        <v>11</v>
      </c>
      <c r="J517" t="n">
        <v>233.48</v>
      </c>
      <c r="K517" t="n">
        <v>56.94</v>
      </c>
      <c r="L517" t="n">
        <v>7.25</v>
      </c>
      <c r="M517" t="n">
        <v>9</v>
      </c>
      <c r="N517" t="n">
        <v>54.29</v>
      </c>
      <c r="O517" t="n">
        <v>29029.89</v>
      </c>
      <c r="P517" t="n">
        <v>96.20999999999999</v>
      </c>
      <c r="Q517" t="n">
        <v>605.87</v>
      </c>
      <c r="R517" t="n">
        <v>30.55</v>
      </c>
      <c r="S517" t="n">
        <v>21.88</v>
      </c>
      <c r="T517" t="n">
        <v>3295.59</v>
      </c>
      <c r="U517" t="n">
        <v>0.72</v>
      </c>
      <c r="V517" t="n">
        <v>0.85</v>
      </c>
      <c r="W517" t="n">
        <v>1</v>
      </c>
      <c r="X517" t="n">
        <v>0.2</v>
      </c>
      <c r="Y517" t="n">
        <v>1</v>
      </c>
      <c r="Z517" t="n">
        <v>10</v>
      </c>
    </row>
    <row r="518">
      <c r="A518" t="n">
        <v>26</v>
      </c>
      <c r="B518" t="n">
        <v>115</v>
      </c>
      <c r="C518" t="inlineStr">
        <is>
          <t xml:space="preserve">CONCLUIDO	</t>
        </is>
      </c>
      <c r="D518" t="n">
        <v>9.614100000000001</v>
      </c>
      <c r="E518" t="n">
        <v>10.4</v>
      </c>
      <c r="F518" t="n">
        <v>7.26</v>
      </c>
      <c r="G518" t="n">
        <v>39.59</v>
      </c>
      <c r="H518" t="n">
        <v>0.57</v>
      </c>
      <c r="I518" t="n">
        <v>11</v>
      </c>
      <c r="J518" t="n">
        <v>233.91</v>
      </c>
      <c r="K518" t="n">
        <v>56.94</v>
      </c>
      <c r="L518" t="n">
        <v>7.5</v>
      </c>
      <c r="M518" t="n">
        <v>9</v>
      </c>
      <c r="N518" t="n">
        <v>54.46</v>
      </c>
      <c r="O518" t="n">
        <v>29082.74</v>
      </c>
      <c r="P518" t="n">
        <v>95.54000000000001</v>
      </c>
      <c r="Q518" t="n">
        <v>605.84</v>
      </c>
      <c r="R518" t="n">
        <v>30.5</v>
      </c>
      <c r="S518" t="n">
        <v>21.88</v>
      </c>
      <c r="T518" t="n">
        <v>3271.87</v>
      </c>
      <c r="U518" t="n">
        <v>0.72</v>
      </c>
      <c r="V518" t="n">
        <v>0.85</v>
      </c>
      <c r="W518" t="n">
        <v>1</v>
      </c>
      <c r="X518" t="n">
        <v>0.2</v>
      </c>
      <c r="Y518" t="n">
        <v>1</v>
      </c>
      <c r="Z518" t="n">
        <v>10</v>
      </c>
    </row>
    <row r="519">
      <c r="A519" t="n">
        <v>27</v>
      </c>
      <c r="B519" t="n">
        <v>115</v>
      </c>
      <c r="C519" t="inlineStr">
        <is>
          <t xml:space="preserve">CONCLUIDO	</t>
        </is>
      </c>
      <c r="D519" t="n">
        <v>9.6792</v>
      </c>
      <c r="E519" t="n">
        <v>10.33</v>
      </c>
      <c r="F519" t="n">
        <v>7.23</v>
      </c>
      <c r="G519" t="n">
        <v>43.39</v>
      </c>
      <c r="H519" t="n">
        <v>0.59</v>
      </c>
      <c r="I519" t="n">
        <v>10</v>
      </c>
      <c r="J519" t="n">
        <v>234.34</v>
      </c>
      <c r="K519" t="n">
        <v>56.94</v>
      </c>
      <c r="L519" t="n">
        <v>7.75</v>
      </c>
      <c r="M519" t="n">
        <v>8</v>
      </c>
      <c r="N519" t="n">
        <v>54.64</v>
      </c>
      <c r="O519" t="n">
        <v>29135.65</v>
      </c>
      <c r="P519" t="n">
        <v>94.69</v>
      </c>
      <c r="Q519" t="n">
        <v>605.84</v>
      </c>
      <c r="R519" t="n">
        <v>29.59</v>
      </c>
      <c r="S519" t="n">
        <v>21.88</v>
      </c>
      <c r="T519" t="n">
        <v>2823.42</v>
      </c>
      <c r="U519" t="n">
        <v>0.74</v>
      </c>
      <c r="V519" t="n">
        <v>0.86</v>
      </c>
      <c r="W519" t="n">
        <v>1</v>
      </c>
      <c r="X519" t="n">
        <v>0.17</v>
      </c>
      <c r="Y519" t="n">
        <v>1</v>
      </c>
      <c r="Z519" t="n">
        <v>10</v>
      </c>
    </row>
    <row r="520">
      <c r="A520" t="n">
        <v>28</v>
      </c>
      <c r="B520" t="n">
        <v>115</v>
      </c>
      <c r="C520" t="inlineStr">
        <is>
          <t xml:space="preserve">CONCLUIDO	</t>
        </is>
      </c>
      <c r="D520" t="n">
        <v>9.672000000000001</v>
      </c>
      <c r="E520" t="n">
        <v>10.34</v>
      </c>
      <c r="F520" t="n">
        <v>7.24</v>
      </c>
      <c r="G520" t="n">
        <v>43.44</v>
      </c>
      <c r="H520" t="n">
        <v>0.61</v>
      </c>
      <c r="I520" t="n">
        <v>10</v>
      </c>
      <c r="J520" t="n">
        <v>234.77</v>
      </c>
      <c r="K520" t="n">
        <v>56.94</v>
      </c>
      <c r="L520" t="n">
        <v>8</v>
      </c>
      <c r="M520" t="n">
        <v>8</v>
      </c>
      <c r="N520" t="n">
        <v>54.82</v>
      </c>
      <c r="O520" t="n">
        <v>29188.62</v>
      </c>
      <c r="P520" t="n">
        <v>93.86</v>
      </c>
      <c r="Q520" t="n">
        <v>605.88</v>
      </c>
      <c r="R520" t="n">
        <v>29.83</v>
      </c>
      <c r="S520" t="n">
        <v>21.88</v>
      </c>
      <c r="T520" t="n">
        <v>2942.97</v>
      </c>
      <c r="U520" t="n">
        <v>0.73</v>
      </c>
      <c r="V520" t="n">
        <v>0.85</v>
      </c>
      <c r="W520" t="n">
        <v>1.01</v>
      </c>
      <c r="X520" t="n">
        <v>0.18</v>
      </c>
      <c r="Y520" t="n">
        <v>1</v>
      </c>
      <c r="Z520" t="n">
        <v>10</v>
      </c>
    </row>
    <row r="521">
      <c r="A521" t="n">
        <v>29</v>
      </c>
      <c r="B521" t="n">
        <v>115</v>
      </c>
      <c r="C521" t="inlineStr">
        <is>
          <t xml:space="preserve">CONCLUIDO	</t>
        </is>
      </c>
      <c r="D521" t="n">
        <v>9.736000000000001</v>
      </c>
      <c r="E521" t="n">
        <v>10.27</v>
      </c>
      <c r="F521" t="n">
        <v>7.22</v>
      </c>
      <c r="G521" t="n">
        <v>48.1</v>
      </c>
      <c r="H521" t="n">
        <v>0.62</v>
      </c>
      <c r="I521" t="n">
        <v>9</v>
      </c>
      <c r="J521" t="n">
        <v>235.2</v>
      </c>
      <c r="K521" t="n">
        <v>56.94</v>
      </c>
      <c r="L521" t="n">
        <v>8.25</v>
      </c>
      <c r="M521" t="n">
        <v>7</v>
      </c>
      <c r="N521" t="n">
        <v>55</v>
      </c>
      <c r="O521" t="n">
        <v>29241.66</v>
      </c>
      <c r="P521" t="n">
        <v>92.23</v>
      </c>
      <c r="Q521" t="n">
        <v>605.84</v>
      </c>
      <c r="R521" t="n">
        <v>29.11</v>
      </c>
      <c r="S521" t="n">
        <v>21.88</v>
      </c>
      <c r="T521" t="n">
        <v>2587.79</v>
      </c>
      <c r="U521" t="n">
        <v>0.75</v>
      </c>
      <c r="V521" t="n">
        <v>0.86</v>
      </c>
      <c r="W521" t="n">
        <v>1</v>
      </c>
      <c r="X521" t="n">
        <v>0.16</v>
      </c>
      <c r="Y521" t="n">
        <v>1</v>
      </c>
      <c r="Z521" t="n">
        <v>10</v>
      </c>
    </row>
    <row r="522">
      <c r="A522" t="n">
        <v>30</v>
      </c>
      <c r="B522" t="n">
        <v>115</v>
      </c>
      <c r="C522" t="inlineStr">
        <is>
          <t xml:space="preserve">CONCLUIDO	</t>
        </is>
      </c>
      <c r="D522" t="n">
        <v>9.731299999999999</v>
      </c>
      <c r="E522" t="n">
        <v>10.28</v>
      </c>
      <c r="F522" t="n">
        <v>7.22</v>
      </c>
      <c r="G522" t="n">
        <v>48.14</v>
      </c>
      <c r="H522" t="n">
        <v>0.64</v>
      </c>
      <c r="I522" t="n">
        <v>9</v>
      </c>
      <c r="J522" t="n">
        <v>235.63</v>
      </c>
      <c r="K522" t="n">
        <v>56.94</v>
      </c>
      <c r="L522" t="n">
        <v>8.5</v>
      </c>
      <c r="M522" t="n">
        <v>7</v>
      </c>
      <c r="N522" t="n">
        <v>55.18</v>
      </c>
      <c r="O522" t="n">
        <v>29294.76</v>
      </c>
      <c r="P522" t="n">
        <v>92.41</v>
      </c>
      <c r="Q522" t="n">
        <v>605.84</v>
      </c>
      <c r="R522" t="n">
        <v>29.23</v>
      </c>
      <c r="S522" t="n">
        <v>21.88</v>
      </c>
      <c r="T522" t="n">
        <v>2648.8</v>
      </c>
      <c r="U522" t="n">
        <v>0.75</v>
      </c>
      <c r="V522" t="n">
        <v>0.86</v>
      </c>
      <c r="W522" t="n">
        <v>1</v>
      </c>
      <c r="X522" t="n">
        <v>0.16</v>
      </c>
      <c r="Y522" t="n">
        <v>1</v>
      </c>
      <c r="Z522" t="n">
        <v>10</v>
      </c>
    </row>
    <row r="523">
      <c r="A523" t="n">
        <v>31</v>
      </c>
      <c r="B523" t="n">
        <v>115</v>
      </c>
      <c r="C523" t="inlineStr">
        <is>
          <t xml:space="preserve">CONCLUIDO	</t>
        </is>
      </c>
      <c r="D523" t="n">
        <v>9.740500000000001</v>
      </c>
      <c r="E523" t="n">
        <v>10.27</v>
      </c>
      <c r="F523" t="n">
        <v>7.21</v>
      </c>
      <c r="G523" t="n">
        <v>48.07</v>
      </c>
      <c r="H523" t="n">
        <v>0.66</v>
      </c>
      <c r="I523" t="n">
        <v>9</v>
      </c>
      <c r="J523" t="n">
        <v>236.06</v>
      </c>
      <c r="K523" t="n">
        <v>56.94</v>
      </c>
      <c r="L523" t="n">
        <v>8.75</v>
      </c>
      <c r="M523" t="n">
        <v>7</v>
      </c>
      <c r="N523" t="n">
        <v>55.36</v>
      </c>
      <c r="O523" t="n">
        <v>29347.92</v>
      </c>
      <c r="P523" t="n">
        <v>92.04000000000001</v>
      </c>
      <c r="Q523" t="n">
        <v>605.84</v>
      </c>
      <c r="R523" t="n">
        <v>29.02</v>
      </c>
      <c r="S523" t="n">
        <v>21.88</v>
      </c>
      <c r="T523" t="n">
        <v>2540.35</v>
      </c>
      <c r="U523" t="n">
        <v>0.75</v>
      </c>
      <c r="V523" t="n">
        <v>0.86</v>
      </c>
      <c r="W523" t="n">
        <v>1</v>
      </c>
      <c r="X523" t="n">
        <v>0.15</v>
      </c>
      <c r="Y523" t="n">
        <v>1</v>
      </c>
      <c r="Z523" t="n">
        <v>10</v>
      </c>
    </row>
    <row r="524">
      <c r="A524" t="n">
        <v>32</v>
      </c>
      <c r="B524" t="n">
        <v>115</v>
      </c>
      <c r="C524" t="inlineStr">
        <is>
          <t xml:space="preserve">CONCLUIDO	</t>
        </is>
      </c>
      <c r="D524" t="n">
        <v>9.7279</v>
      </c>
      <c r="E524" t="n">
        <v>10.28</v>
      </c>
      <c r="F524" t="n">
        <v>7.22</v>
      </c>
      <c r="G524" t="n">
        <v>48.16</v>
      </c>
      <c r="H524" t="n">
        <v>0.68</v>
      </c>
      <c r="I524" t="n">
        <v>9</v>
      </c>
      <c r="J524" t="n">
        <v>236.49</v>
      </c>
      <c r="K524" t="n">
        <v>56.94</v>
      </c>
      <c r="L524" t="n">
        <v>9</v>
      </c>
      <c r="M524" t="n">
        <v>7</v>
      </c>
      <c r="N524" t="n">
        <v>55.55</v>
      </c>
      <c r="O524" t="n">
        <v>29401.15</v>
      </c>
      <c r="P524" t="n">
        <v>90.90000000000001</v>
      </c>
      <c r="Q524" t="n">
        <v>605.9299999999999</v>
      </c>
      <c r="R524" t="n">
        <v>29.43</v>
      </c>
      <c r="S524" t="n">
        <v>21.88</v>
      </c>
      <c r="T524" t="n">
        <v>2748.07</v>
      </c>
      <c r="U524" t="n">
        <v>0.74</v>
      </c>
      <c r="V524" t="n">
        <v>0.86</v>
      </c>
      <c r="W524" t="n">
        <v>1</v>
      </c>
      <c r="X524" t="n">
        <v>0.17</v>
      </c>
      <c r="Y524" t="n">
        <v>1</v>
      </c>
      <c r="Z524" t="n">
        <v>10</v>
      </c>
    </row>
    <row r="525">
      <c r="A525" t="n">
        <v>33</v>
      </c>
      <c r="B525" t="n">
        <v>115</v>
      </c>
      <c r="C525" t="inlineStr">
        <is>
          <t xml:space="preserve">CONCLUIDO	</t>
        </is>
      </c>
      <c r="D525" t="n">
        <v>9.7981</v>
      </c>
      <c r="E525" t="n">
        <v>10.21</v>
      </c>
      <c r="F525" t="n">
        <v>7.19</v>
      </c>
      <c r="G525" t="n">
        <v>53.96</v>
      </c>
      <c r="H525" t="n">
        <v>0.6899999999999999</v>
      </c>
      <c r="I525" t="n">
        <v>8</v>
      </c>
      <c r="J525" t="n">
        <v>236.92</v>
      </c>
      <c r="K525" t="n">
        <v>56.94</v>
      </c>
      <c r="L525" t="n">
        <v>9.25</v>
      </c>
      <c r="M525" t="n">
        <v>6</v>
      </c>
      <c r="N525" t="n">
        <v>55.73</v>
      </c>
      <c r="O525" t="n">
        <v>29454.44</v>
      </c>
      <c r="P525" t="n">
        <v>89.62</v>
      </c>
      <c r="Q525" t="n">
        <v>605.84</v>
      </c>
      <c r="R525" t="n">
        <v>28.42</v>
      </c>
      <c r="S525" t="n">
        <v>21.88</v>
      </c>
      <c r="T525" t="n">
        <v>2245.57</v>
      </c>
      <c r="U525" t="n">
        <v>0.77</v>
      </c>
      <c r="V525" t="n">
        <v>0.86</v>
      </c>
      <c r="W525" t="n">
        <v>1</v>
      </c>
      <c r="X525" t="n">
        <v>0.14</v>
      </c>
      <c r="Y525" t="n">
        <v>1</v>
      </c>
      <c r="Z525" t="n">
        <v>10</v>
      </c>
    </row>
    <row r="526">
      <c r="A526" t="n">
        <v>34</v>
      </c>
      <c r="B526" t="n">
        <v>115</v>
      </c>
      <c r="C526" t="inlineStr">
        <is>
          <t xml:space="preserve">CONCLUIDO	</t>
        </is>
      </c>
      <c r="D526" t="n">
        <v>9.8087</v>
      </c>
      <c r="E526" t="n">
        <v>10.2</v>
      </c>
      <c r="F526" t="n">
        <v>7.18</v>
      </c>
      <c r="G526" t="n">
        <v>53.87</v>
      </c>
      <c r="H526" t="n">
        <v>0.71</v>
      </c>
      <c r="I526" t="n">
        <v>8</v>
      </c>
      <c r="J526" t="n">
        <v>237.35</v>
      </c>
      <c r="K526" t="n">
        <v>56.94</v>
      </c>
      <c r="L526" t="n">
        <v>9.5</v>
      </c>
      <c r="M526" t="n">
        <v>6</v>
      </c>
      <c r="N526" t="n">
        <v>55.91</v>
      </c>
      <c r="O526" t="n">
        <v>29507.8</v>
      </c>
      <c r="P526" t="n">
        <v>88.89</v>
      </c>
      <c r="Q526" t="n">
        <v>605.84</v>
      </c>
      <c r="R526" t="n">
        <v>28.07</v>
      </c>
      <c r="S526" t="n">
        <v>21.88</v>
      </c>
      <c r="T526" t="n">
        <v>2072.65</v>
      </c>
      <c r="U526" t="n">
        <v>0.78</v>
      </c>
      <c r="V526" t="n">
        <v>0.86</v>
      </c>
      <c r="W526" t="n">
        <v>1</v>
      </c>
      <c r="X526" t="n">
        <v>0.13</v>
      </c>
      <c r="Y526" t="n">
        <v>1</v>
      </c>
      <c r="Z526" t="n">
        <v>10</v>
      </c>
    </row>
    <row r="527">
      <c r="A527" t="n">
        <v>35</v>
      </c>
      <c r="B527" t="n">
        <v>115</v>
      </c>
      <c r="C527" t="inlineStr">
        <is>
          <t xml:space="preserve">CONCLUIDO	</t>
        </is>
      </c>
      <c r="D527" t="n">
        <v>9.8005</v>
      </c>
      <c r="E527" t="n">
        <v>10.2</v>
      </c>
      <c r="F527" t="n">
        <v>7.19</v>
      </c>
      <c r="G527" t="n">
        <v>53.94</v>
      </c>
      <c r="H527" t="n">
        <v>0.73</v>
      </c>
      <c r="I527" t="n">
        <v>8</v>
      </c>
      <c r="J527" t="n">
        <v>237.79</v>
      </c>
      <c r="K527" t="n">
        <v>56.94</v>
      </c>
      <c r="L527" t="n">
        <v>9.75</v>
      </c>
      <c r="M527" t="n">
        <v>6</v>
      </c>
      <c r="N527" t="n">
        <v>56.09</v>
      </c>
      <c r="O527" t="n">
        <v>29561.22</v>
      </c>
      <c r="P527" t="n">
        <v>88.20999999999999</v>
      </c>
      <c r="Q527" t="n">
        <v>605.86</v>
      </c>
      <c r="R527" t="n">
        <v>28.26</v>
      </c>
      <c r="S527" t="n">
        <v>21.88</v>
      </c>
      <c r="T527" t="n">
        <v>2167.3</v>
      </c>
      <c r="U527" t="n">
        <v>0.77</v>
      </c>
      <c r="V527" t="n">
        <v>0.86</v>
      </c>
      <c r="W527" t="n">
        <v>1</v>
      </c>
      <c r="X527" t="n">
        <v>0.13</v>
      </c>
      <c r="Y527" t="n">
        <v>1</v>
      </c>
      <c r="Z527" t="n">
        <v>10</v>
      </c>
    </row>
    <row r="528">
      <c r="A528" t="n">
        <v>36</v>
      </c>
      <c r="B528" t="n">
        <v>115</v>
      </c>
      <c r="C528" t="inlineStr">
        <is>
          <t xml:space="preserve">CONCLUIDO	</t>
        </is>
      </c>
      <c r="D528" t="n">
        <v>9.801299999999999</v>
      </c>
      <c r="E528" t="n">
        <v>10.2</v>
      </c>
      <c r="F528" t="n">
        <v>7.19</v>
      </c>
      <c r="G528" t="n">
        <v>53.93</v>
      </c>
      <c r="H528" t="n">
        <v>0.75</v>
      </c>
      <c r="I528" t="n">
        <v>8</v>
      </c>
      <c r="J528" t="n">
        <v>238.22</v>
      </c>
      <c r="K528" t="n">
        <v>56.94</v>
      </c>
      <c r="L528" t="n">
        <v>10</v>
      </c>
      <c r="M528" t="n">
        <v>6</v>
      </c>
      <c r="N528" t="n">
        <v>56.28</v>
      </c>
      <c r="O528" t="n">
        <v>29614.71</v>
      </c>
      <c r="P528" t="n">
        <v>87.53</v>
      </c>
      <c r="Q528" t="n">
        <v>605.84</v>
      </c>
      <c r="R528" t="n">
        <v>28.38</v>
      </c>
      <c r="S528" t="n">
        <v>21.88</v>
      </c>
      <c r="T528" t="n">
        <v>2228.18</v>
      </c>
      <c r="U528" t="n">
        <v>0.77</v>
      </c>
      <c r="V528" t="n">
        <v>0.86</v>
      </c>
      <c r="W528" t="n">
        <v>1</v>
      </c>
      <c r="X528" t="n">
        <v>0.13</v>
      </c>
      <c r="Y528" t="n">
        <v>1</v>
      </c>
      <c r="Z528" t="n">
        <v>10</v>
      </c>
    </row>
    <row r="529">
      <c r="A529" t="n">
        <v>37</v>
      </c>
      <c r="B529" t="n">
        <v>115</v>
      </c>
      <c r="C529" t="inlineStr">
        <is>
          <t xml:space="preserve">CONCLUIDO	</t>
        </is>
      </c>
      <c r="D529" t="n">
        <v>9.857100000000001</v>
      </c>
      <c r="E529" t="n">
        <v>10.14</v>
      </c>
      <c r="F529" t="n">
        <v>7.18</v>
      </c>
      <c r="G529" t="n">
        <v>61.52</v>
      </c>
      <c r="H529" t="n">
        <v>0.76</v>
      </c>
      <c r="I529" t="n">
        <v>7</v>
      </c>
      <c r="J529" t="n">
        <v>238.66</v>
      </c>
      <c r="K529" t="n">
        <v>56.94</v>
      </c>
      <c r="L529" t="n">
        <v>10.25</v>
      </c>
      <c r="M529" t="n">
        <v>5</v>
      </c>
      <c r="N529" t="n">
        <v>56.46</v>
      </c>
      <c r="O529" t="n">
        <v>29668.27</v>
      </c>
      <c r="P529" t="n">
        <v>85.63</v>
      </c>
      <c r="Q529" t="n">
        <v>605.92</v>
      </c>
      <c r="R529" t="n">
        <v>27.83</v>
      </c>
      <c r="S529" t="n">
        <v>21.88</v>
      </c>
      <c r="T529" t="n">
        <v>1958.38</v>
      </c>
      <c r="U529" t="n">
        <v>0.79</v>
      </c>
      <c r="V529" t="n">
        <v>0.86</v>
      </c>
      <c r="W529" t="n">
        <v>1</v>
      </c>
      <c r="X529" t="n">
        <v>0.12</v>
      </c>
      <c r="Y529" t="n">
        <v>1</v>
      </c>
      <c r="Z529" t="n">
        <v>10</v>
      </c>
    </row>
    <row r="530">
      <c r="A530" t="n">
        <v>38</v>
      </c>
      <c r="B530" t="n">
        <v>115</v>
      </c>
      <c r="C530" t="inlineStr">
        <is>
          <t xml:space="preserve">CONCLUIDO	</t>
        </is>
      </c>
      <c r="D530" t="n">
        <v>9.854100000000001</v>
      </c>
      <c r="E530" t="n">
        <v>10.15</v>
      </c>
      <c r="F530" t="n">
        <v>7.18</v>
      </c>
      <c r="G530" t="n">
        <v>61.54</v>
      </c>
      <c r="H530" t="n">
        <v>0.78</v>
      </c>
      <c r="I530" t="n">
        <v>7</v>
      </c>
      <c r="J530" t="n">
        <v>239.09</v>
      </c>
      <c r="K530" t="n">
        <v>56.94</v>
      </c>
      <c r="L530" t="n">
        <v>10.5</v>
      </c>
      <c r="M530" t="n">
        <v>4</v>
      </c>
      <c r="N530" t="n">
        <v>56.65</v>
      </c>
      <c r="O530" t="n">
        <v>29721.89</v>
      </c>
      <c r="P530" t="n">
        <v>85.56999999999999</v>
      </c>
      <c r="Q530" t="n">
        <v>605.86</v>
      </c>
      <c r="R530" t="n">
        <v>27.93</v>
      </c>
      <c r="S530" t="n">
        <v>21.88</v>
      </c>
      <c r="T530" t="n">
        <v>2008.31</v>
      </c>
      <c r="U530" t="n">
        <v>0.78</v>
      </c>
      <c r="V530" t="n">
        <v>0.86</v>
      </c>
      <c r="W530" t="n">
        <v>1</v>
      </c>
      <c r="X530" t="n">
        <v>0.12</v>
      </c>
      <c r="Y530" t="n">
        <v>1</v>
      </c>
      <c r="Z530" t="n">
        <v>10</v>
      </c>
    </row>
    <row r="531">
      <c r="A531" t="n">
        <v>39</v>
      </c>
      <c r="B531" t="n">
        <v>115</v>
      </c>
      <c r="C531" t="inlineStr">
        <is>
          <t xml:space="preserve">CONCLUIDO	</t>
        </is>
      </c>
      <c r="D531" t="n">
        <v>9.850099999999999</v>
      </c>
      <c r="E531" t="n">
        <v>10.15</v>
      </c>
      <c r="F531" t="n">
        <v>7.18</v>
      </c>
      <c r="G531" t="n">
        <v>61.58</v>
      </c>
      <c r="H531" t="n">
        <v>0.8</v>
      </c>
      <c r="I531" t="n">
        <v>7</v>
      </c>
      <c r="J531" t="n">
        <v>239.53</v>
      </c>
      <c r="K531" t="n">
        <v>56.94</v>
      </c>
      <c r="L531" t="n">
        <v>10.75</v>
      </c>
      <c r="M531" t="n">
        <v>3</v>
      </c>
      <c r="N531" t="n">
        <v>56.83</v>
      </c>
      <c r="O531" t="n">
        <v>29775.57</v>
      </c>
      <c r="P531" t="n">
        <v>86.17</v>
      </c>
      <c r="Q531" t="n">
        <v>605.84</v>
      </c>
      <c r="R531" t="n">
        <v>28.04</v>
      </c>
      <c r="S531" t="n">
        <v>21.88</v>
      </c>
      <c r="T531" t="n">
        <v>2062.5</v>
      </c>
      <c r="U531" t="n">
        <v>0.78</v>
      </c>
      <c r="V531" t="n">
        <v>0.86</v>
      </c>
      <c r="W531" t="n">
        <v>1</v>
      </c>
      <c r="X531" t="n">
        <v>0.13</v>
      </c>
      <c r="Y531" t="n">
        <v>1</v>
      </c>
      <c r="Z531" t="n">
        <v>10</v>
      </c>
    </row>
    <row r="532">
      <c r="A532" t="n">
        <v>40</v>
      </c>
      <c r="B532" t="n">
        <v>115</v>
      </c>
      <c r="C532" t="inlineStr">
        <is>
          <t xml:space="preserve">CONCLUIDO	</t>
        </is>
      </c>
      <c r="D532" t="n">
        <v>9.849</v>
      </c>
      <c r="E532" t="n">
        <v>10.15</v>
      </c>
      <c r="F532" t="n">
        <v>7.19</v>
      </c>
      <c r="G532" t="n">
        <v>61.59</v>
      </c>
      <c r="H532" t="n">
        <v>0.82</v>
      </c>
      <c r="I532" t="n">
        <v>7</v>
      </c>
      <c r="J532" t="n">
        <v>239.96</v>
      </c>
      <c r="K532" t="n">
        <v>56.94</v>
      </c>
      <c r="L532" t="n">
        <v>11</v>
      </c>
      <c r="M532" t="n">
        <v>3</v>
      </c>
      <c r="N532" t="n">
        <v>57.02</v>
      </c>
      <c r="O532" t="n">
        <v>29829.32</v>
      </c>
      <c r="P532" t="n">
        <v>86.18000000000001</v>
      </c>
      <c r="Q532" t="n">
        <v>605.84</v>
      </c>
      <c r="R532" t="n">
        <v>27.97</v>
      </c>
      <c r="S532" t="n">
        <v>21.88</v>
      </c>
      <c r="T532" t="n">
        <v>2028</v>
      </c>
      <c r="U532" t="n">
        <v>0.78</v>
      </c>
      <c r="V532" t="n">
        <v>0.86</v>
      </c>
      <c r="W532" t="n">
        <v>1.01</v>
      </c>
      <c r="X532" t="n">
        <v>0.13</v>
      </c>
      <c r="Y532" t="n">
        <v>1</v>
      </c>
      <c r="Z532" t="n">
        <v>10</v>
      </c>
    </row>
    <row r="533">
      <c r="A533" t="n">
        <v>41</v>
      </c>
      <c r="B533" t="n">
        <v>115</v>
      </c>
      <c r="C533" t="inlineStr">
        <is>
          <t xml:space="preserve">CONCLUIDO	</t>
        </is>
      </c>
      <c r="D533" t="n">
        <v>9.8544</v>
      </c>
      <c r="E533" t="n">
        <v>10.15</v>
      </c>
      <c r="F533" t="n">
        <v>7.18</v>
      </c>
      <c r="G533" t="n">
        <v>61.54</v>
      </c>
      <c r="H533" t="n">
        <v>0.83</v>
      </c>
      <c r="I533" t="n">
        <v>7</v>
      </c>
      <c r="J533" t="n">
        <v>240.4</v>
      </c>
      <c r="K533" t="n">
        <v>56.94</v>
      </c>
      <c r="L533" t="n">
        <v>11.25</v>
      </c>
      <c r="M533" t="n">
        <v>2</v>
      </c>
      <c r="N533" t="n">
        <v>57.21</v>
      </c>
      <c r="O533" t="n">
        <v>29883.27</v>
      </c>
      <c r="P533" t="n">
        <v>85.81</v>
      </c>
      <c r="Q533" t="n">
        <v>605.84</v>
      </c>
      <c r="R533" t="n">
        <v>27.89</v>
      </c>
      <c r="S533" t="n">
        <v>21.88</v>
      </c>
      <c r="T533" t="n">
        <v>1985.23</v>
      </c>
      <c r="U533" t="n">
        <v>0.78</v>
      </c>
      <c r="V533" t="n">
        <v>0.86</v>
      </c>
      <c r="W533" t="n">
        <v>1</v>
      </c>
      <c r="X533" t="n">
        <v>0.12</v>
      </c>
      <c r="Y533" t="n">
        <v>1</v>
      </c>
      <c r="Z533" t="n">
        <v>10</v>
      </c>
    </row>
    <row r="534">
      <c r="A534" t="n">
        <v>42</v>
      </c>
      <c r="B534" t="n">
        <v>115</v>
      </c>
      <c r="C534" t="inlineStr">
        <is>
          <t xml:space="preserve">CONCLUIDO	</t>
        </is>
      </c>
      <c r="D534" t="n">
        <v>9.859500000000001</v>
      </c>
      <c r="E534" t="n">
        <v>10.14</v>
      </c>
      <c r="F534" t="n">
        <v>7.17</v>
      </c>
      <c r="G534" t="n">
        <v>61.5</v>
      </c>
      <c r="H534" t="n">
        <v>0.85</v>
      </c>
      <c r="I534" t="n">
        <v>7</v>
      </c>
      <c r="J534" t="n">
        <v>240.84</v>
      </c>
      <c r="K534" t="n">
        <v>56.94</v>
      </c>
      <c r="L534" t="n">
        <v>11.5</v>
      </c>
      <c r="M534" t="n">
        <v>2</v>
      </c>
      <c r="N534" t="n">
        <v>57.39</v>
      </c>
      <c r="O534" t="n">
        <v>29937.16</v>
      </c>
      <c r="P534" t="n">
        <v>85.56999999999999</v>
      </c>
      <c r="Q534" t="n">
        <v>605.84</v>
      </c>
      <c r="R534" t="n">
        <v>27.63</v>
      </c>
      <c r="S534" t="n">
        <v>21.88</v>
      </c>
      <c r="T534" t="n">
        <v>1857.52</v>
      </c>
      <c r="U534" t="n">
        <v>0.79</v>
      </c>
      <c r="V534" t="n">
        <v>0.86</v>
      </c>
      <c r="W534" t="n">
        <v>1</v>
      </c>
      <c r="X534" t="n">
        <v>0.12</v>
      </c>
      <c r="Y534" t="n">
        <v>1</v>
      </c>
      <c r="Z534" t="n">
        <v>10</v>
      </c>
    </row>
    <row r="535">
      <c r="A535" t="n">
        <v>43</v>
      </c>
      <c r="B535" t="n">
        <v>115</v>
      </c>
      <c r="C535" t="inlineStr">
        <is>
          <t xml:space="preserve">CONCLUIDO	</t>
        </is>
      </c>
      <c r="D535" t="n">
        <v>9.8598</v>
      </c>
      <c r="E535" t="n">
        <v>10.14</v>
      </c>
      <c r="F535" t="n">
        <v>7.17</v>
      </c>
      <c r="G535" t="n">
        <v>61.49</v>
      </c>
      <c r="H535" t="n">
        <v>0.87</v>
      </c>
      <c r="I535" t="n">
        <v>7</v>
      </c>
      <c r="J535" t="n">
        <v>241.27</v>
      </c>
      <c r="K535" t="n">
        <v>56.94</v>
      </c>
      <c r="L535" t="n">
        <v>11.75</v>
      </c>
      <c r="M535" t="n">
        <v>2</v>
      </c>
      <c r="N535" t="n">
        <v>57.58</v>
      </c>
      <c r="O535" t="n">
        <v>29991.11</v>
      </c>
      <c r="P535" t="n">
        <v>85.28</v>
      </c>
      <c r="Q535" t="n">
        <v>605.84</v>
      </c>
      <c r="R535" t="n">
        <v>27.71</v>
      </c>
      <c r="S535" t="n">
        <v>21.88</v>
      </c>
      <c r="T535" t="n">
        <v>1897.94</v>
      </c>
      <c r="U535" t="n">
        <v>0.79</v>
      </c>
      <c r="V535" t="n">
        <v>0.86</v>
      </c>
      <c r="W535" t="n">
        <v>1</v>
      </c>
      <c r="X535" t="n">
        <v>0.12</v>
      </c>
      <c r="Y535" t="n">
        <v>1</v>
      </c>
      <c r="Z535" t="n">
        <v>10</v>
      </c>
    </row>
    <row r="536">
      <c r="A536" t="n">
        <v>44</v>
      </c>
      <c r="B536" t="n">
        <v>115</v>
      </c>
      <c r="C536" t="inlineStr">
        <is>
          <t xml:space="preserve">CONCLUIDO	</t>
        </is>
      </c>
      <c r="D536" t="n">
        <v>9.8536</v>
      </c>
      <c r="E536" t="n">
        <v>10.15</v>
      </c>
      <c r="F536" t="n">
        <v>7.18</v>
      </c>
      <c r="G536" t="n">
        <v>61.55</v>
      </c>
      <c r="H536" t="n">
        <v>0.88</v>
      </c>
      <c r="I536" t="n">
        <v>7</v>
      </c>
      <c r="J536" t="n">
        <v>241.71</v>
      </c>
      <c r="K536" t="n">
        <v>56.94</v>
      </c>
      <c r="L536" t="n">
        <v>12</v>
      </c>
      <c r="M536" t="n">
        <v>0</v>
      </c>
      <c r="N536" t="n">
        <v>57.77</v>
      </c>
      <c r="O536" t="n">
        <v>30045.13</v>
      </c>
      <c r="P536" t="n">
        <v>84.81</v>
      </c>
      <c r="Q536" t="n">
        <v>605.84</v>
      </c>
      <c r="R536" t="n">
        <v>27.86</v>
      </c>
      <c r="S536" t="n">
        <v>21.88</v>
      </c>
      <c r="T536" t="n">
        <v>1969.85</v>
      </c>
      <c r="U536" t="n">
        <v>0.79</v>
      </c>
      <c r="V536" t="n">
        <v>0.86</v>
      </c>
      <c r="W536" t="n">
        <v>1</v>
      </c>
      <c r="X536" t="n">
        <v>0.12</v>
      </c>
      <c r="Y536" t="n">
        <v>1</v>
      </c>
      <c r="Z536" t="n">
        <v>10</v>
      </c>
    </row>
    <row r="537">
      <c r="A537" t="n">
        <v>0</v>
      </c>
      <c r="B537" t="n">
        <v>35</v>
      </c>
      <c r="C537" t="inlineStr">
        <is>
          <t xml:space="preserve">CONCLUIDO	</t>
        </is>
      </c>
      <c r="D537" t="n">
        <v>9.520799999999999</v>
      </c>
      <c r="E537" t="n">
        <v>10.5</v>
      </c>
      <c r="F537" t="n">
        <v>7.89</v>
      </c>
      <c r="G537" t="n">
        <v>11.27</v>
      </c>
      <c r="H537" t="n">
        <v>0.22</v>
      </c>
      <c r="I537" t="n">
        <v>42</v>
      </c>
      <c r="J537" t="n">
        <v>80.84</v>
      </c>
      <c r="K537" t="n">
        <v>35.1</v>
      </c>
      <c r="L537" t="n">
        <v>1</v>
      </c>
      <c r="M537" t="n">
        <v>40</v>
      </c>
      <c r="N537" t="n">
        <v>9.74</v>
      </c>
      <c r="O537" t="n">
        <v>10204.21</v>
      </c>
      <c r="P537" t="n">
        <v>56.33</v>
      </c>
      <c r="Q537" t="n">
        <v>605.87</v>
      </c>
      <c r="R537" t="n">
        <v>50.12</v>
      </c>
      <c r="S537" t="n">
        <v>21.88</v>
      </c>
      <c r="T537" t="n">
        <v>12924.88</v>
      </c>
      <c r="U537" t="n">
        <v>0.44</v>
      </c>
      <c r="V537" t="n">
        <v>0.78</v>
      </c>
      <c r="W537" t="n">
        <v>1.05</v>
      </c>
      <c r="X537" t="n">
        <v>0.83</v>
      </c>
      <c r="Y537" t="n">
        <v>1</v>
      </c>
      <c r="Z537" t="n">
        <v>10</v>
      </c>
    </row>
    <row r="538">
      <c r="A538" t="n">
        <v>1</v>
      </c>
      <c r="B538" t="n">
        <v>35</v>
      </c>
      <c r="C538" t="inlineStr">
        <is>
          <t xml:space="preserve">CONCLUIDO	</t>
        </is>
      </c>
      <c r="D538" t="n">
        <v>9.879799999999999</v>
      </c>
      <c r="E538" t="n">
        <v>10.12</v>
      </c>
      <c r="F538" t="n">
        <v>7.68</v>
      </c>
      <c r="G538" t="n">
        <v>14.4</v>
      </c>
      <c r="H538" t="n">
        <v>0.27</v>
      </c>
      <c r="I538" t="n">
        <v>32</v>
      </c>
      <c r="J538" t="n">
        <v>81.14</v>
      </c>
      <c r="K538" t="n">
        <v>35.1</v>
      </c>
      <c r="L538" t="n">
        <v>1.25</v>
      </c>
      <c r="M538" t="n">
        <v>30</v>
      </c>
      <c r="N538" t="n">
        <v>9.789999999999999</v>
      </c>
      <c r="O538" t="n">
        <v>10241.25</v>
      </c>
      <c r="P538" t="n">
        <v>52.94</v>
      </c>
      <c r="Q538" t="n">
        <v>605.9400000000001</v>
      </c>
      <c r="R538" t="n">
        <v>43.5</v>
      </c>
      <c r="S538" t="n">
        <v>21.88</v>
      </c>
      <c r="T538" t="n">
        <v>9667.15</v>
      </c>
      <c r="U538" t="n">
        <v>0.5</v>
      </c>
      <c r="V538" t="n">
        <v>0.8100000000000001</v>
      </c>
      <c r="W538" t="n">
        <v>1.04</v>
      </c>
      <c r="X538" t="n">
        <v>0.62</v>
      </c>
      <c r="Y538" t="n">
        <v>1</v>
      </c>
      <c r="Z538" t="n">
        <v>10</v>
      </c>
    </row>
    <row r="539">
      <c r="A539" t="n">
        <v>2</v>
      </c>
      <c r="B539" t="n">
        <v>35</v>
      </c>
      <c r="C539" t="inlineStr">
        <is>
          <t xml:space="preserve">CONCLUIDO	</t>
        </is>
      </c>
      <c r="D539" t="n">
        <v>10.1388</v>
      </c>
      <c r="E539" t="n">
        <v>9.859999999999999</v>
      </c>
      <c r="F539" t="n">
        <v>7.54</v>
      </c>
      <c r="G539" t="n">
        <v>18.1</v>
      </c>
      <c r="H539" t="n">
        <v>0.32</v>
      </c>
      <c r="I539" t="n">
        <v>25</v>
      </c>
      <c r="J539" t="n">
        <v>81.44</v>
      </c>
      <c r="K539" t="n">
        <v>35.1</v>
      </c>
      <c r="L539" t="n">
        <v>1.5</v>
      </c>
      <c r="M539" t="n">
        <v>23</v>
      </c>
      <c r="N539" t="n">
        <v>9.84</v>
      </c>
      <c r="O539" t="n">
        <v>10278.32</v>
      </c>
      <c r="P539" t="n">
        <v>50.09</v>
      </c>
      <c r="Q539" t="n">
        <v>605.84</v>
      </c>
      <c r="R539" t="n">
        <v>39.31</v>
      </c>
      <c r="S539" t="n">
        <v>21.88</v>
      </c>
      <c r="T539" t="n">
        <v>7606.23</v>
      </c>
      <c r="U539" t="n">
        <v>0.5600000000000001</v>
      </c>
      <c r="V539" t="n">
        <v>0.82</v>
      </c>
      <c r="W539" t="n">
        <v>1.03</v>
      </c>
      <c r="X539" t="n">
        <v>0.48</v>
      </c>
      <c r="Y539" t="n">
        <v>1</v>
      </c>
      <c r="Z539" t="n">
        <v>10</v>
      </c>
    </row>
    <row r="540">
      <c r="A540" t="n">
        <v>3</v>
      </c>
      <c r="B540" t="n">
        <v>35</v>
      </c>
      <c r="C540" t="inlineStr">
        <is>
          <t xml:space="preserve">CONCLUIDO	</t>
        </is>
      </c>
      <c r="D540" t="n">
        <v>10.2945</v>
      </c>
      <c r="E540" t="n">
        <v>9.710000000000001</v>
      </c>
      <c r="F540" t="n">
        <v>7.46</v>
      </c>
      <c r="G540" t="n">
        <v>21.32</v>
      </c>
      <c r="H540" t="n">
        <v>0.38</v>
      </c>
      <c r="I540" t="n">
        <v>21</v>
      </c>
      <c r="J540" t="n">
        <v>81.73999999999999</v>
      </c>
      <c r="K540" t="n">
        <v>35.1</v>
      </c>
      <c r="L540" t="n">
        <v>1.75</v>
      </c>
      <c r="M540" t="n">
        <v>14</v>
      </c>
      <c r="N540" t="n">
        <v>9.890000000000001</v>
      </c>
      <c r="O540" t="n">
        <v>10315.41</v>
      </c>
      <c r="P540" t="n">
        <v>47.77</v>
      </c>
      <c r="Q540" t="n">
        <v>605.9</v>
      </c>
      <c r="R540" t="n">
        <v>36.39</v>
      </c>
      <c r="S540" t="n">
        <v>21.88</v>
      </c>
      <c r="T540" t="n">
        <v>6166.38</v>
      </c>
      <c r="U540" t="n">
        <v>0.6</v>
      </c>
      <c r="V540" t="n">
        <v>0.83</v>
      </c>
      <c r="W540" t="n">
        <v>1.03</v>
      </c>
      <c r="X540" t="n">
        <v>0.4</v>
      </c>
      <c r="Y540" t="n">
        <v>1</v>
      </c>
      <c r="Z540" t="n">
        <v>10</v>
      </c>
    </row>
    <row r="541">
      <c r="A541" t="n">
        <v>4</v>
      </c>
      <c r="B541" t="n">
        <v>35</v>
      </c>
      <c r="C541" t="inlineStr">
        <is>
          <t xml:space="preserve">CONCLUIDO	</t>
        </is>
      </c>
      <c r="D541" t="n">
        <v>10.3773</v>
      </c>
      <c r="E541" t="n">
        <v>9.640000000000001</v>
      </c>
      <c r="F541" t="n">
        <v>7.42</v>
      </c>
      <c r="G541" t="n">
        <v>23.42</v>
      </c>
      <c r="H541" t="n">
        <v>0.43</v>
      </c>
      <c r="I541" t="n">
        <v>19</v>
      </c>
      <c r="J541" t="n">
        <v>82.04000000000001</v>
      </c>
      <c r="K541" t="n">
        <v>35.1</v>
      </c>
      <c r="L541" t="n">
        <v>2</v>
      </c>
      <c r="M541" t="n">
        <v>6</v>
      </c>
      <c r="N541" t="n">
        <v>9.94</v>
      </c>
      <c r="O541" t="n">
        <v>10352.53</v>
      </c>
      <c r="P541" t="n">
        <v>46.62</v>
      </c>
      <c r="Q541" t="n">
        <v>605.99</v>
      </c>
      <c r="R541" t="n">
        <v>34.91</v>
      </c>
      <c r="S541" t="n">
        <v>21.88</v>
      </c>
      <c r="T541" t="n">
        <v>5434.93</v>
      </c>
      <c r="U541" t="n">
        <v>0.63</v>
      </c>
      <c r="V541" t="n">
        <v>0.83</v>
      </c>
      <c r="W541" t="n">
        <v>1.03</v>
      </c>
      <c r="X541" t="n">
        <v>0.36</v>
      </c>
      <c r="Y541" t="n">
        <v>1</v>
      </c>
      <c r="Z541" t="n">
        <v>10</v>
      </c>
    </row>
    <row r="542">
      <c r="A542" t="n">
        <v>5</v>
      </c>
      <c r="B542" t="n">
        <v>35</v>
      </c>
      <c r="C542" t="inlineStr">
        <is>
          <t xml:space="preserve">CONCLUIDO	</t>
        </is>
      </c>
      <c r="D542" t="n">
        <v>10.3615</v>
      </c>
      <c r="E542" t="n">
        <v>9.65</v>
      </c>
      <c r="F542" t="n">
        <v>7.43</v>
      </c>
      <c r="G542" t="n">
        <v>23.47</v>
      </c>
      <c r="H542" t="n">
        <v>0.48</v>
      </c>
      <c r="I542" t="n">
        <v>19</v>
      </c>
      <c r="J542" t="n">
        <v>82.34</v>
      </c>
      <c r="K542" t="n">
        <v>35.1</v>
      </c>
      <c r="L542" t="n">
        <v>2.25</v>
      </c>
      <c r="M542" t="n">
        <v>0</v>
      </c>
      <c r="N542" t="n">
        <v>9.99</v>
      </c>
      <c r="O542" t="n">
        <v>10389.66</v>
      </c>
      <c r="P542" t="n">
        <v>46.66</v>
      </c>
      <c r="Q542" t="n">
        <v>606.03</v>
      </c>
      <c r="R542" t="n">
        <v>35</v>
      </c>
      <c r="S542" t="n">
        <v>21.88</v>
      </c>
      <c r="T542" t="n">
        <v>5481.28</v>
      </c>
      <c r="U542" t="n">
        <v>0.63</v>
      </c>
      <c r="V542" t="n">
        <v>0.83</v>
      </c>
      <c r="W542" t="n">
        <v>1.04</v>
      </c>
      <c r="X542" t="n">
        <v>0.37</v>
      </c>
      <c r="Y542" t="n">
        <v>1</v>
      </c>
      <c r="Z542" t="n">
        <v>10</v>
      </c>
    </row>
    <row r="543">
      <c r="A543" t="n">
        <v>0</v>
      </c>
      <c r="B543" t="n">
        <v>50</v>
      </c>
      <c r="C543" t="inlineStr">
        <is>
          <t xml:space="preserve">CONCLUIDO	</t>
        </is>
      </c>
      <c r="D543" t="n">
        <v>8.796099999999999</v>
      </c>
      <c r="E543" t="n">
        <v>11.37</v>
      </c>
      <c r="F543" t="n">
        <v>8.130000000000001</v>
      </c>
      <c r="G543" t="n">
        <v>9.039999999999999</v>
      </c>
      <c r="H543" t="n">
        <v>0.16</v>
      </c>
      <c r="I543" t="n">
        <v>54</v>
      </c>
      <c r="J543" t="n">
        <v>107.41</v>
      </c>
      <c r="K543" t="n">
        <v>41.65</v>
      </c>
      <c r="L543" t="n">
        <v>1</v>
      </c>
      <c r="M543" t="n">
        <v>52</v>
      </c>
      <c r="N543" t="n">
        <v>14.77</v>
      </c>
      <c r="O543" t="n">
        <v>13481.73</v>
      </c>
      <c r="P543" t="n">
        <v>73.59999999999999</v>
      </c>
      <c r="Q543" t="n">
        <v>605.92</v>
      </c>
      <c r="R543" t="n">
        <v>57.45</v>
      </c>
      <c r="S543" t="n">
        <v>21.88</v>
      </c>
      <c r="T543" t="n">
        <v>16533.44</v>
      </c>
      <c r="U543" t="n">
        <v>0.38</v>
      </c>
      <c r="V543" t="n">
        <v>0.76</v>
      </c>
      <c r="W543" t="n">
        <v>1.08</v>
      </c>
      <c r="X543" t="n">
        <v>1.07</v>
      </c>
      <c r="Y543" t="n">
        <v>1</v>
      </c>
      <c r="Z543" t="n">
        <v>10</v>
      </c>
    </row>
    <row r="544">
      <c r="A544" t="n">
        <v>1</v>
      </c>
      <c r="B544" t="n">
        <v>50</v>
      </c>
      <c r="C544" t="inlineStr">
        <is>
          <t xml:space="preserve">CONCLUIDO	</t>
        </is>
      </c>
      <c r="D544" t="n">
        <v>9.2476</v>
      </c>
      <c r="E544" t="n">
        <v>10.81</v>
      </c>
      <c r="F544" t="n">
        <v>7.87</v>
      </c>
      <c r="G544" t="n">
        <v>11.51</v>
      </c>
      <c r="H544" t="n">
        <v>0.2</v>
      </c>
      <c r="I544" t="n">
        <v>41</v>
      </c>
      <c r="J544" t="n">
        <v>107.73</v>
      </c>
      <c r="K544" t="n">
        <v>41.65</v>
      </c>
      <c r="L544" t="n">
        <v>1.25</v>
      </c>
      <c r="M544" t="n">
        <v>39</v>
      </c>
      <c r="N544" t="n">
        <v>14.83</v>
      </c>
      <c r="O544" t="n">
        <v>13520.81</v>
      </c>
      <c r="P544" t="n">
        <v>69.72</v>
      </c>
      <c r="Q544" t="n">
        <v>605.9299999999999</v>
      </c>
      <c r="R544" t="n">
        <v>49.26</v>
      </c>
      <c r="S544" t="n">
        <v>21.88</v>
      </c>
      <c r="T544" t="n">
        <v>12503.9</v>
      </c>
      <c r="U544" t="n">
        <v>0.44</v>
      </c>
      <c r="V544" t="n">
        <v>0.79</v>
      </c>
      <c r="W544" t="n">
        <v>1.06</v>
      </c>
      <c r="X544" t="n">
        <v>0.8100000000000001</v>
      </c>
      <c r="Y544" t="n">
        <v>1</v>
      </c>
      <c r="Z544" t="n">
        <v>10</v>
      </c>
    </row>
    <row r="545">
      <c r="A545" t="n">
        <v>2</v>
      </c>
      <c r="B545" t="n">
        <v>50</v>
      </c>
      <c r="C545" t="inlineStr">
        <is>
          <t xml:space="preserve">CONCLUIDO	</t>
        </is>
      </c>
      <c r="D545" t="n">
        <v>9.5503</v>
      </c>
      <c r="E545" t="n">
        <v>10.47</v>
      </c>
      <c r="F545" t="n">
        <v>7.7</v>
      </c>
      <c r="G545" t="n">
        <v>14</v>
      </c>
      <c r="H545" t="n">
        <v>0.24</v>
      </c>
      <c r="I545" t="n">
        <v>33</v>
      </c>
      <c r="J545" t="n">
        <v>108.05</v>
      </c>
      <c r="K545" t="n">
        <v>41.65</v>
      </c>
      <c r="L545" t="n">
        <v>1.5</v>
      </c>
      <c r="M545" t="n">
        <v>31</v>
      </c>
      <c r="N545" t="n">
        <v>14.9</v>
      </c>
      <c r="O545" t="n">
        <v>13559.91</v>
      </c>
      <c r="P545" t="n">
        <v>67.05</v>
      </c>
      <c r="Q545" t="n">
        <v>605.87</v>
      </c>
      <c r="R545" t="n">
        <v>44.16</v>
      </c>
      <c r="S545" t="n">
        <v>21.88</v>
      </c>
      <c r="T545" t="n">
        <v>9993.6</v>
      </c>
      <c r="U545" t="n">
        <v>0.5</v>
      </c>
      <c r="V545" t="n">
        <v>0.8</v>
      </c>
      <c r="W545" t="n">
        <v>1.04</v>
      </c>
      <c r="X545" t="n">
        <v>0.64</v>
      </c>
      <c r="Y545" t="n">
        <v>1</v>
      </c>
      <c r="Z545" t="n">
        <v>10</v>
      </c>
    </row>
    <row r="546">
      <c r="A546" t="n">
        <v>3</v>
      </c>
      <c r="B546" t="n">
        <v>50</v>
      </c>
      <c r="C546" t="inlineStr">
        <is>
          <t xml:space="preserve">CONCLUIDO	</t>
        </is>
      </c>
      <c r="D546" t="n">
        <v>9.745799999999999</v>
      </c>
      <c r="E546" t="n">
        <v>10.26</v>
      </c>
      <c r="F546" t="n">
        <v>7.6</v>
      </c>
      <c r="G546" t="n">
        <v>16.29</v>
      </c>
      <c r="H546" t="n">
        <v>0.28</v>
      </c>
      <c r="I546" t="n">
        <v>28</v>
      </c>
      <c r="J546" t="n">
        <v>108.37</v>
      </c>
      <c r="K546" t="n">
        <v>41.65</v>
      </c>
      <c r="L546" t="n">
        <v>1.75</v>
      </c>
      <c r="M546" t="n">
        <v>26</v>
      </c>
      <c r="N546" t="n">
        <v>14.97</v>
      </c>
      <c r="O546" t="n">
        <v>13599.17</v>
      </c>
      <c r="P546" t="n">
        <v>64.7</v>
      </c>
      <c r="Q546" t="n">
        <v>605.92</v>
      </c>
      <c r="R546" t="n">
        <v>41.16</v>
      </c>
      <c r="S546" t="n">
        <v>21.88</v>
      </c>
      <c r="T546" t="n">
        <v>8516.5</v>
      </c>
      <c r="U546" t="n">
        <v>0.53</v>
      </c>
      <c r="V546" t="n">
        <v>0.8100000000000001</v>
      </c>
      <c r="W546" t="n">
        <v>1.03</v>
      </c>
      <c r="X546" t="n">
        <v>0.54</v>
      </c>
      <c r="Y546" t="n">
        <v>1</v>
      </c>
      <c r="Z546" t="n">
        <v>10</v>
      </c>
    </row>
    <row r="547">
      <c r="A547" t="n">
        <v>4</v>
      </c>
      <c r="B547" t="n">
        <v>50</v>
      </c>
      <c r="C547" t="inlineStr">
        <is>
          <t xml:space="preserve">CONCLUIDO	</t>
        </is>
      </c>
      <c r="D547" t="n">
        <v>9.906700000000001</v>
      </c>
      <c r="E547" t="n">
        <v>10.09</v>
      </c>
      <c r="F547" t="n">
        <v>7.52</v>
      </c>
      <c r="G547" t="n">
        <v>18.81</v>
      </c>
      <c r="H547" t="n">
        <v>0.32</v>
      </c>
      <c r="I547" t="n">
        <v>24</v>
      </c>
      <c r="J547" t="n">
        <v>108.68</v>
      </c>
      <c r="K547" t="n">
        <v>41.65</v>
      </c>
      <c r="L547" t="n">
        <v>2</v>
      </c>
      <c r="M547" t="n">
        <v>22</v>
      </c>
      <c r="N547" t="n">
        <v>15.03</v>
      </c>
      <c r="O547" t="n">
        <v>13638.32</v>
      </c>
      <c r="P547" t="n">
        <v>62.85</v>
      </c>
      <c r="Q547" t="n">
        <v>605.88</v>
      </c>
      <c r="R547" t="n">
        <v>38.78</v>
      </c>
      <c r="S547" t="n">
        <v>21.88</v>
      </c>
      <c r="T547" t="n">
        <v>7344.65</v>
      </c>
      <c r="U547" t="n">
        <v>0.5600000000000001</v>
      </c>
      <c r="V547" t="n">
        <v>0.82</v>
      </c>
      <c r="W547" t="n">
        <v>1.02</v>
      </c>
      <c r="X547" t="n">
        <v>0.47</v>
      </c>
      <c r="Y547" t="n">
        <v>1</v>
      </c>
      <c r="Z547" t="n">
        <v>10</v>
      </c>
    </row>
    <row r="548">
      <c r="A548" t="n">
        <v>5</v>
      </c>
      <c r="B548" t="n">
        <v>50</v>
      </c>
      <c r="C548" t="inlineStr">
        <is>
          <t xml:space="preserve">CONCLUIDO	</t>
        </is>
      </c>
      <c r="D548" t="n">
        <v>10.0396</v>
      </c>
      <c r="E548" t="n">
        <v>9.960000000000001</v>
      </c>
      <c r="F548" t="n">
        <v>7.46</v>
      </c>
      <c r="G548" t="n">
        <v>21.31</v>
      </c>
      <c r="H548" t="n">
        <v>0.36</v>
      </c>
      <c r="I548" t="n">
        <v>21</v>
      </c>
      <c r="J548" t="n">
        <v>109</v>
      </c>
      <c r="K548" t="n">
        <v>41.65</v>
      </c>
      <c r="L548" t="n">
        <v>2.25</v>
      </c>
      <c r="M548" t="n">
        <v>19</v>
      </c>
      <c r="N548" t="n">
        <v>15.1</v>
      </c>
      <c r="O548" t="n">
        <v>13677.51</v>
      </c>
      <c r="P548" t="n">
        <v>60.73</v>
      </c>
      <c r="Q548" t="n">
        <v>605.87</v>
      </c>
      <c r="R548" t="n">
        <v>36.59</v>
      </c>
      <c r="S548" t="n">
        <v>21.88</v>
      </c>
      <c r="T548" t="n">
        <v>6267.34</v>
      </c>
      <c r="U548" t="n">
        <v>0.6</v>
      </c>
      <c r="V548" t="n">
        <v>0.83</v>
      </c>
      <c r="W548" t="n">
        <v>1.02</v>
      </c>
      <c r="X548" t="n">
        <v>0.4</v>
      </c>
      <c r="Y548" t="n">
        <v>1</v>
      </c>
      <c r="Z548" t="n">
        <v>10</v>
      </c>
    </row>
    <row r="549">
      <c r="A549" t="n">
        <v>6</v>
      </c>
      <c r="B549" t="n">
        <v>50</v>
      </c>
      <c r="C549" t="inlineStr">
        <is>
          <t xml:space="preserve">CONCLUIDO	</t>
        </is>
      </c>
      <c r="D549" t="n">
        <v>10.1637</v>
      </c>
      <c r="E549" t="n">
        <v>9.84</v>
      </c>
      <c r="F549" t="n">
        <v>7.4</v>
      </c>
      <c r="G549" t="n">
        <v>24.68</v>
      </c>
      <c r="H549" t="n">
        <v>0.4</v>
      </c>
      <c r="I549" t="n">
        <v>18</v>
      </c>
      <c r="J549" t="n">
        <v>109.32</v>
      </c>
      <c r="K549" t="n">
        <v>41.65</v>
      </c>
      <c r="L549" t="n">
        <v>2.5</v>
      </c>
      <c r="M549" t="n">
        <v>16</v>
      </c>
      <c r="N549" t="n">
        <v>15.17</v>
      </c>
      <c r="O549" t="n">
        <v>13716.72</v>
      </c>
      <c r="P549" t="n">
        <v>58.69</v>
      </c>
      <c r="Q549" t="n">
        <v>605.97</v>
      </c>
      <c r="R549" t="n">
        <v>35.05</v>
      </c>
      <c r="S549" t="n">
        <v>21.88</v>
      </c>
      <c r="T549" t="n">
        <v>5512.63</v>
      </c>
      <c r="U549" t="n">
        <v>0.62</v>
      </c>
      <c r="V549" t="n">
        <v>0.84</v>
      </c>
      <c r="W549" t="n">
        <v>1.01</v>
      </c>
      <c r="X549" t="n">
        <v>0.34</v>
      </c>
      <c r="Y549" t="n">
        <v>1</v>
      </c>
      <c r="Z549" t="n">
        <v>10</v>
      </c>
    </row>
    <row r="550">
      <c r="A550" t="n">
        <v>7</v>
      </c>
      <c r="B550" t="n">
        <v>50</v>
      </c>
      <c r="C550" t="inlineStr">
        <is>
          <t xml:space="preserve">CONCLUIDO	</t>
        </is>
      </c>
      <c r="D550" t="n">
        <v>10.264</v>
      </c>
      <c r="E550" t="n">
        <v>9.74</v>
      </c>
      <c r="F550" t="n">
        <v>7.35</v>
      </c>
      <c r="G550" t="n">
        <v>27.57</v>
      </c>
      <c r="H550" t="n">
        <v>0.44</v>
      </c>
      <c r="I550" t="n">
        <v>16</v>
      </c>
      <c r="J550" t="n">
        <v>109.64</v>
      </c>
      <c r="K550" t="n">
        <v>41.65</v>
      </c>
      <c r="L550" t="n">
        <v>2.75</v>
      </c>
      <c r="M550" t="n">
        <v>14</v>
      </c>
      <c r="N550" t="n">
        <v>15.24</v>
      </c>
      <c r="O550" t="n">
        <v>13755.95</v>
      </c>
      <c r="P550" t="n">
        <v>57.19</v>
      </c>
      <c r="Q550" t="n">
        <v>605.9</v>
      </c>
      <c r="R550" t="n">
        <v>33.4</v>
      </c>
      <c r="S550" t="n">
        <v>21.88</v>
      </c>
      <c r="T550" t="n">
        <v>4695.17</v>
      </c>
      <c r="U550" t="n">
        <v>0.66</v>
      </c>
      <c r="V550" t="n">
        <v>0.84</v>
      </c>
      <c r="W550" t="n">
        <v>1.01</v>
      </c>
      <c r="X550" t="n">
        <v>0.29</v>
      </c>
      <c r="Y550" t="n">
        <v>1</v>
      </c>
      <c r="Z550" t="n">
        <v>10</v>
      </c>
    </row>
    <row r="551">
      <c r="A551" t="n">
        <v>8</v>
      </c>
      <c r="B551" t="n">
        <v>50</v>
      </c>
      <c r="C551" t="inlineStr">
        <is>
          <t xml:space="preserve">CONCLUIDO	</t>
        </is>
      </c>
      <c r="D551" t="n">
        <v>10.2984</v>
      </c>
      <c r="E551" t="n">
        <v>9.710000000000001</v>
      </c>
      <c r="F551" t="n">
        <v>7.34</v>
      </c>
      <c r="G551" t="n">
        <v>29.36</v>
      </c>
      <c r="H551" t="n">
        <v>0.48</v>
      </c>
      <c r="I551" t="n">
        <v>15</v>
      </c>
      <c r="J551" t="n">
        <v>109.96</v>
      </c>
      <c r="K551" t="n">
        <v>41.65</v>
      </c>
      <c r="L551" t="n">
        <v>3</v>
      </c>
      <c r="M551" t="n">
        <v>9</v>
      </c>
      <c r="N551" t="n">
        <v>15.31</v>
      </c>
      <c r="O551" t="n">
        <v>13795.21</v>
      </c>
      <c r="P551" t="n">
        <v>54.88</v>
      </c>
      <c r="Q551" t="n">
        <v>605.9299999999999</v>
      </c>
      <c r="R551" t="n">
        <v>32.76</v>
      </c>
      <c r="S551" t="n">
        <v>21.88</v>
      </c>
      <c r="T551" t="n">
        <v>4379.76</v>
      </c>
      <c r="U551" t="n">
        <v>0.67</v>
      </c>
      <c r="V551" t="n">
        <v>0.84</v>
      </c>
      <c r="W551" t="n">
        <v>1.02</v>
      </c>
      <c r="X551" t="n">
        <v>0.28</v>
      </c>
      <c r="Y551" t="n">
        <v>1</v>
      </c>
      <c r="Z551" t="n">
        <v>10</v>
      </c>
    </row>
    <row r="552">
      <c r="A552" t="n">
        <v>9</v>
      </c>
      <c r="B552" t="n">
        <v>50</v>
      </c>
      <c r="C552" t="inlineStr">
        <is>
          <t xml:space="preserve">CONCLUIDO	</t>
        </is>
      </c>
      <c r="D552" t="n">
        <v>10.3401</v>
      </c>
      <c r="E552" t="n">
        <v>9.67</v>
      </c>
      <c r="F552" t="n">
        <v>7.32</v>
      </c>
      <c r="G552" t="n">
        <v>31.39</v>
      </c>
      <c r="H552" t="n">
        <v>0.52</v>
      </c>
      <c r="I552" t="n">
        <v>14</v>
      </c>
      <c r="J552" t="n">
        <v>110.27</v>
      </c>
      <c r="K552" t="n">
        <v>41.65</v>
      </c>
      <c r="L552" t="n">
        <v>3.25</v>
      </c>
      <c r="M552" t="n">
        <v>4</v>
      </c>
      <c r="N552" t="n">
        <v>15.37</v>
      </c>
      <c r="O552" t="n">
        <v>13834.5</v>
      </c>
      <c r="P552" t="n">
        <v>54.66</v>
      </c>
      <c r="Q552" t="n">
        <v>605.86</v>
      </c>
      <c r="R552" t="n">
        <v>32.13</v>
      </c>
      <c r="S552" t="n">
        <v>21.88</v>
      </c>
      <c r="T552" t="n">
        <v>4073.03</v>
      </c>
      <c r="U552" t="n">
        <v>0.68</v>
      </c>
      <c r="V552" t="n">
        <v>0.84</v>
      </c>
      <c r="W552" t="n">
        <v>1.02</v>
      </c>
      <c r="X552" t="n">
        <v>0.27</v>
      </c>
      <c r="Y552" t="n">
        <v>1</v>
      </c>
      <c r="Z552" t="n">
        <v>10</v>
      </c>
    </row>
    <row r="553">
      <c r="A553" t="n">
        <v>10</v>
      </c>
      <c r="B553" t="n">
        <v>50</v>
      </c>
      <c r="C553" t="inlineStr">
        <is>
          <t xml:space="preserve">CONCLUIDO	</t>
        </is>
      </c>
      <c r="D553" t="n">
        <v>10.3347</v>
      </c>
      <c r="E553" t="n">
        <v>9.68</v>
      </c>
      <c r="F553" t="n">
        <v>7.33</v>
      </c>
      <c r="G553" t="n">
        <v>31.41</v>
      </c>
      <c r="H553" t="n">
        <v>0.5600000000000001</v>
      </c>
      <c r="I553" t="n">
        <v>14</v>
      </c>
      <c r="J553" t="n">
        <v>110.59</v>
      </c>
      <c r="K553" t="n">
        <v>41.65</v>
      </c>
      <c r="L553" t="n">
        <v>3.5</v>
      </c>
      <c r="M553" t="n">
        <v>2</v>
      </c>
      <c r="N553" t="n">
        <v>15.44</v>
      </c>
      <c r="O553" t="n">
        <v>13873.81</v>
      </c>
      <c r="P553" t="n">
        <v>54.79</v>
      </c>
      <c r="Q553" t="n">
        <v>605.9299999999999</v>
      </c>
      <c r="R553" t="n">
        <v>32.16</v>
      </c>
      <c r="S553" t="n">
        <v>21.88</v>
      </c>
      <c r="T553" t="n">
        <v>4085.66</v>
      </c>
      <c r="U553" t="n">
        <v>0.68</v>
      </c>
      <c r="V553" t="n">
        <v>0.84</v>
      </c>
      <c r="W553" t="n">
        <v>1.02</v>
      </c>
      <c r="X553" t="n">
        <v>0.27</v>
      </c>
      <c r="Y553" t="n">
        <v>1</v>
      </c>
      <c r="Z553" t="n">
        <v>10</v>
      </c>
    </row>
    <row r="554">
      <c r="A554" t="n">
        <v>11</v>
      </c>
      <c r="B554" t="n">
        <v>50</v>
      </c>
      <c r="C554" t="inlineStr">
        <is>
          <t xml:space="preserve">CONCLUIDO	</t>
        </is>
      </c>
      <c r="D554" t="n">
        <v>10.33</v>
      </c>
      <c r="E554" t="n">
        <v>9.68</v>
      </c>
      <c r="F554" t="n">
        <v>7.33</v>
      </c>
      <c r="G554" t="n">
        <v>31.43</v>
      </c>
      <c r="H554" t="n">
        <v>0.6</v>
      </c>
      <c r="I554" t="n">
        <v>14</v>
      </c>
      <c r="J554" t="n">
        <v>110.91</v>
      </c>
      <c r="K554" t="n">
        <v>41.65</v>
      </c>
      <c r="L554" t="n">
        <v>3.75</v>
      </c>
      <c r="M554" t="n">
        <v>0</v>
      </c>
      <c r="N554" t="n">
        <v>15.51</v>
      </c>
      <c r="O554" t="n">
        <v>13913.15</v>
      </c>
      <c r="P554" t="n">
        <v>54.55</v>
      </c>
      <c r="Q554" t="n">
        <v>605.89</v>
      </c>
      <c r="R554" t="n">
        <v>32.21</v>
      </c>
      <c r="S554" t="n">
        <v>21.88</v>
      </c>
      <c r="T554" t="n">
        <v>4110.01</v>
      </c>
      <c r="U554" t="n">
        <v>0.68</v>
      </c>
      <c r="V554" t="n">
        <v>0.84</v>
      </c>
      <c r="W554" t="n">
        <v>1.03</v>
      </c>
      <c r="X554" t="n">
        <v>0.28</v>
      </c>
      <c r="Y554" t="n">
        <v>1</v>
      </c>
      <c r="Z554" t="n">
        <v>10</v>
      </c>
    </row>
    <row r="555">
      <c r="A555" t="n">
        <v>0</v>
      </c>
      <c r="B555" t="n">
        <v>25</v>
      </c>
      <c r="C555" t="inlineStr">
        <is>
          <t xml:space="preserve">CONCLUIDO	</t>
        </is>
      </c>
      <c r="D555" t="n">
        <v>10.1203</v>
      </c>
      <c r="E555" t="n">
        <v>9.880000000000001</v>
      </c>
      <c r="F555" t="n">
        <v>7.65</v>
      </c>
      <c r="G555" t="n">
        <v>14.82</v>
      </c>
      <c r="H555" t="n">
        <v>0.28</v>
      </c>
      <c r="I555" t="n">
        <v>31</v>
      </c>
      <c r="J555" t="n">
        <v>61.76</v>
      </c>
      <c r="K555" t="n">
        <v>28.92</v>
      </c>
      <c r="L555" t="n">
        <v>1</v>
      </c>
      <c r="M555" t="n">
        <v>26</v>
      </c>
      <c r="N555" t="n">
        <v>6.84</v>
      </c>
      <c r="O555" t="n">
        <v>7851.41</v>
      </c>
      <c r="P555" t="n">
        <v>41.78</v>
      </c>
      <c r="Q555" t="n">
        <v>605.9</v>
      </c>
      <c r="R555" t="n">
        <v>42.81</v>
      </c>
      <c r="S555" t="n">
        <v>21.88</v>
      </c>
      <c r="T555" t="n">
        <v>9325.68</v>
      </c>
      <c r="U555" t="n">
        <v>0.51</v>
      </c>
      <c r="V555" t="n">
        <v>0.8100000000000001</v>
      </c>
      <c r="W555" t="n">
        <v>1.04</v>
      </c>
      <c r="X555" t="n">
        <v>0.6</v>
      </c>
      <c r="Y555" t="n">
        <v>1</v>
      </c>
      <c r="Z555" t="n">
        <v>10</v>
      </c>
    </row>
    <row r="556">
      <c r="A556" t="n">
        <v>1</v>
      </c>
      <c r="B556" t="n">
        <v>25</v>
      </c>
      <c r="C556" t="inlineStr">
        <is>
          <t xml:space="preserve">CONCLUIDO	</t>
        </is>
      </c>
      <c r="D556" t="n">
        <v>10.2769</v>
      </c>
      <c r="E556" t="n">
        <v>9.73</v>
      </c>
      <c r="F556" t="n">
        <v>7.57</v>
      </c>
      <c r="G556" t="n">
        <v>17.48</v>
      </c>
      <c r="H556" t="n">
        <v>0.35</v>
      </c>
      <c r="I556" t="n">
        <v>26</v>
      </c>
      <c r="J556" t="n">
        <v>62.05</v>
      </c>
      <c r="K556" t="n">
        <v>28.92</v>
      </c>
      <c r="L556" t="n">
        <v>1.25</v>
      </c>
      <c r="M556" t="n">
        <v>7</v>
      </c>
      <c r="N556" t="n">
        <v>6.88</v>
      </c>
      <c r="O556" t="n">
        <v>7887.12</v>
      </c>
      <c r="P556" t="n">
        <v>39.93</v>
      </c>
      <c r="Q556" t="n">
        <v>606.01</v>
      </c>
      <c r="R556" t="n">
        <v>39.37</v>
      </c>
      <c r="S556" t="n">
        <v>21.88</v>
      </c>
      <c r="T556" t="n">
        <v>7631.27</v>
      </c>
      <c r="U556" t="n">
        <v>0.5600000000000001</v>
      </c>
      <c r="V556" t="n">
        <v>0.82</v>
      </c>
      <c r="W556" t="n">
        <v>1.06</v>
      </c>
      <c r="X556" t="n">
        <v>0.52</v>
      </c>
      <c r="Y556" t="n">
        <v>1</v>
      </c>
      <c r="Z556" t="n">
        <v>10</v>
      </c>
    </row>
    <row r="557">
      <c r="A557" t="n">
        <v>2</v>
      </c>
      <c r="B557" t="n">
        <v>25</v>
      </c>
      <c r="C557" t="inlineStr">
        <is>
          <t xml:space="preserve">CONCLUIDO	</t>
        </is>
      </c>
      <c r="D557" t="n">
        <v>10.259</v>
      </c>
      <c r="E557" t="n">
        <v>9.75</v>
      </c>
      <c r="F557" t="n">
        <v>7.59</v>
      </c>
      <c r="G557" t="n">
        <v>17.52</v>
      </c>
      <c r="H557" t="n">
        <v>0.42</v>
      </c>
      <c r="I557" t="n">
        <v>26</v>
      </c>
      <c r="J557" t="n">
        <v>62.34</v>
      </c>
      <c r="K557" t="n">
        <v>28.92</v>
      </c>
      <c r="L557" t="n">
        <v>1.5</v>
      </c>
      <c r="M557" t="n">
        <v>0</v>
      </c>
      <c r="N557" t="n">
        <v>6.92</v>
      </c>
      <c r="O557" t="n">
        <v>7922.85</v>
      </c>
      <c r="P557" t="n">
        <v>40.16</v>
      </c>
      <c r="Q557" t="n">
        <v>606.08</v>
      </c>
      <c r="R557" t="n">
        <v>39.82</v>
      </c>
      <c r="S557" t="n">
        <v>21.88</v>
      </c>
      <c r="T557" t="n">
        <v>7854.96</v>
      </c>
      <c r="U557" t="n">
        <v>0.55</v>
      </c>
      <c r="V557" t="n">
        <v>0.82</v>
      </c>
      <c r="W557" t="n">
        <v>1.06</v>
      </c>
      <c r="X557" t="n">
        <v>0.53</v>
      </c>
      <c r="Y557" t="n">
        <v>1</v>
      </c>
      <c r="Z557" t="n">
        <v>10</v>
      </c>
    </row>
    <row r="558">
      <c r="A558" t="n">
        <v>0</v>
      </c>
      <c r="B558" t="n">
        <v>85</v>
      </c>
      <c r="C558" t="inlineStr">
        <is>
          <t xml:space="preserve">CONCLUIDO	</t>
        </is>
      </c>
      <c r="D558" t="n">
        <v>7.2876</v>
      </c>
      <c r="E558" t="n">
        <v>13.72</v>
      </c>
      <c r="F558" t="n">
        <v>8.67</v>
      </c>
      <c r="G558" t="n">
        <v>6.59</v>
      </c>
      <c r="H558" t="n">
        <v>0.11</v>
      </c>
      <c r="I558" t="n">
        <v>79</v>
      </c>
      <c r="J558" t="n">
        <v>167.88</v>
      </c>
      <c r="K558" t="n">
        <v>51.39</v>
      </c>
      <c r="L558" t="n">
        <v>1</v>
      </c>
      <c r="M558" t="n">
        <v>77</v>
      </c>
      <c r="N558" t="n">
        <v>30.49</v>
      </c>
      <c r="O558" t="n">
        <v>20939.59</v>
      </c>
      <c r="P558" t="n">
        <v>108.13</v>
      </c>
      <c r="Q558" t="n">
        <v>606.17</v>
      </c>
      <c r="R558" t="n">
        <v>74.27</v>
      </c>
      <c r="S558" t="n">
        <v>21.88</v>
      </c>
      <c r="T558" t="n">
        <v>24816.02</v>
      </c>
      <c r="U558" t="n">
        <v>0.29</v>
      </c>
      <c r="V558" t="n">
        <v>0.71</v>
      </c>
      <c r="W558" t="n">
        <v>1.12</v>
      </c>
      <c r="X558" t="n">
        <v>1.61</v>
      </c>
      <c r="Y558" t="n">
        <v>1</v>
      </c>
      <c r="Z558" t="n">
        <v>10</v>
      </c>
    </row>
    <row r="559">
      <c r="A559" t="n">
        <v>1</v>
      </c>
      <c r="B559" t="n">
        <v>85</v>
      </c>
      <c r="C559" t="inlineStr">
        <is>
          <t xml:space="preserve">CONCLUIDO	</t>
        </is>
      </c>
      <c r="D559" t="n">
        <v>7.8934</v>
      </c>
      <c r="E559" t="n">
        <v>12.67</v>
      </c>
      <c r="F559" t="n">
        <v>8.26</v>
      </c>
      <c r="G559" t="n">
        <v>8.26</v>
      </c>
      <c r="H559" t="n">
        <v>0.13</v>
      </c>
      <c r="I559" t="n">
        <v>60</v>
      </c>
      <c r="J559" t="n">
        <v>168.25</v>
      </c>
      <c r="K559" t="n">
        <v>51.39</v>
      </c>
      <c r="L559" t="n">
        <v>1.25</v>
      </c>
      <c r="M559" t="n">
        <v>58</v>
      </c>
      <c r="N559" t="n">
        <v>30.6</v>
      </c>
      <c r="O559" t="n">
        <v>20984.25</v>
      </c>
      <c r="P559" t="n">
        <v>102.25</v>
      </c>
      <c r="Q559" t="n">
        <v>606.08</v>
      </c>
      <c r="R559" t="n">
        <v>61.72</v>
      </c>
      <c r="S559" t="n">
        <v>21.88</v>
      </c>
      <c r="T559" t="n">
        <v>18635.56</v>
      </c>
      <c r="U559" t="n">
        <v>0.35</v>
      </c>
      <c r="V559" t="n">
        <v>0.75</v>
      </c>
      <c r="W559" t="n">
        <v>1.09</v>
      </c>
      <c r="X559" t="n">
        <v>1.2</v>
      </c>
      <c r="Y559" t="n">
        <v>1</v>
      </c>
      <c r="Z559" t="n">
        <v>10</v>
      </c>
    </row>
    <row r="560">
      <c r="A560" t="n">
        <v>2</v>
      </c>
      <c r="B560" t="n">
        <v>85</v>
      </c>
      <c r="C560" t="inlineStr">
        <is>
          <t xml:space="preserve">CONCLUIDO	</t>
        </is>
      </c>
      <c r="D560" t="n">
        <v>8.340299999999999</v>
      </c>
      <c r="E560" t="n">
        <v>11.99</v>
      </c>
      <c r="F560" t="n">
        <v>7.99</v>
      </c>
      <c r="G560" t="n">
        <v>9.99</v>
      </c>
      <c r="H560" t="n">
        <v>0.16</v>
      </c>
      <c r="I560" t="n">
        <v>48</v>
      </c>
      <c r="J560" t="n">
        <v>168.61</v>
      </c>
      <c r="K560" t="n">
        <v>51.39</v>
      </c>
      <c r="L560" t="n">
        <v>1.5</v>
      </c>
      <c r="M560" t="n">
        <v>46</v>
      </c>
      <c r="N560" t="n">
        <v>30.71</v>
      </c>
      <c r="O560" t="n">
        <v>21028.94</v>
      </c>
      <c r="P560" t="n">
        <v>98.08</v>
      </c>
      <c r="Q560" t="n">
        <v>605.9400000000001</v>
      </c>
      <c r="R560" t="n">
        <v>53.08</v>
      </c>
      <c r="S560" t="n">
        <v>21.88</v>
      </c>
      <c r="T560" t="n">
        <v>14374.4</v>
      </c>
      <c r="U560" t="n">
        <v>0.41</v>
      </c>
      <c r="V560" t="n">
        <v>0.77</v>
      </c>
      <c r="W560" t="n">
        <v>1.07</v>
      </c>
      <c r="X560" t="n">
        <v>0.93</v>
      </c>
      <c r="Y560" t="n">
        <v>1</v>
      </c>
      <c r="Z560" t="n">
        <v>10</v>
      </c>
    </row>
    <row r="561">
      <c r="A561" t="n">
        <v>3</v>
      </c>
      <c r="B561" t="n">
        <v>85</v>
      </c>
      <c r="C561" t="inlineStr">
        <is>
          <t xml:space="preserve">CONCLUIDO	</t>
        </is>
      </c>
      <c r="D561" t="n">
        <v>8.5999</v>
      </c>
      <c r="E561" t="n">
        <v>11.63</v>
      </c>
      <c r="F561" t="n">
        <v>7.87</v>
      </c>
      <c r="G561" t="n">
        <v>11.51</v>
      </c>
      <c r="H561" t="n">
        <v>0.18</v>
      </c>
      <c r="I561" t="n">
        <v>41</v>
      </c>
      <c r="J561" t="n">
        <v>168.97</v>
      </c>
      <c r="K561" t="n">
        <v>51.39</v>
      </c>
      <c r="L561" t="n">
        <v>1.75</v>
      </c>
      <c r="M561" t="n">
        <v>39</v>
      </c>
      <c r="N561" t="n">
        <v>30.83</v>
      </c>
      <c r="O561" t="n">
        <v>21073.68</v>
      </c>
      <c r="P561" t="n">
        <v>95.94</v>
      </c>
      <c r="Q561" t="n">
        <v>605.87</v>
      </c>
      <c r="R561" t="n">
        <v>49.17</v>
      </c>
      <c r="S561" t="n">
        <v>21.88</v>
      </c>
      <c r="T561" t="n">
        <v>12454.34</v>
      </c>
      <c r="U561" t="n">
        <v>0.45</v>
      </c>
      <c r="V561" t="n">
        <v>0.79</v>
      </c>
      <c r="W561" t="n">
        <v>1.06</v>
      </c>
      <c r="X561" t="n">
        <v>0.8100000000000001</v>
      </c>
      <c r="Y561" t="n">
        <v>1</v>
      </c>
      <c r="Z561" t="n">
        <v>10</v>
      </c>
    </row>
    <row r="562">
      <c r="A562" t="n">
        <v>4</v>
      </c>
      <c r="B562" t="n">
        <v>85</v>
      </c>
      <c r="C562" t="inlineStr">
        <is>
          <t xml:space="preserve">CONCLUIDO	</t>
        </is>
      </c>
      <c r="D562" t="n">
        <v>8.8439</v>
      </c>
      <c r="E562" t="n">
        <v>11.31</v>
      </c>
      <c r="F562" t="n">
        <v>7.75</v>
      </c>
      <c r="G562" t="n">
        <v>13.28</v>
      </c>
      <c r="H562" t="n">
        <v>0.21</v>
      </c>
      <c r="I562" t="n">
        <v>35</v>
      </c>
      <c r="J562" t="n">
        <v>169.33</v>
      </c>
      <c r="K562" t="n">
        <v>51.39</v>
      </c>
      <c r="L562" t="n">
        <v>2</v>
      </c>
      <c r="M562" t="n">
        <v>33</v>
      </c>
      <c r="N562" t="n">
        <v>30.94</v>
      </c>
      <c r="O562" t="n">
        <v>21118.46</v>
      </c>
      <c r="P562" t="n">
        <v>93.56999999999999</v>
      </c>
      <c r="Q562" t="n">
        <v>605.84</v>
      </c>
      <c r="R562" t="n">
        <v>45.93</v>
      </c>
      <c r="S562" t="n">
        <v>21.88</v>
      </c>
      <c r="T562" t="n">
        <v>10867.88</v>
      </c>
      <c r="U562" t="n">
        <v>0.48</v>
      </c>
      <c r="V562" t="n">
        <v>0.8</v>
      </c>
      <c r="W562" t="n">
        <v>1.04</v>
      </c>
      <c r="X562" t="n">
        <v>0.6899999999999999</v>
      </c>
      <c r="Y562" t="n">
        <v>1</v>
      </c>
      <c r="Z562" t="n">
        <v>10</v>
      </c>
    </row>
    <row r="563">
      <c r="A563" t="n">
        <v>5</v>
      </c>
      <c r="B563" t="n">
        <v>85</v>
      </c>
      <c r="C563" t="inlineStr">
        <is>
          <t xml:space="preserve">CONCLUIDO	</t>
        </is>
      </c>
      <c r="D563" t="n">
        <v>9.026199999999999</v>
      </c>
      <c r="E563" t="n">
        <v>11.08</v>
      </c>
      <c r="F563" t="n">
        <v>7.66</v>
      </c>
      <c r="G563" t="n">
        <v>14.82</v>
      </c>
      <c r="H563" t="n">
        <v>0.24</v>
      </c>
      <c r="I563" t="n">
        <v>31</v>
      </c>
      <c r="J563" t="n">
        <v>169.7</v>
      </c>
      <c r="K563" t="n">
        <v>51.39</v>
      </c>
      <c r="L563" t="n">
        <v>2.25</v>
      </c>
      <c r="M563" t="n">
        <v>29</v>
      </c>
      <c r="N563" t="n">
        <v>31.05</v>
      </c>
      <c r="O563" t="n">
        <v>21163.27</v>
      </c>
      <c r="P563" t="n">
        <v>91.78</v>
      </c>
      <c r="Q563" t="n">
        <v>605.95</v>
      </c>
      <c r="R563" t="n">
        <v>42.62</v>
      </c>
      <c r="S563" t="n">
        <v>21.88</v>
      </c>
      <c r="T563" t="n">
        <v>9230.09</v>
      </c>
      <c r="U563" t="n">
        <v>0.51</v>
      </c>
      <c r="V563" t="n">
        <v>0.8100000000000001</v>
      </c>
      <c r="W563" t="n">
        <v>1.04</v>
      </c>
      <c r="X563" t="n">
        <v>0.6</v>
      </c>
      <c r="Y563" t="n">
        <v>1</v>
      </c>
      <c r="Z563" t="n">
        <v>10</v>
      </c>
    </row>
    <row r="564">
      <c r="A564" t="n">
        <v>6</v>
      </c>
      <c r="B564" t="n">
        <v>85</v>
      </c>
      <c r="C564" t="inlineStr">
        <is>
          <t xml:space="preserve">CONCLUIDO	</t>
        </is>
      </c>
      <c r="D564" t="n">
        <v>9.1959</v>
      </c>
      <c r="E564" t="n">
        <v>10.87</v>
      </c>
      <c r="F564" t="n">
        <v>7.59</v>
      </c>
      <c r="G564" t="n">
        <v>16.86</v>
      </c>
      <c r="H564" t="n">
        <v>0.26</v>
      </c>
      <c r="I564" t="n">
        <v>27</v>
      </c>
      <c r="J564" t="n">
        <v>170.06</v>
      </c>
      <c r="K564" t="n">
        <v>51.39</v>
      </c>
      <c r="L564" t="n">
        <v>2.5</v>
      </c>
      <c r="M564" t="n">
        <v>25</v>
      </c>
      <c r="N564" t="n">
        <v>31.17</v>
      </c>
      <c r="O564" t="n">
        <v>21208.12</v>
      </c>
      <c r="P564" t="n">
        <v>90.2</v>
      </c>
      <c r="Q564" t="n">
        <v>605.92</v>
      </c>
      <c r="R564" t="n">
        <v>40.49</v>
      </c>
      <c r="S564" t="n">
        <v>21.88</v>
      </c>
      <c r="T564" t="n">
        <v>8188.19</v>
      </c>
      <c r="U564" t="n">
        <v>0.54</v>
      </c>
      <c r="V564" t="n">
        <v>0.82</v>
      </c>
      <c r="W564" t="n">
        <v>1.04</v>
      </c>
      <c r="X564" t="n">
        <v>0.53</v>
      </c>
      <c r="Y564" t="n">
        <v>1</v>
      </c>
      <c r="Z564" t="n">
        <v>10</v>
      </c>
    </row>
    <row r="565">
      <c r="A565" t="n">
        <v>7</v>
      </c>
      <c r="B565" t="n">
        <v>85</v>
      </c>
      <c r="C565" t="inlineStr">
        <is>
          <t xml:space="preserve">CONCLUIDO	</t>
        </is>
      </c>
      <c r="D565" t="n">
        <v>9.2913</v>
      </c>
      <c r="E565" t="n">
        <v>10.76</v>
      </c>
      <c r="F565" t="n">
        <v>7.54</v>
      </c>
      <c r="G565" t="n">
        <v>18.1</v>
      </c>
      <c r="H565" t="n">
        <v>0.29</v>
      </c>
      <c r="I565" t="n">
        <v>25</v>
      </c>
      <c r="J565" t="n">
        <v>170.42</v>
      </c>
      <c r="K565" t="n">
        <v>51.39</v>
      </c>
      <c r="L565" t="n">
        <v>2.75</v>
      </c>
      <c r="M565" t="n">
        <v>23</v>
      </c>
      <c r="N565" t="n">
        <v>31.28</v>
      </c>
      <c r="O565" t="n">
        <v>21253.01</v>
      </c>
      <c r="P565" t="n">
        <v>88.86</v>
      </c>
      <c r="Q565" t="n">
        <v>605.85</v>
      </c>
      <c r="R565" t="n">
        <v>39.16</v>
      </c>
      <c r="S565" t="n">
        <v>21.88</v>
      </c>
      <c r="T565" t="n">
        <v>7530.88</v>
      </c>
      <c r="U565" t="n">
        <v>0.5600000000000001</v>
      </c>
      <c r="V565" t="n">
        <v>0.82</v>
      </c>
      <c r="W565" t="n">
        <v>1.03</v>
      </c>
      <c r="X565" t="n">
        <v>0.49</v>
      </c>
      <c r="Y565" t="n">
        <v>1</v>
      </c>
      <c r="Z565" t="n">
        <v>10</v>
      </c>
    </row>
    <row r="566">
      <c r="A566" t="n">
        <v>8</v>
      </c>
      <c r="B566" t="n">
        <v>85</v>
      </c>
      <c r="C566" t="inlineStr">
        <is>
          <t xml:space="preserve">CONCLUIDO	</t>
        </is>
      </c>
      <c r="D566" t="n">
        <v>9.4392</v>
      </c>
      <c r="E566" t="n">
        <v>10.59</v>
      </c>
      <c r="F566" t="n">
        <v>7.48</v>
      </c>
      <c r="G566" t="n">
        <v>20.39</v>
      </c>
      <c r="H566" t="n">
        <v>0.31</v>
      </c>
      <c r="I566" t="n">
        <v>22</v>
      </c>
      <c r="J566" t="n">
        <v>170.79</v>
      </c>
      <c r="K566" t="n">
        <v>51.39</v>
      </c>
      <c r="L566" t="n">
        <v>3</v>
      </c>
      <c r="M566" t="n">
        <v>20</v>
      </c>
      <c r="N566" t="n">
        <v>31.4</v>
      </c>
      <c r="O566" t="n">
        <v>21297.94</v>
      </c>
      <c r="P566" t="n">
        <v>87.37</v>
      </c>
      <c r="Q566" t="n">
        <v>605.89</v>
      </c>
      <c r="R566" t="n">
        <v>37.22</v>
      </c>
      <c r="S566" t="n">
        <v>21.88</v>
      </c>
      <c r="T566" t="n">
        <v>6576.59</v>
      </c>
      <c r="U566" t="n">
        <v>0.59</v>
      </c>
      <c r="V566" t="n">
        <v>0.83</v>
      </c>
      <c r="W566" t="n">
        <v>1.02</v>
      </c>
      <c r="X566" t="n">
        <v>0.42</v>
      </c>
      <c r="Y566" t="n">
        <v>1</v>
      </c>
      <c r="Z566" t="n">
        <v>10</v>
      </c>
    </row>
    <row r="567">
      <c r="A567" t="n">
        <v>9</v>
      </c>
      <c r="B567" t="n">
        <v>85</v>
      </c>
      <c r="C567" t="inlineStr">
        <is>
          <t xml:space="preserve">CONCLUIDO	</t>
        </is>
      </c>
      <c r="D567" t="n">
        <v>9.531599999999999</v>
      </c>
      <c r="E567" t="n">
        <v>10.49</v>
      </c>
      <c r="F567" t="n">
        <v>7.44</v>
      </c>
      <c r="G567" t="n">
        <v>22.32</v>
      </c>
      <c r="H567" t="n">
        <v>0.34</v>
      </c>
      <c r="I567" t="n">
        <v>20</v>
      </c>
      <c r="J567" t="n">
        <v>171.15</v>
      </c>
      <c r="K567" t="n">
        <v>51.39</v>
      </c>
      <c r="L567" t="n">
        <v>3.25</v>
      </c>
      <c r="M567" t="n">
        <v>18</v>
      </c>
      <c r="N567" t="n">
        <v>31.51</v>
      </c>
      <c r="O567" t="n">
        <v>21342.91</v>
      </c>
      <c r="P567" t="n">
        <v>86.2</v>
      </c>
      <c r="Q567" t="n">
        <v>605.9</v>
      </c>
      <c r="R567" t="n">
        <v>36.05</v>
      </c>
      <c r="S567" t="n">
        <v>21.88</v>
      </c>
      <c r="T567" t="n">
        <v>6001.72</v>
      </c>
      <c r="U567" t="n">
        <v>0.61</v>
      </c>
      <c r="V567" t="n">
        <v>0.83</v>
      </c>
      <c r="W567" t="n">
        <v>1.02</v>
      </c>
      <c r="X567" t="n">
        <v>0.38</v>
      </c>
      <c r="Y567" t="n">
        <v>1</v>
      </c>
      <c r="Z567" t="n">
        <v>10</v>
      </c>
    </row>
    <row r="568">
      <c r="A568" t="n">
        <v>10</v>
      </c>
      <c r="B568" t="n">
        <v>85</v>
      </c>
      <c r="C568" t="inlineStr">
        <is>
          <t xml:space="preserve">CONCLUIDO	</t>
        </is>
      </c>
      <c r="D568" t="n">
        <v>9.585699999999999</v>
      </c>
      <c r="E568" t="n">
        <v>10.43</v>
      </c>
      <c r="F568" t="n">
        <v>7.42</v>
      </c>
      <c r="G568" t="n">
        <v>23.42</v>
      </c>
      <c r="H568" t="n">
        <v>0.36</v>
      </c>
      <c r="I568" t="n">
        <v>19</v>
      </c>
      <c r="J568" t="n">
        <v>171.52</v>
      </c>
      <c r="K568" t="n">
        <v>51.39</v>
      </c>
      <c r="L568" t="n">
        <v>3.5</v>
      </c>
      <c r="M568" t="n">
        <v>17</v>
      </c>
      <c r="N568" t="n">
        <v>31.63</v>
      </c>
      <c r="O568" t="n">
        <v>21387.92</v>
      </c>
      <c r="P568" t="n">
        <v>84.88</v>
      </c>
      <c r="Q568" t="n">
        <v>605.91</v>
      </c>
      <c r="R568" t="n">
        <v>35.4</v>
      </c>
      <c r="S568" t="n">
        <v>21.88</v>
      </c>
      <c r="T568" t="n">
        <v>5679.68</v>
      </c>
      <c r="U568" t="n">
        <v>0.62</v>
      </c>
      <c r="V568" t="n">
        <v>0.83</v>
      </c>
      <c r="W568" t="n">
        <v>1.02</v>
      </c>
      <c r="X568" t="n">
        <v>0.36</v>
      </c>
      <c r="Y568" t="n">
        <v>1</v>
      </c>
      <c r="Z568" t="n">
        <v>10</v>
      </c>
    </row>
    <row r="569">
      <c r="A569" t="n">
        <v>11</v>
      </c>
      <c r="B569" t="n">
        <v>85</v>
      </c>
      <c r="C569" t="inlineStr">
        <is>
          <t xml:space="preserve">CONCLUIDO	</t>
        </is>
      </c>
      <c r="D569" t="n">
        <v>9.6761</v>
      </c>
      <c r="E569" t="n">
        <v>10.33</v>
      </c>
      <c r="F569" t="n">
        <v>7.39</v>
      </c>
      <c r="G569" t="n">
        <v>26.07</v>
      </c>
      <c r="H569" t="n">
        <v>0.39</v>
      </c>
      <c r="I569" t="n">
        <v>17</v>
      </c>
      <c r="J569" t="n">
        <v>171.88</v>
      </c>
      <c r="K569" t="n">
        <v>51.39</v>
      </c>
      <c r="L569" t="n">
        <v>3.75</v>
      </c>
      <c r="M569" t="n">
        <v>15</v>
      </c>
      <c r="N569" t="n">
        <v>31.74</v>
      </c>
      <c r="O569" t="n">
        <v>21432.96</v>
      </c>
      <c r="P569" t="n">
        <v>83.78</v>
      </c>
      <c r="Q569" t="n">
        <v>605.91</v>
      </c>
      <c r="R569" t="n">
        <v>34.25</v>
      </c>
      <c r="S569" t="n">
        <v>21.88</v>
      </c>
      <c r="T569" t="n">
        <v>5114.49</v>
      </c>
      <c r="U569" t="n">
        <v>0.64</v>
      </c>
      <c r="V569" t="n">
        <v>0.84</v>
      </c>
      <c r="W569" t="n">
        <v>1.02</v>
      </c>
      <c r="X569" t="n">
        <v>0.33</v>
      </c>
      <c r="Y569" t="n">
        <v>1</v>
      </c>
      <c r="Z569" t="n">
        <v>10</v>
      </c>
    </row>
    <row r="570">
      <c r="A570" t="n">
        <v>12</v>
      </c>
      <c r="B570" t="n">
        <v>85</v>
      </c>
      <c r="C570" t="inlineStr">
        <is>
          <t xml:space="preserve">CONCLUIDO	</t>
        </is>
      </c>
      <c r="D570" t="n">
        <v>9.7403</v>
      </c>
      <c r="E570" t="n">
        <v>10.27</v>
      </c>
      <c r="F570" t="n">
        <v>7.35</v>
      </c>
      <c r="G570" t="n">
        <v>27.57</v>
      </c>
      <c r="H570" t="n">
        <v>0.41</v>
      </c>
      <c r="I570" t="n">
        <v>16</v>
      </c>
      <c r="J570" t="n">
        <v>172.25</v>
      </c>
      <c r="K570" t="n">
        <v>51.39</v>
      </c>
      <c r="L570" t="n">
        <v>4</v>
      </c>
      <c r="M570" t="n">
        <v>14</v>
      </c>
      <c r="N570" t="n">
        <v>31.86</v>
      </c>
      <c r="O570" t="n">
        <v>21478.05</v>
      </c>
      <c r="P570" t="n">
        <v>83.01000000000001</v>
      </c>
      <c r="Q570" t="n">
        <v>605.84</v>
      </c>
      <c r="R570" t="n">
        <v>33.37</v>
      </c>
      <c r="S570" t="n">
        <v>21.88</v>
      </c>
      <c r="T570" t="n">
        <v>4682.02</v>
      </c>
      <c r="U570" t="n">
        <v>0.66</v>
      </c>
      <c r="V570" t="n">
        <v>0.84</v>
      </c>
      <c r="W570" t="n">
        <v>1.01</v>
      </c>
      <c r="X570" t="n">
        <v>0.29</v>
      </c>
      <c r="Y570" t="n">
        <v>1</v>
      </c>
      <c r="Z570" t="n">
        <v>10</v>
      </c>
    </row>
    <row r="571">
      <c r="A571" t="n">
        <v>13</v>
      </c>
      <c r="B571" t="n">
        <v>85</v>
      </c>
      <c r="C571" t="inlineStr">
        <is>
          <t xml:space="preserve">CONCLUIDO	</t>
        </is>
      </c>
      <c r="D571" t="n">
        <v>9.793799999999999</v>
      </c>
      <c r="E571" t="n">
        <v>10.21</v>
      </c>
      <c r="F571" t="n">
        <v>7.33</v>
      </c>
      <c r="G571" t="n">
        <v>29.32</v>
      </c>
      <c r="H571" t="n">
        <v>0.44</v>
      </c>
      <c r="I571" t="n">
        <v>15</v>
      </c>
      <c r="J571" t="n">
        <v>172.61</v>
      </c>
      <c r="K571" t="n">
        <v>51.39</v>
      </c>
      <c r="L571" t="n">
        <v>4.25</v>
      </c>
      <c r="M571" t="n">
        <v>13</v>
      </c>
      <c r="N571" t="n">
        <v>31.97</v>
      </c>
      <c r="O571" t="n">
        <v>21523.17</v>
      </c>
      <c r="P571" t="n">
        <v>81.67</v>
      </c>
      <c r="Q571" t="n">
        <v>605.85</v>
      </c>
      <c r="R571" t="n">
        <v>32.72</v>
      </c>
      <c r="S571" t="n">
        <v>21.88</v>
      </c>
      <c r="T571" t="n">
        <v>4361.65</v>
      </c>
      <c r="U571" t="n">
        <v>0.67</v>
      </c>
      <c r="V571" t="n">
        <v>0.84</v>
      </c>
      <c r="W571" t="n">
        <v>1.01</v>
      </c>
      <c r="X571" t="n">
        <v>0.27</v>
      </c>
      <c r="Y571" t="n">
        <v>1</v>
      </c>
      <c r="Z571" t="n">
        <v>10</v>
      </c>
    </row>
    <row r="572">
      <c r="A572" t="n">
        <v>14</v>
      </c>
      <c r="B572" t="n">
        <v>85</v>
      </c>
      <c r="C572" t="inlineStr">
        <is>
          <t xml:space="preserve">CONCLUIDO	</t>
        </is>
      </c>
      <c r="D572" t="n">
        <v>9.841699999999999</v>
      </c>
      <c r="E572" t="n">
        <v>10.16</v>
      </c>
      <c r="F572" t="n">
        <v>7.31</v>
      </c>
      <c r="G572" t="n">
        <v>31.35</v>
      </c>
      <c r="H572" t="n">
        <v>0.46</v>
      </c>
      <c r="I572" t="n">
        <v>14</v>
      </c>
      <c r="J572" t="n">
        <v>172.98</v>
      </c>
      <c r="K572" t="n">
        <v>51.39</v>
      </c>
      <c r="L572" t="n">
        <v>4.5</v>
      </c>
      <c r="M572" t="n">
        <v>12</v>
      </c>
      <c r="N572" t="n">
        <v>32.09</v>
      </c>
      <c r="O572" t="n">
        <v>21568.34</v>
      </c>
      <c r="P572" t="n">
        <v>80.33</v>
      </c>
      <c r="Q572" t="n">
        <v>605.87</v>
      </c>
      <c r="R572" t="n">
        <v>32.21</v>
      </c>
      <c r="S572" t="n">
        <v>21.88</v>
      </c>
      <c r="T572" t="n">
        <v>4113.21</v>
      </c>
      <c r="U572" t="n">
        <v>0.68</v>
      </c>
      <c r="V572" t="n">
        <v>0.85</v>
      </c>
      <c r="W572" t="n">
        <v>1.01</v>
      </c>
      <c r="X572" t="n">
        <v>0.26</v>
      </c>
      <c r="Y572" t="n">
        <v>1</v>
      </c>
      <c r="Z572" t="n">
        <v>10</v>
      </c>
    </row>
    <row r="573">
      <c r="A573" t="n">
        <v>15</v>
      </c>
      <c r="B573" t="n">
        <v>85</v>
      </c>
      <c r="C573" t="inlineStr">
        <is>
          <t xml:space="preserve">CONCLUIDO	</t>
        </is>
      </c>
      <c r="D573" t="n">
        <v>9.885999999999999</v>
      </c>
      <c r="E573" t="n">
        <v>10.12</v>
      </c>
      <c r="F573" t="n">
        <v>7.3</v>
      </c>
      <c r="G573" t="n">
        <v>33.7</v>
      </c>
      <c r="H573" t="n">
        <v>0.49</v>
      </c>
      <c r="I573" t="n">
        <v>13</v>
      </c>
      <c r="J573" t="n">
        <v>173.35</v>
      </c>
      <c r="K573" t="n">
        <v>51.39</v>
      </c>
      <c r="L573" t="n">
        <v>4.75</v>
      </c>
      <c r="M573" t="n">
        <v>11</v>
      </c>
      <c r="N573" t="n">
        <v>32.2</v>
      </c>
      <c r="O573" t="n">
        <v>21613.54</v>
      </c>
      <c r="P573" t="n">
        <v>79.16</v>
      </c>
      <c r="Q573" t="n">
        <v>605.84</v>
      </c>
      <c r="R573" t="n">
        <v>31.83</v>
      </c>
      <c r="S573" t="n">
        <v>21.88</v>
      </c>
      <c r="T573" t="n">
        <v>3924.84</v>
      </c>
      <c r="U573" t="n">
        <v>0.6899999999999999</v>
      </c>
      <c r="V573" t="n">
        <v>0.85</v>
      </c>
      <c r="W573" t="n">
        <v>1.01</v>
      </c>
      <c r="X573" t="n">
        <v>0.24</v>
      </c>
      <c r="Y573" t="n">
        <v>1</v>
      </c>
      <c r="Z573" t="n">
        <v>10</v>
      </c>
    </row>
    <row r="574">
      <c r="A574" t="n">
        <v>16</v>
      </c>
      <c r="B574" t="n">
        <v>85</v>
      </c>
      <c r="C574" t="inlineStr">
        <is>
          <t xml:space="preserve">CONCLUIDO	</t>
        </is>
      </c>
      <c r="D574" t="n">
        <v>9.885999999999999</v>
      </c>
      <c r="E574" t="n">
        <v>10.12</v>
      </c>
      <c r="F574" t="n">
        <v>7.3</v>
      </c>
      <c r="G574" t="n">
        <v>33.7</v>
      </c>
      <c r="H574" t="n">
        <v>0.51</v>
      </c>
      <c r="I574" t="n">
        <v>13</v>
      </c>
      <c r="J574" t="n">
        <v>173.71</v>
      </c>
      <c r="K574" t="n">
        <v>51.39</v>
      </c>
      <c r="L574" t="n">
        <v>5</v>
      </c>
      <c r="M574" t="n">
        <v>11</v>
      </c>
      <c r="N574" t="n">
        <v>32.32</v>
      </c>
      <c r="O574" t="n">
        <v>21658.78</v>
      </c>
      <c r="P574" t="n">
        <v>79.08</v>
      </c>
      <c r="Q574" t="n">
        <v>605.84</v>
      </c>
      <c r="R574" t="n">
        <v>31.91</v>
      </c>
      <c r="S574" t="n">
        <v>21.88</v>
      </c>
      <c r="T574" t="n">
        <v>3964.74</v>
      </c>
      <c r="U574" t="n">
        <v>0.6899999999999999</v>
      </c>
      <c r="V574" t="n">
        <v>0.85</v>
      </c>
      <c r="W574" t="n">
        <v>1.01</v>
      </c>
      <c r="X574" t="n">
        <v>0.24</v>
      </c>
      <c r="Y574" t="n">
        <v>1</v>
      </c>
      <c r="Z574" t="n">
        <v>10</v>
      </c>
    </row>
    <row r="575">
      <c r="A575" t="n">
        <v>17</v>
      </c>
      <c r="B575" t="n">
        <v>85</v>
      </c>
      <c r="C575" t="inlineStr">
        <is>
          <t xml:space="preserve">CONCLUIDO	</t>
        </is>
      </c>
      <c r="D575" t="n">
        <v>9.942299999999999</v>
      </c>
      <c r="E575" t="n">
        <v>10.06</v>
      </c>
      <c r="F575" t="n">
        <v>7.28</v>
      </c>
      <c r="G575" t="n">
        <v>36.39</v>
      </c>
      <c r="H575" t="n">
        <v>0.53</v>
      </c>
      <c r="I575" t="n">
        <v>12</v>
      </c>
      <c r="J575" t="n">
        <v>174.08</v>
      </c>
      <c r="K575" t="n">
        <v>51.39</v>
      </c>
      <c r="L575" t="n">
        <v>5.25</v>
      </c>
      <c r="M575" t="n">
        <v>10</v>
      </c>
      <c r="N575" t="n">
        <v>32.44</v>
      </c>
      <c r="O575" t="n">
        <v>21704.07</v>
      </c>
      <c r="P575" t="n">
        <v>77.59</v>
      </c>
      <c r="Q575" t="n">
        <v>605.85</v>
      </c>
      <c r="R575" t="n">
        <v>31.11</v>
      </c>
      <c r="S575" t="n">
        <v>21.88</v>
      </c>
      <c r="T575" t="n">
        <v>3572.69</v>
      </c>
      <c r="U575" t="n">
        <v>0.7</v>
      </c>
      <c r="V575" t="n">
        <v>0.85</v>
      </c>
      <c r="W575" t="n">
        <v>1.01</v>
      </c>
      <c r="X575" t="n">
        <v>0.22</v>
      </c>
      <c r="Y575" t="n">
        <v>1</v>
      </c>
      <c r="Z575" t="n">
        <v>10</v>
      </c>
    </row>
    <row r="576">
      <c r="A576" t="n">
        <v>18</v>
      </c>
      <c r="B576" t="n">
        <v>85</v>
      </c>
      <c r="C576" t="inlineStr">
        <is>
          <t xml:space="preserve">CONCLUIDO	</t>
        </is>
      </c>
      <c r="D576" t="n">
        <v>10.0097</v>
      </c>
      <c r="E576" t="n">
        <v>9.99</v>
      </c>
      <c r="F576" t="n">
        <v>7.25</v>
      </c>
      <c r="G576" t="n">
        <v>39.52</v>
      </c>
      <c r="H576" t="n">
        <v>0.5600000000000001</v>
      </c>
      <c r="I576" t="n">
        <v>11</v>
      </c>
      <c r="J576" t="n">
        <v>174.45</v>
      </c>
      <c r="K576" t="n">
        <v>51.39</v>
      </c>
      <c r="L576" t="n">
        <v>5.5</v>
      </c>
      <c r="M576" t="n">
        <v>9</v>
      </c>
      <c r="N576" t="n">
        <v>32.56</v>
      </c>
      <c r="O576" t="n">
        <v>21749.39</v>
      </c>
      <c r="P576" t="n">
        <v>76.34999999999999</v>
      </c>
      <c r="Q576" t="n">
        <v>605.86</v>
      </c>
      <c r="R576" t="n">
        <v>29.97</v>
      </c>
      <c r="S576" t="n">
        <v>21.88</v>
      </c>
      <c r="T576" t="n">
        <v>3009.09</v>
      </c>
      <c r="U576" t="n">
        <v>0.73</v>
      </c>
      <c r="V576" t="n">
        <v>0.85</v>
      </c>
      <c r="W576" t="n">
        <v>1.01</v>
      </c>
      <c r="X576" t="n">
        <v>0.19</v>
      </c>
      <c r="Y576" t="n">
        <v>1</v>
      </c>
      <c r="Z576" t="n">
        <v>10</v>
      </c>
    </row>
    <row r="577">
      <c r="A577" t="n">
        <v>19</v>
      </c>
      <c r="B577" t="n">
        <v>85</v>
      </c>
      <c r="C577" t="inlineStr">
        <is>
          <t xml:space="preserve">CONCLUIDO	</t>
        </is>
      </c>
      <c r="D577" t="n">
        <v>9.993600000000001</v>
      </c>
      <c r="E577" t="n">
        <v>10.01</v>
      </c>
      <c r="F577" t="n">
        <v>7.26</v>
      </c>
      <c r="G577" t="n">
        <v>39.61</v>
      </c>
      <c r="H577" t="n">
        <v>0.58</v>
      </c>
      <c r="I577" t="n">
        <v>11</v>
      </c>
      <c r="J577" t="n">
        <v>174.82</v>
      </c>
      <c r="K577" t="n">
        <v>51.39</v>
      </c>
      <c r="L577" t="n">
        <v>5.75</v>
      </c>
      <c r="M577" t="n">
        <v>9</v>
      </c>
      <c r="N577" t="n">
        <v>32.67</v>
      </c>
      <c r="O577" t="n">
        <v>21794.75</v>
      </c>
      <c r="P577" t="n">
        <v>75.2</v>
      </c>
      <c r="Q577" t="n">
        <v>605.86</v>
      </c>
      <c r="R577" t="n">
        <v>30.63</v>
      </c>
      <c r="S577" t="n">
        <v>21.88</v>
      </c>
      <c r="T577" t="n">
        <v>3338.3</v>
      </c>
      <c r="U577" t="n">
        <v>0.71</v>
      </c>
      <c r="V577" t="n">
        <v>0.85</v>
      </c>
      <c r="W577" t="n">
        <v>1</v>
      </c>
      <c r="X577" t="n">
        <v>0.2</v>
      </c>
      <c r="Y577" t="n">
        <v>1</v>
      </c>
      <c r="Z577" t="n">
        <v>10</v>
      </c>
    </row>
    <row r="578">
      <c r="A578" t="n">
        <v>20</v>
      </c>
      <c r="B578" t="n">
        <v>85</v>
      </c>
      <c r="C578" t="inlineStr">
        <is>
          <t xml:space="preserve">CONCLUIDO	</t>
        </is>
      </c>
      <c r="D578" t="n">
        <v>10.0547</v>
      </c>
      <c r="E578" t="n">
        <v>9.949999999999999</v>
      </c>
      <c r="F578" t="n">
        <v>7.23</v>
      </c>
      <c r="G578" t="n">
        <v>43.41</v>
      </c>
      <c r="H578" t="n">
        <v>0.61</v>
      </c>
      <c r="I578" t="n">
        <v>10</v>
      </c>
      <c r="J578" t="n">
        <v>175.18</v>
      </c>
      <c r="K578" t="n">
        <v>51.39</v>
      </c>
      <c r="L578" t="n">
        <v>6</v>
      </c>
      <c r="M578" t="n">
        <v>8</v>
      </c>
      <c r="N578" t="n">
        <v>32.79</v>
      </c>
      <c r="O578" t="n">
        <v>21840.16</v>
      </c>
      <c r="P578" t="n">
        <v>73.93000000000001</v>
      </c>
      <c r="Q578" t="n">
        <v>605.84</v>
      </c>
      <c r="R578" t="n">
        <v>29.62</v>
      </c>
      <c r="S578" t="n">
        <v>21.88</v>
      </c>
      <c r="T578" t="n">
        <v>2838.12</v>
      </c>
      <c r="U578" t="n">
        <v>0.74</v>
      </c>
      <c r="V578" t="n">
        <v>0.86</v>
      </c>
      <c r="W578" t="n">
        <v>1.01</v>
      </c>
      <c r="X578" t="n">
        <v>0.18</v>
      </c>
      <c r="Y578" t="n">
        <v>1</v>
      </c>
      <c r="Z578" t="n">
        <v>10</v>
      </c>
    </row>
    <row r="579">
      <c r="A579" t="n">
        <v>21</v>
      </c>
      <c r="B579" t="n">
        <v>85</v>
      </c>
      <c r="C579" t="inlineStr">
        <is>
          <t xml:space="preserve">CONCLUIDO	</t>
        </is>
      </c>
      <c r="D579" t="n">
        <v>10.0531</v>
      </c>
      <c r="E579" t="n">
        <v>9.949999999999999</v>
      </c>
      <c r="F579" t="n">
        <v>7.24</v>
      </c>
      <c r="G579" t="n">
        <v>43.41</v>
      </c>
      <c r="H579" t="n">
        <v>0.63</v>
      </c>
      <c r="I579" t="n">
        <v>10</v>
      </c>
      <c r="J579" t="n">
        <v>175.55</v>
      </c>
      <c r="K579" t="n">
        <v>51.39</v>
      </c>
      <c r="L579" t="n">
        <v>6.25</v>
      </c>
      <c r="M579" t="n">
        <v>8</v>
      </c>
      <c r="N579" t="n">
        <v>32.91</v>
      </c>
      <c r="O579" t="n">
        <v>21885.6</v>
      </c>
      <c r="P579" t="n">
        <v>72.79000000000001</v>
      </c>
      <c r="Q579" t="n">
        <v>605.84</v>
      </c>
      <c r="R579" t="n">
        <v>29.84</v>
      </c>
      <c r="S579" t="n">
        <v>21.88</v>
      </c>
      <c r="T579" t="n">
        <v>2946.31</v>
      </c>
      <c r="U579" t="n">
        <v>0.73</v>
      </c>
      <c r="V579" t="n">
        <v>0.85</v>
      </c>
      <c r="W579" t="n">
        <v>1</v>
      </c>
      <c r="X579" t="n">
        <v>0.18</v>
      </c>
      <c r="Y579" t="n">
        <v>1</v>
      </c>
      <c r="Z579" t="n">
        <v>10</v>
      </c>
    </row>
    <row r="580">
      <c r="A580" t="n">
        <v>22</v>
      </c>
      <c r="B580" t="n">
        <v>85</v>
      </c>
      <c r="C580" t="inlineStr">
        <is>
          <t xml:space="preserve">CONCLUIDO	</t>
        </is>
      </c>
      <c r="D580" t="n">
        <v>10.0999</v>
      </c>
      <c r="E580" t="n">
        <v>9.9</v>
      </c>
      <c r="F580" t="n">
        <v>7.22</v>
      </c>
      <c r="G580" t="n">
        <v>48.16</v>
      </c>
      <c r="H580" t="n">
        <v>0.66</v>
      </c>
      <c r="I580" t="n">
        <v>9</v>
      </c>
      <c r="J580" t="n">
        <v>175.92</v>
      </c>
      <c r="K580" t="n">
        <v>51.39</v>
      </c>
      <c r="L580" t="n">
        <v>6.5</v>
      </c>
      <c r="M580" t="n">
        <v>5</v>
      </c>
      <c r="N580" t="n">
        <v>33.03</v>
      </c>
      <c r="O580" t="n">
        <v>21931.08</v>
      </c>
      <c r="P580" t="n">
        <v>71.72</v>
      </c>
      <c r="Q580" t="n">
        <v>605.84</v>
      </c>
      <c r="R580" t="n">
        <v>29.21</v>
      </c>
      <c r="S580" t="n">
        <v>21.88</v>
      </c>
      <c r="T580" t="n">
        <v>2636.43</v>
      </c>
      <c r="U580" t="n">
        <v>0.75</v>
      </c>
      <c r="V580" t="n">
        <v>0.86</v>
      </c>
      <c r="W580" t="n">
        <v>1.01</v>
      </c>
      <c r="X580" t="n">
        <v>0.17</v>
      </c>
      <c r="Y580" t="n">
        <v>1</v>
      </c>
      <c r="Z580" t="n">
        <v>10</v>
      </c>
    </row>
    <row r="581">
      <c r="A581" t="n">
        <v>23</v>
      </c>
      <c r="B581" t="n">
        <v>85</v>
      </c>
      <c r="C581" t="inlineStr">
        <is>
          <t xml:space="preserve">CONCLUIDO	</t>
        </is>
      </c>
      <c r="D581" t="n">
        <v>10.101</v>
      </c>
      <c r="E581" t="n">
        <v>9.9</v>
      </c>
      <c r="F581" t="n">
        <v>7.22</v>
      </c>
      <c r="G581" t="n">
        <v>48.15</v>
      </c>
      <c r="H581" t="n">
        <v>0.68</v>
      </c>
      <c r="I581" t="n">
        <v>9</v>
      </c>
      <c r="J581" t="n">
        <v>176.29</v>
      </c>
      <c r="K581" t="n">
        <v>51.39</v>
      </c>
      <c r="L581" t="n">
        <v>6.75</v>
      </c>
      <c r="M581" t="n">
        <v>3</v>
      </c>
      <c r="N581" t="n">
        <v>33.15</v>
      </c>
      <c r="O581" t="n">
        <v>21976.61</v>
      </c>
      <c r="P581" t="n">
        <v>71.63</v>
      </c>
      <c r="Q581" t="n">
        <v>605.85</v>
      </c>
      <c r="R581" t="n">
        <v>29.19</v>
      </c>
      <c r="S581" t="n">
        <v>21.88</v>
      </c>
      <c r="T581" t="n">
        <v>2625.52</v>
      </c>
      <c r="U581" t="n">
        <v>0.75</v>
      </c>
      <c r="V581" t="n">
        <v>0.86</v>
      </c>
      <c r="W581" t="n">
        <v>1.01</v>
      </c>
      <c r="X581" t="n">
        <v>0.16</v>
      </c>
      <c r="Y581" t="n">
        <v>1</v>
      </c>
      <c r="Z581" t="n">
        <v>10</v>
      </c>
    </row>
    <row r="582">
      <c r="A582" t="n">
        <v>24</v>
      </c>
      <c r="B582" t="n">
        <v>85</v>
      </c>
      <c r="C582" t="inlineStr">
        <is>
          <t xml:space="preserve">CONCLUIDO	</t>
        </is>
      </c>
      <c r="D582" t="n">
        <v>10.1109</v>
      </c>
      <c r="E582" t="n">
        <v>9.890000000000001</v>
      </c>
      <c r="F582" t="n">
        <v>7.21</v>
      </c>
      <c r="G582" t="n">
        <v>48.09</v>
      </c>
      <c r="H582" t="n">
        <v>0.7</v>
      </c>
      <c r="I582" t="n">
        <v>9</v>
      </c>
      <c r="J582" t="n">
        <v>176.66</v>
      </c>
      <c r="K582" t="n">
        <v>51.39</v>
      </c>
      <c r="L582" t="n">
        <v>7</v>
      </c>
      <c r="M582" t="n">
        <v>3</v>
      </c>
      <c r="N582" t="n">
        <v>33.27</v>
      </c>
      <c r="O582" t="n">
        <v>22022.17</v>
      </c>
      <c r="P582" t="n">
        <v>71.17</v>
      </c>
      <c r="Q582" t="n">
        <v>605.87</v>
      </c>
      <c r="R582" t="n">
        <v>28.87</v>
      </c>
      <c r="S582" t="n">
        <v>21.88</v>
      </c>
      <c r="T582" t="n">
        <v>2464.6</v>
      </c>
      <c r="U582" t="n">
        <v>0.76</v>
      </c>
      <c r="V582" t="n">
        <v>0.86</v>
      </c>
      <c r="W582" t="n">
        <v>1.01</v>
      </c>
      <c r="X582" t="n">
        <v>0.15</v>
      </c>
      <c r="Y582" t="n">
        <v>1</v>
      </c>
      <c r="Z582" t="n">
        <v>10</v>
      </c>
    </row>
    <row r="583">
      <c r="A583" t="n">
        <v>25</v>
      </c>
      <c r="B583" t="n">
        <v>85</v>
      </c>
      <c r="C583" t="inlineStr">
        <is>
          <t xml:space="preserve">CONCLUIDO	</t>
        </is>
      </c>
      <c r="D583" t="n">
        <v>10.1019</v>
      </c>
      <c r="E583" t="n">
        <v>9.9</v>
      </c>
      <c r="F583" t="n">
        <v>7.22</v>
      </c>
      <c r="G583" t="n">
        <v>48.14</v>
      </c>
      <c r="H583" t="n">
        <v>0.73</v>
      </c>
      <c r="I583" t="n">
        <v>9</v>
      </c>
      <c r="J583" t="n">
        <v>177.03</v>
      </c>
      <c r="K583" t="n">
        <v>51.39</v>
      </c>
      <c r="L583" t="n">
        <v>7.25</v>
      </c>
      <c r="M583" t="n">
        <v>3</v>
      </c>
      <c r="N583" t="n">
        <v>33.39</v>
      </c>
      <c r="O583" t="n">
        <v>22067.77</v>
      </c>
      <c r="P583" t="n">
        <v>71.45999999999999</v>
      </c>
      <c r="Q583" t="n">
        <v>605.85</v>
      </c>
      <c r="R583" t="n">
        <v>29.12</v>
      </c>
      <c r="S583" t="n">
        <v>21.88</v>
      </c>
      <c r="T583" t="n">
        <v>2593.1</v>
      </c>
      <c r="U583" t="n">
        <v>0.75</v>
      </c>
      <c r="V583" t="n">
        <v>0.86</v>
      </c>
      <c r="W583" t="n">
        <v>1.01</v>
      </c>
      <c r="X583" t="n">
        <v>0.16</v>
      </c>
      <c r="Y583" t="n">
        <v>1</v>
      </c>
      <c r="Z583" t="n">
        <v>10</v>
      </c>
    </row>
    <row r="584">
      <c r="A584" t="n">
        <v>26</v>
      </c>
      <c r="B584" t="n">
        <v>85</v>
      </c>
      <c r="C584" t="inlineStr">
        <is>
          <t xml:space="preserve">CONCLUIDO	</t>
        </is>
      </c>
      <c r="D584" t="n">
        <v>10.0968</v>
      </c>
      <c r="E584" t="n">
        <v>9.9</v>
      </c>
      <c r="F584" t="n">
        <v>7.23</v>
      </c>
      <c r="G584" t="n">
        <v>48.18</v>
      </c>
      <c r="H584" t="n">
        <v>0.75</v>
      </c>
      <c r="I584" t="n">
        <v>9</v>
      </c>
      <c r="J584" t="n">
        <v>177.4</v>
      </c>
      <c r="K584" t="n">
        <v>51.39</v>
      </c>
      <c r="L584" t="n">
        <v>7.5</v>
      </c>
      <c r="M584" t="n">
        <v>1</v>
      </c>
      <c r="N584" t="n">
        <v>33.51</v>
      </c>
      <c r="O584" t="n">
        <v>22113.42</v>
      </c>
      <c r="P584" t="n">
        <v>70.20999999999999</v>
      </c>
      <c r="Q584" t="n">
        <v>605.88</v>
      </c>
      <c r="R584" t="n">
        <v>29.22</v>
      </c>
      <c r="S584" t="n">
        <v>21.88</v>
      </c>
      <c r="T584" t="n">
        <v>2642.4</v>
      </c>
      <c r="U584" t="n">
        <v>0.75</v>
      </c>
      <c r="V584" t="n">
        <v>0.86</v>
      </c>
      <c r="W584" t="n">
        <v>1.01</v>
      </c>
      <c r="X584" t="n">
        <v>0.17</v>
      </c>
      <c r="Y584" t="n">
        <v>1</v>
      </c>
      <c r="Z584" t="n">
        <v>10</v>
      </c>
    </row>
    <row r="585">
      <c r="A585" t="n">
        <v>27</v>
      </c>
      <c r="B585" t="n">
        <v>85</v>
      </c>
      <c r="C585" t="inlineStr">
        <is>
          <t xml:space="preserve">CONCLUIDO	</t>
        </is>
      </c>
      <c r="D585" t="n">
        <v>10.0953</v>
      </c>
      <c r="E585" t="n">
        <v>9.91</v>
      </c>
      <c r="F585" t="n">
        <v>7.23</v>
      </c>
      <c r="G585" t="n">
        <v>48.19</v>
      </c>
      <c r="H585" t="n">
        <v>0.77</v>
      </c>
      <c r="I585" t="n">
        <v>9</v>
      </c>
      <c r="J585" t="n">
        <v>177.77</v>
      </c>
      <c r="K585" t="n">
        <v>51.39</v>
      </c>
      <c r="L585" t="n">
        <v>7.75</v>
      </c>
      <c r="M585" t="n">
        <v>0</v>
      </c>
      <c r="N585" t="n">
        <v>33.63</v>
      </c>
      <c r="O585" t="n">
        <v>22159.1</v>
      </c>
      <c r="P585" t="n">
        <v>70.33</v>
      </c>
      <c r="Q585" t="n">
        <v>605.85</v>
      </c>
      <c r="R585" t="n">
        <v>29.27</v>
      </c>
      <c r="S585" t="n">
        <v>21.88</v>
      </c>
      <c r="T585" t="n">
        <v>2664.34</v>
      </c>
      <c r="U585" t="n">
        <v>0.75</v>
      </c>
      <c r="V585" t="n">
        <v>0.86</v>
      </c>
      <c r="W585" t="n">
        <v>1.01</v>
      </c>
      <c r="X585" t="n">
        <v>0.17</v>
      </c>
      <c r="Y585" t="n">
        <v>1</v>
      </c>
      <c r="Z585" t="n">
        <v>10</v>
      </c>
    </row>
    <row r="586">
      <c r="A586" t="n">
        <v>0</v>
      </c>
      <c r="B586" t="n">
        <v>20</v>
      </c>
      <c r="C586" t="inlineStr">
        <is>
          <t xml:space="preserve">CONCLUIDO	</t>
        </is>
      </c>
      <c r="D586" t="n">
        <v>10.1368</v>
      </c>
      <c r="E586" t="n">
        <v>9.859999999999999</v>
      </c>
      <c r="F586" t="n">
        <v>7.73</v>
      </c>
      <c r="G586" t="n">
        <v>14.49</v>
      </c>
      <c r="H586" t="n">
        <v>0.34</v>
      </c>
      <c r="I586" t="n">
        <v>32</v>
      </c>
      <c r="J586" t="n">
        <v>51.33</v>
      </c>
      <c r="K586" t="n">
        <v>24.83</v>
      </c>
      <c r="L586" t="n">
        <v>1</v>
      </c>
      <c r="M586" t="n">
        <v>1</v>
      </c>
      <c r="N586" t="n">
        <v>5.51</v>
      </c>
      <c r="O586" t="n">
        <v>6564.78</v>
      </c>
      <c r="P586" t="n">
        <v>35.96</v>
      </c>
      <c r="Q586" t="n">
        <v>605.9400000000001</v>
      </c>
      <c r="R586" t="n">
        <v>43.58</v>
      </c>
      <c r="S586" t="n">
        <v>21.88</v>
      </c>
      <c r="T586" t="n">
        <v>9707.540000000001</v>
      </c>
      <c r="U586" t="n">
        <v>0.5</v>
      </c>
      <c r="V586" t="n">
        <v>0.8</v>
      </c>
      <c r="W586" t="n">
        <v>1.08</v>
      </c>
      <c r="X586" t="n">
        <v>0.67</v>
      </c>
      <c r="Y586" t="n">
        <v>1</v>
      </c>
      <c r="Z586" t="n">
        <v>10</v>
      </c>
    </row>
    <row r="587">
      <c r="A587" t="n">
        <v>1</v>
      </c>
      <c r="B587" t="n">
        <v>20</v>
      </c>
      <c r="C587" t="inlineStr">
        <is>
          <t xml:space="preserve">CONCLUIDO	</t>
        </is>
      </c>
      <c r="D587" t="n">
        <v>10.144</v>
      </c>
      <c r="E587" t="n">
        <v>9.859999999999999</v>
      </c>
      <c r="F587" t="n">
        <v>7.72</v>
      </c>
      <c r="G587" t="n">
        <v>14.47</v>
      </c>
      <c r="H587" t="n">
        <v>0.42</v>
      </c>
      <c r="I587" t="n">
        <v>32</v>
      </c>
      <c r="J587" t="n">
        <v>51.62</v>
      </c>
      <c r="K587" t="n">
        <v>24.83</v>
      </c>
      <c r="L587" t="n">
        <v>1.25</v>
      </c>
      <c r="M587" t="n">
        <v>0</v>
      </c>
      <c r="N587" t="n">
        <v>5.54</v>
      </c>
      <c r="O587" t="n">
        <v>6599.8</v>
      </c>
      <c r="P587" t="n">
        <v>36.08</v>
      </c>
      <c r="Q587" t="n">
        <v>605.84</v>
      </c>
      <c r="R587" t="n">
        <v>43.54</v>
      </c>
      <c r="S587" t="n">
        <v>21.88</v>
      </c>
      <c r="T587" t="n">
        <v>9684.889999999999</v>
      </c>
      <c r="U587" t="n">
        <v>0.5</v>
      </c>
      <c r="V587" t="n">
        <v>0.8</v>
      </c>
      <c r="W587" t="n">
        <v>1.08</v>
      </c>
      <c r="X587" t="n">
        <v>0.66</v>
      </c>
      <c r="Y587" t="n">
        <v>1</v>
      </c>
      <c r="Z587" t="n">
        <v>10</v>
      </c>
    </row>
    <row r="588">
      <c r="A588" t="n">
        <v>0</v>
      </c>
      <c r="B588" t="n">
        <v>120</v>
      </c>
      <c r="C588" t="inlineStr">
        <is>
          <t xml:space="preserve">CONCLUIDO	</t>
        </is>
      </c>
      <c r="D588" t="n">
        <v>6.0353</v>
      </c>
      <c r="E588" t="n">
        <v>16.57</v>
      </c>
      <c r="F588" t="n">
        <v>9.17</v>
      </c>
      <c r="G588" t="n">
        <v>5.34</v>
      </c>
      <c r="H588" t="n">
        <v>0.08</v>
      </c>
      <c r="I588" t="n">
        <v>103</v>
      </c>
      <c r="J588" t="n">
        <v>232.68</v>
      </c>
      <c r="K588" t="n">
        <v>57.72</v>
      </c>
      <c r="L588" t="n">
        <v>1</v>
      </c>
      <c r="M588" t="n">
        <v>101</v>
      </c>
      <c r="N588" t="n">
        <v>53.95</v>
      </c>
      <c r="O588" t="n">
        <v>28931.02</v>
      </c>
      <c r="P588" t="n">
        <v>142.1</v>
      </c>
      <c r="Q588" t="n">
        <v>606.29</v>
      </c>
      <c r="R588" t="n">
        <v>89.68000000000001</v>
      </c>
      <c r="S588" t="n">
        <v>21.88</v>
      </c>
      <c r="T588" t="n">
        <v>32401.33</v>
      </c>
      <c r="U588" t="n">
        <v>0.24</v>
      </c>
      <c r="V588" t="n">
        <v>0.67</v>
      </c>
      <c r="W588" t="n">
        <v>1.16</v>
      </c>
      <c r="X588" t="n">
        <v>2.11</v>
      </c>
      <c r="Y588" t="n">
        <v>1</v>
      </c>
      <c r="Z588" t="n">
        <v>10</v>
      </c>
    </row>
    <row r="589">
      <c r="A589" t="n">
        <v>1</v>
      </c>
      <c r="B589" t="n">
        <v>120</v>
      </c>
      <c r="C589" t="inlineStr">
        <is>
          <t xml:space="preserve">CONCLUIDO	</t>
        </is>
      </c>
      <c r="D589" t="n">
        <v>6.7102</v>
      </c>
      <c r="E589" t="n">
        <v>14.9</v>
      </c>
      <c r="F589" t="n">
        <v>8.640000000000001</v>
      </c>
      <c r="G589" t="n">
        <v>6.65</v>
      </c>
      <c r="H589" t="n">
        <v>0.1</v>
      </c>
      <c r="I589" t="n">
        <v>78</v>
      </c>
      <c r="J589" t="n">
        <v>233.1</v>
      </c>
      <c r="K589" t="n">
        <v>57.72</v>
      </c>
      <c r="L589" t="n">
        <v>1.25</v>
      </c>
      <c r="M589" t="n">
        <v>76</v>
      </c>
      <c r="N589" t="n">
        <v>54.13</v>
      </c>
      <c r="O589" t="n">
        <v>28983.75</v>
      </c>
      <c r="P589" t="n">
        <v>133.33</v>
      </c>
      <c r="Q589" t="n">
        <v>605.87</v>
      </c>
      <c r="R589" t="n">
        <v>73.2</v>
      </c>
      <c r="S589" t="n">
        <v>21.88</v>
      </c>
      <c r="T589" t="n">
        <v>24288.97</v>
      </c>
      <c r="U589" t="n">
        <v>0.3</v>
      </c>
      <c r="V589" t="n">
        <v>0.72</v>
      </c>
      <c r="W589" t="n">
        <v>1.13</v>
      </c>
      <c r="X589" t="n">
        <v>1.58</v>
      </c>
      <c r="Y589" t="n">
        <v>1</v>
      </c>
      <c r="Z589" t="n">
        <v>10</v>
      </c>
    </row>
    <row r="590">
      <c r="A590" t="n">
        <v>2</v>
      </c>
      <c r="B590" t="n">
        <v>120</v>
      </c>
      <c r="C590" t="inlineStr">
        <is>
          <t xml:space="preserve">CONCLUIDO	</t>
        </is>
      </c>
      <c r="D590" t="n">
        <v>7.2328</v>
      </c>
      <c r="E590" t="n">
        <v>13.83</v>
      </c>
      <c r="F590" t="n">
        <v>8.289999999999999</v>
      </c>
      <c r="G590" t="n">
        <v>8.029999999999999</v>
      </c>
      <c r="H590" t="n">
        <v>0.11</v>
      </c>
      <c r="I590" t="n">
        <v>62</v>
      </c>
      <c r="J590" t="n">
        <v>233.53</v>
      </c>
      <c r="K590" t="n">
        <v>57.72</v>
      </c>
      <c r="L590" t="n">
        <v>1.5</v>
      </c>
      <c r="M590" t="n">
        <v>60</v>
      </c>
      <c r="N590" t="n">
        <v>54.31</v>
      </c>
      <c r="O590" t="n">
        <v>29036.54</v>
      </c>
      <c r="P590" t="n">
        <v>127.47</v>
      </c>
      <c r="Q590" t="n">
        <v>605.96</v>
      </c>
      <c r="R590" t="n">
        <v>62.39</v>
      </c>
      <c r="S590" t="n">
        <v>21.88</v>
      </c>
      <c r="T590" t="n">
        <v>18962.55</v>
      </c>
      <c r="U590" t="n">
        <v>0.35</v>
      </c>
      <c r="V590" t="n">
        <v>0.75</v>
      </c>
      <c r="W590" t="n">
        <v>1.09</v>
      </c>
      <c r="X590" t="n">
        <v>1.23</v>
      </c>
      <c r="Y590" t="n">
        <v>1</v>
      </c>
      <c r="Z590" t="n">
        <v>10</v>
      </c>
    </row>
    <row r="591">
      <c r="A591" t="n">
        <v>3</v>
      </c>
      <c r="B591" t="n">
        <v>120</v>
      </c>
      <c r="C591" t="inlineStr">
        <is>
          <t xml:space="preserve">CONCLUIDO	</t>
        </is>
      </c>
      <c r="D591" t="n">
        <v>7.5932</v>
      </c>
      <c r="E591" t="n">
        <v>13.17</v>
      </c>
      <c r="F591" t="n">
        <v>8.09</v>
      </c>
      <c r="G591" t="n">
        <v>9.34</v>
      </c>
      <c r="H591" t="n">
        <v>0.13</v>
      </c>
      <c r="I591" t="n">
        <v>52</v>
      </c>
      <c r="J591" t="n">
        <v>233.96</v>
      </c>
      <c r="K591" t="n">
        <v>57.72</v>
      </c>
      <c r="L591" t="n">
        <v>1.75</v>
      </c>
      <c r="M591" t="n">
        <v>50</v>
      </c>
      <c r="N591" t="n">
        <v>54.49</v>
      </c>
      <c r="O591" t="n">
        <v>29089.39</v>
      </c>
      <c r="P591" t="n">
        <v>123.82</v>
      </c>
      <c r="Q591" t="n">
        <v>605.87</v>
      </c>
      <c r="R591" t="n">
        <v>56.47</v>
      </c>
      <c r="S591" t="n">
        <v>21.88</v>
      </c>
      <c r="T591" t="n">
        <v>16050.7</v>
      </c>
      <c r="U591" t="n">
        <v>0.39</v>
      </c>
      <c r="V591" t="n">
        <v>0.76</v>
      </c>
      <c r="W591" t="n">
        <v>1.07</v>
      </c>
      <c r="X591" t="n">
        <v>1.03</v>
      </c>
      <c r="Y591" t="n">
        <v>1</v>
      </c>
      <c r="Z591" t="n">
        <v>10</v>
      </c>
    </row>
    <row r="592">
      <c r="A592" t="n">
        <v>4</v>
      </c>
      <c r="B592" t="n">
        <v>120</v>
      </c>
      <c r="C592" t="inlineStr">
        <is>
          <t xml:space="preserve">CONCLUIDO	</t>
        </is>
      </c>
      <c r="D592" t="n">
        <v>7.8676</v>
      </c>
      <c r="E592" t="n">
        <v>12.71</v>
      </c>
      <c r="F592" t="n">
        <v>7.95</v>
      </c>
      <c r="G592" t="n">
        <v>10.6</v>
      </c>
      <c r="H592" t="n">
        <v>0.15</v>
      </c>
      <c r="I592" t="n">
        <v>45</v>
      </c>
      <c r="J592" t="n">
        <v>234.39</v>
      </c>
      <c r="K592" t="n">
        <v>57.72</v>
      </c>
      <c r="L592" t="n">
        <v>2</v>
      </c>
      <c r="M592" t="n">
        <v>43</v>
      </c>
      <c r="N592" t="n">
        <v>54.67</v>
      </c>
      <c r="O592" t="n">
        <v>29142.31</v>
      </c>
      <c r="P592" t="n">
        <v>121.18</v>
      </c>
      <c r="Q592" t="n">
        <v>605.9</v>
      </c>
      <c r="R592" t="n">
        <v>52.32</v>
      </c>
      <c r="S592" t="n">
        <v>21.88</v>
      </c>
      <c r="T592" t="n">
        <v>14012.08</v>
      </c>
      <c r="U592" t="n">
        <v>0.42</v>
      </c>
      <c r="V592" t="n">
        <v>0.78</v>
      </c>
      <c r="W592" t="n">
        <v>1.05</v>
      </c>
      <c r="X592" t="n">
        <v>0.89</v>
      </c>
      <c r="Y592" t="n">
        <v>1</v>
      </c>
      <c r="Z592" t="n">
        <v>10</v>
      </c>
    </row>
    <row r="593">
      <c r="A593" t="n">
        <v>5</v>
      </c>
      <c r="B593" t="n">
        <v>120</v>
      </c>
      <c r="C593" t="inlineStr">
        <is>
          <t xml:space="preserve">CONCLUIDO	</t>
        </is>
      </c>
      <c r="D593" t="n">
        <v>8.114699999999999</v>
      </c>
      <c r="E593" t="n">
        <v>12.32</v>
      </c>
      <c r="F593" t="n">
        <v>7.84</v>
      </c>
      <c r="G593" t="n">
        <v>12.06</v>
      </c>
      <c r="H593" t="n">
        <v>0.17</v>
      </c>
      <c r="I593" t="n">
        <v>39</v>
      </c>
      <c r="J593" t="n">
        <v>234.82</v>
      </c>
      <c r="K593" t="n">
        <v>57.72</v>
      </c>
      <c r="L593" t="n">
        <v>2.25</v>
      </c>
      <c r="M593" t="n">
        <v>37</v>
      </c>
      <c r="N593" t="n">
        <v>54.85</v>
      </c>
      <c r="O593" t="n">
        <v>29195.29</v>
      </c>
      <c r="P593" t="n">
        <v>118.98</v>
      </c>
      <c r="Q593" t="n">
        <v>605.91</v>
      </c>
      <c r="R593" t="n">
        <v>48.26</v>
      </c>
      <c r="S593" t="n">
        <v>21.88</v>
      </c>
      <c r="T593" t="n">
        <v>12011.73</v>
      </c>
      <c r="U593" t="n">
        <v>0.45</v>
      </c>
      <c r="V593" t="n">
        <v>0.79</v>
      </c>
      <c r="W593" t="n">
        <v>1.06</v>
      </c>
      <c r="X593" t="n">
        <v>0.78</v>
      </c>
      <c r="Y593" t="n">
        <v>1</v>
      </c>
      <c r="Z593" t="n">
        <v>10</v>
      </c>
    </row>
    <row r="594">
      <c r="A594" t="n">
        <v>6</v>
      </c>
      <c r="B594" t="n">
        <v>120</v>
      </c>
      <c r="C594" t="inlineStr">
        <is>
          <t xml:space="preserve">CONCLUIDO	</t>
        </is>
      </c>
      <c r="D594" t="n">
        <v>8.285600000000001</v>
      </c>
      <c r="E594" t="n">
        <v>12.07</v>
      </c>
      <c r="F594" t="n">
        <v>7.77</v>
      </c>
      <c r="G594" t="n">
        <v>13.31</v>
      </c>
      <c r="H594" t="n">
        <v>0.19</v>
      </c>
      <c r="I594" t="n">
        <v>35</v>
      </c>
      <c r="J594" t="n">
        <v>235.25</v>
      </c>
      <c r="K594" t="n">
        <v>57.72</v>
      </c>
      <c r="L594" t="n">
        <v>2.5</v>
      </c>
      <c r="M594" t="n">
        <v>33</v>
      </c>
      <c r="N594" t="n">
        <v>55.03</v>
      </c>
      <c r="O594" t="n">
        <v>29248.33</v>
      </c>
      <c r="P594" t="n">
        <v>117.29</v>
      </c>
      <c r="Q594" t="n">
        <v>605.92</v>
      </c>
      <c r="R594" t="n">
        <v>46.2</v>
      </c>
      <c r="S594" t="n">
        <v>21.88</v>
      </c>
      <c r="T594" t="n">
        <v>11000.27</v>
      </c>
      <c r="U594" t="n">
        <v>0.47</v>
      </c>
      <c r="V594" t="n">
        <v>0.8</v>
      </c>
      <c r="W594" t="n">
        <v>1.05</v>
      </c>
      <c r="X594" t="n">
        <v>0.71</v>
      </c>
      <c r="Y594" t="n">
        <v>1</v>
      </c>
      <c r="Z594" t="n">
        <v>10</v>
      </c>
    </row>
    <row r="595">
      <c r="A595" t="n">
        <v>7</v>
      </c>
      <c r="B595" t="n">
        <v>120</v>
      </c>
      <c r="C595" t="inlineStr">
        <is>
          <t xml:space="preserve">CONCLUIDO	</t>
        </is>
      </c>
      <c r="D595" t="n">
        <v>8.493</v>
      </c>
      <c r="E595" t="n">
        <v>11.77</v>
      </c>
      <c r="F595" t="n">
        <v>7.65</v>
      </c>
      <c r="G595" t="n">
        <v>14.81</v>
      </c>
      <c r="H595" t="n">
        <v>0.21</v>
      </c>
      <c r="I595" t="n">
        <v>31</v>
      </c>
      <c r="J595" t="n">
        <v>235.68</v>
      </c>
      <c r="K595" t="n">
        <v>57.72</v>
      </c>
      <c r="L595" t="n">
        <v>2.75</v>
      </c>
      <c r="M595" t="n">
        <v>29</v>
      </c>
      <c r="N595" t="n">
        <v>55.21</v>
      </c>
      <c r="O595" t="n">
        <v>29301.44</v>
      </c>
      <c r="P595" t="n">
        <v>115.04</v>
      </c>
      <c r="Q595" t="n">
        <v>605.95</v>
      </c>
      <c r="R595" t="n">
        <v>42.82</v>
      </c>
      <c r="S595" t="n">
        <v>21.88</v>
      </c>
      <c r="T595" t="n">
        <v>9329.389999999999</v>
      </c>
      <c r="U595" t="n">
        <v>0.51</v>
      </c>
      <c r="V595" t="n">
        <v>0.8100000000000001</v>
      </c>
      <c r="W595" t="n">
        <v>1.03</v>
      </c>
      <c r="X595" t="n">
        <v>0.59</v>
      </c>
      <c r="Y595" t="n">
        <v>1</v>
      </c>
      <c r="Z595" t="n">
        <v>10</v>
      </c>
    </row>
    <row r="596">
      <c r="A596" t="n">
        <v>8</v>
      </c>
      <c r="B596" t="n">
        <v>120</v>
      </c>
      <c r="C596" t="inlineStr">
        <is>
          <t xml:space="preserve">CONCLUIDO	</t>
        </is>
      </c>
      <c r="D596" t="n">
        <v>8.5878</v>
      </c>
      <c r="E596" t="n">
        <v>11.64</v>
      </c>
      <c r="F596" t="n">
        <v>7.61</v>
      </c>
      <c r="G596" t="n">
        <v>15.75</v>
      </c>
      <c r="H596" t="n">
        <v>0.23</v>
      </c>
      <c r="I596" t="n">
        <v>29</v>
      </c>
      <c r="J596" t="n">
        <v>236.11</v>
      </c>
      <c r="K596" t="n">
        <v>57.72</v>
      </c>
      <c r="L596" t="n">
        <v>3</v>
      </c>
      <c r="M596" t="n">
        <v>27</v>
      </c>
      <c r="N596" t="n">
        <v>55.39</v>
      </c>
      <c r="O596" t="n">
        <v>29354.61</v>
      </c>
      <c r="P596" t="n">
        <v>114.15</v>
      </c>
      <c r="Q596" t="n">
        <v>605.9</v>
      </c>
      <c r="R596" t="n">
        <v>41.56</v>
      </c>
      <c r="S596" t="n">
        <v>21.88</v>
      </c>
      <c r="T596" t="n">
        <v>8711.639999999999</v>
      </c>
      <c r="U596" t="n">
        <v>0.53</v>
      </c>
      <c r="V596" t="n">
        <v>0.8100000000000001</v>
      </c>
      <c r="W596" t="n">
        <v>1.03</v>
      </c>
      <c r="X596" t="n">
        <v>0.5600000000000001</v>
      </c>
      <c r="Y596" t="n">
        <v>1</v>
      </c>
      <c r="Z596" t="n">
        <v>10</v>
      </c>
    </row>
    <row r="597">
      <c r="A597" t="n">
        <v>9</v>
      </c>
      <c r="B597" t="n">
        <v>120</v>
      </c>
      <c r="C597" t="inlineStr">
        <is>
          <t xml:space="preserve">CONCLUIDO	</t>
        </is>
      </c>
      <c r="D597" t="n">
        <v>8.7324</v>
      </c>
      <c r="E597" t="n">
        <v>11.45</v>
      </c>
      <c r="F597" t="n">
        <v>7.56</v>
      </c>
      <c r="G597" t="n">
        <v>17.44</v>
      </c>
      <c r="H597" t="n">
        <v>0.24</v>
      </c>
      <c r="I597" t="n">
        <v>26</v>
      </c>
      <c r="J597" t="n">
        <v>236.54</v>
      </c>
      <c r="K597" t="n">
        <v>57.72</v>
      </c>
      <c r="L597" t="n">
        <v>3.25</v>
      </c>
      <c r="M597" t="n">
        <v>24</v>
      </c>
      <c r="N597" t="n">
        <v>55.57</v>
      </c>
      <c r="O597" t="n">
        <v>29407.85</v>
      </c>
      <c r="P597" t="n">
        <v>112.84</v>
      </c>
      <c r="Q597" t="n">
        <v>605.9400000000001</v>
      </c>
      <c r="R597" t="n">
        <v>39.69</v>
      </c>
      <c r="S597" t="n">
        <v>21.88</v>
      </c>
      <c r="T597" t="n">
        <v>7790.83</v>
      </c>
      <c r="U597" t="n">
        <v>0.55</v>
      </c>
      <c r="V597" t="n">
        <v>0.82</v>
      </c>
      <c r="W597" t="n">
        <v>1.03</v>
      </c>
      <c r="X597" t="n">
        <v>0.5</v>
      </c>
      <c r="Y597" t="n">
        <v>1</v>
      </c>
      <c r="Z597" t="n">
        <v>10</v>
      </c>
    </row>
    <row r="598">
      <c r="A598" t="n">
        <v>10</v>
      </c>
      <c r="B598" t="n">
        <v>120</v>
      </c>
      <c r="C598" t="inlineStr">
        <is>
          <t xml:space="preserve">CONCLUIDO	</t>
        </is>
      </c>
      <c r="D598" t="n">
        <v>8.8348</v>
      </c>
      <c r="E598" t="n">
        <v>11.32</v>
      </c>
      <c r="F598" t="n">
        <v>7.52</v>
      </c>
      <c r="G598" t="n">
        <v>18.79</v>
      </c>
      <c r="H598" t="n">
        <v>0.26</v>
      </c>
      <c r="I598" t="n">
        <v>24</v>
      </c>
      <c r="J598" t="n">
        <v>236.98</v>
      </c>
      <c r="K598" t="n">
        <v>57.72</v>
      </c>
      <c r="L598" t="n">
        <v>3.5</v>
      </c>
      <c r="M598" t="n">
        <v>22</v>
      </c>
      <c r="N598" t="n">
        <v>55.75</v>
      </c>
      <c r="O598" t="n">
        <v>29461.15</v>
      </c>
      <c r="P598" t="n">
        <v>111.7</v>
      </c>
      <c r="Q598" t="n">
        <v>605.84</v>
      </c>
      <c r="R598" t="n">
        <v>38.49</v>
      </c>
      <c r="S598" t="n">
        <v>21.88</v>
      </c>
      <c r="T598" t="n">
        <v>7199.45</v>
      </c>
      <c r="U598" t="n">
        <v>0.57</v>
      </c>
      <c r="V598" t="n">
        <v>0.82</v>
      </c>
      <c r="W598" t="n">
        <v>1.03</v>
      </c>
      <c r="X598" t="n">
        <v>0.46</v>
      </c>
      <c r="Y598" t="n">
        <v>1</v>
      </c>
      <c r="Z598" t="n">
        <v>10</v>
      </c>
    </row>
    <row r="599">
      <c r="A599" t="n">
        <v>11</v>
      </c>
      <c r="B599" t="n">
        <v>120</v>
      </c>
      <c r="C599" t="inlineStr">
        <is>
          <t xml:space="preserve">CONCLUIDO	</t>
        </is>
      </c>
      <c r="D599" t="n">
        <v>8.8779</v>
      </c>
      <c r="E599" t="n">
        <v>11.26</v>
      </c>
      <c r="F599" t="n">
        <v>7.51</v>
      </c>
      <c r="G599" t="n">
        <v>19.58</v>
      </c>
      <c r="H599" t="n">
        <v>0.28</v>
      </c>
      <c r="I599" t="n">
        <v>23</v>
      </c>
      <c r="J599" t="n">
        <v>237.41</v>
      </c>
      <c r="K599" t="n">
        <v>57.72</v>
      </c>
      <c r="L599" t="n">
        <v>3.75</v>
      </c>
      <c r="M599" t="n">
        <v>21</v>
      </c>
      <c r="N599" t="n">
        <v>55.93</v>
      </c>
      <c r="O599" t="n">
        <v>29514.51</v>
      </c>
      <c r="P599" t="n">
        <v>110.9</v>
      </c>
      <c r="Q599" t="n">
        <v>605.89</v>
      </c>
      <c r="R599" t="n">
        <v>38.07</v>
      </c>
      <c r="S599" t="n">
        <v>21.88</v>
      </c>
      <c r="T599" t="n">
        <v>6996.06</v>
      </c>
      <c r="U599" t="n">
        <v>0.57</v>
      </c>
      <c r="V599" t="n">
        <v>0.82</v>
      </c>
      <c r="W599" t="n">
        <v>1.03</v>
      </c>
      <c r="X599" t="n">
        <v>0.45</v>
      </c>
      <c r="Y599" t="n">
        <v>1</v>
      </c>
      <c r="Z599" t="n">
        <v>10</v>
      </c>
    </row>
    <row r="600">
      <c r="A600" t="n">
        <v>12</v>
      </c>
      <c r="B600" t="n">
        <v>120</v>
      </c>
      <c r="C600" t="inlineStr">
        <is>
          <t xml:space="preserve">CONCLUIDO	</t>
        </is>
      </c>
      <c r="D600" t="n">
        <v>8.9998</v>
      </c>
      <c r="E600" t="n">
        <v>11.11</v>
      </c>
      <c r="F600" t="n">
        <v>7.45</v>
      </c>
      <c r="G600" t="n">
        <v>21.27</v>
      </c>
      <c r="H600" t="n">
        <v>0.3</v>
      </c>
      <c r="I600" t="n">
        <v>21</v>
      </c>
      <c r="J600" t="n">
        <v>237.84</v>
      </c>
      <c r="K600" t="n">
        <v>57.72</v>
      </c>
      <c r="L600" t="n">
        <v>4</v>
      </c>
      <c r="M600" t="n">
        <v>19</v>
      </c>
      <c r="N600" t="n">
        <v>56.12</v>
      </c>
      <c r="O600" t="n">
        <v>29567.95</v>
      </c>
      <c r="P600" t="n">
        <v>109.71</v>
      </c>
      <c r="Q600" t="n">
        <v>606</v>
      </c>
      <c r="R600" t="n">
        <v>36.12</v>
      </c>
      <c r="S600" t="n">
        <v>21.88</v>
      </c>
      <c r="T600" t="n">
        <v>6030.69</v>
      </c>
      <c r="U600" t="n">
        <v>0.61</v>
      </c>
      <c r="V600" t="n">
        <v>0.83</v>
      </c>
      <c r="W600" t="n">
        <v>1.02</v>
      </c>
      <c r="X600" t="n">
        <v>0.39</v>
      </c>
      <c r="Y600" t="n">
        <v>1</v>
      </c>
      <c r="Z600" t="n">
        <v>10</v>
      </c>
    </row>
    <row r="601">
      <c r="A601" t="n">
        <v>13</v>
      </c>
      <c r="B601" t="n">
        <v>120</v>
      </c>
      <c r="C601" t="inlineStr">
        <is>
          <t xml:space="preserve">CONCLUIDO	</t>
        </is>
      </c>
      <c r="D601" t="n">
        <v>9.0441</v>
      </c>
      <c r="E601" t="n">
        <v>11.06</v>
      </c>
      <c r="F601" t="n">
        <v>7.44</v>
      </c>
      <c r="G601" t="n">
        <v>22.31</v>
      </c>
      <c r="H601" t="n">
        <v>0.32</v>
      </c>
      <c r="I601" t="n">
        <v>20</v>
      </c>
      <c r="J601" t="n">
        <v>238.28</v>
      </c>
      <c r="K601" t="n">
        <v>57.72</v>
      </c>
      <c r="L601" t="n">
        <v>4.25</v>
      </c>
      <c r="M601" t="n">
        <v>18</v>
      </c>
      <c r="N601" t="n">
        <v>56.3</v>
      </c>
      <c r="O601" t="n">
        <v>29621.44</v>
      </c>
      <c r="P601" t="n">
        <v>109.03</v>
      </c>
      <c r="Q601" t="n">
        <v>605.9299999999999</v>
      </c>
      <c r="R601" t="n">
        <v>36.02</v>
      </c>
      <c r="S601" t="n">
        <v>21.88</v>
      </c>
      <c r="T601" t="n">
        <v>5986.11</v>
      </c>
      <c r="U601" t="n">
        <v>0.61</v>
      </c>
      <c r="V601" t="n">
        <v>0.83</v>
      </c>
      <c r="W601" t="n">
        <v>1.02</v>
      </c>
      <c r="X601" t="n">
        <v>0.38</v>
      </c>
      <c r="Y601" t="n">
        <v>1</v>
      </c>
      <c r="Z601" t="n">
        <v>10</v>
      </c>
    </row>
    <row r="602">
      <c r="A602" t="n">
        <v>14</v>
      </c>
      <c r="B602" t="n">
        <v>120</v>
      </c>
      <c r="C602" t="inlineStr">
        <is>
          <t xml:space="preserve">CONCLUIDO	</t>
        </is>
      </c>
      <c r="D602" t="n">
        <v>9.0976</v>
      </c>
      <c r="E602" t="n">
        <v>10.99</v>
      </c>
      <c r="F602" t="n">
        <v>7.42</v>
      </c>
      <c r="G602" t="n">
        <v>23.42</v>
      </c>
      <c r="H602" t="n">
        <v>0.34</v>
      </c>
      <c r="I602" t="n">
        <v>19</v>
      </c>
      <c r="J602" t="n">
        <v>238.71</v>
      </c>
      <c r="K602" t="n">
        <v>57.72</v>
      </c>
      <c r="L602" t="n">
        <v>4.5</v>
      </c>
      <c r="M602" t="n">
        <v>17</v>
      </c>
      <c r="N602" t="n">
        <v>56.49</v>
      </c>
      <c r="O602" t="n">
        <v>29675.01</v>
      </c>
      <c r="P602" t="n">
        <v>107.94</v>
      </c>
      <c r="Q602" t="n">
        <v>605.89</v>
      </c>
      <c r="R602" t="n">
        <v>35.5</v>
      </c>
      <c r="S602" t="n">
        <v>21.88</v>
      </c>
      <c r="T602" t="n">
        <v>5729.56</v>
      </c>
      <c r="U602" t="n">
        <v>0.62</v>
      </c>
      <c r="V602" t="n">
        <v>0.83</v>
      </c>
      <c r="W602" t="n">
        <v>1.02</v>
      </c>
      <c r="X602" t="n">
        <v>0.36</v>
      </c>
      <c r="Y602" t="n">
        <v>1</v>
      </c>
      <c r="Z602" t="n">
        <v>10</v>
      </c>
    </row>
    <row r="603">
      <c r="A603" t="n">
        <v>15</v>
      </c>
      <c r="B603" t="n">
        <v>120</v>
      </c>
      <c r="C603" t="inlineStr">
        <is>
          <t xml:space="preserve">CONCLUIDO	</t>
        </is>
      </c>
      <c r="D603" t="n">
        <v>9.161</v>
      </c>
      <c r="E603" t="n">
        <v>10.92</v>
      </c>
      <c r="F603" t="n">
        <v>7.39</v>
      </c>
      <c r="G603" t="n">
        <v>24.62</v>
      </c>
      <c r="H603" t="n">
        <v>0.35</v>
      </c>
      <c r="I603" t="n">
        <v>18</v>
      </c>
      <c r="J603" t="n">
        <v>239.14</v>
      </c>
      <c r="K603" t="n">
        <v>57.72</v>
      </c>
      <c r="L603" t="n">
        <v>4.75</v>
      </c>
      <c r="M603" t="n">
        <v>16</v>
      </c>
      <c r="N603" t="n">
        <v>56.67</v>
      </c>
      <c r="O603" t="n">
        <v>29728.63</v>
      </c>
      <c r="P603" t="n">
        <v>106.81</v>
      </c>
      <c r="Q603" t="n">
        <v>605.84</v>
      </c>
      <c r="R603" t="n">
        <v>34.48</v>
      </c>
      <c r="S603" t="n">
        <v>21.88</v>
      </c>
      <c r="T603" t="n">
        <v>5224.34</v>
      </c>
      <c r="U603" t="n">
        <v>0.63</v>
      </c>
      <c r="V603" t="n">
        <v>0.84</v>
      </c>
      <c r="W603" t="n">
        <v>1.01</v>
      </c>
      <c r="X603" t="n">
        <v>0.33</v>
      </c>
      <c r="Y603" t="n">
        <v>1</v>
      </c>
      <c r="Z603" t="n">
        <v>10</v>
      </c>
    </row>
    <row r="604">
      <c r="A604" t="n">
        <v>16</v>
      </c>
      <c r="B604" t="n">
        <v>120</v>
      </c>
      <c r="C604" t="inlineStr">
        <is>
          <t xml:space="preserve">CONCLUIDO	</t>
        </is>
      </c>
      <c r="D604" t="n">
        <v>9.2074</v>
      </c>
      <c r="E604" t="n">
        <v>10.86</v>
      </c>
      <c r="F604" t="n">
        <v>7.38</v>
      </c>
      <c r="G604" t="n">
        <v>26.04</v>
      </c>
      <c r="H604" t="n">
        <v>0.37</v>
      </c>
      <c r="I604" t="n">
        <v>17</v>
      </c>
      <c r="J604" t="n">
        <v>239.58</v>
      </c>
      <c r="K604" t="n">
        <v>57.72</v>
      </c>
      <c r="L604" t="n">
        <v>5</v>
      </c>
      <c r="M604" t="n">
        <v>15</v>
      </c>
      <c r="N604" t="n">
        <v>56.86</v>
      </c>
      <c r="O604" t="n">
        <v>29782.33</v>
      </c>
      <c r="P604" t="n">
        <v>106.75</v>
      </c>
      <c r="Q604" t="n">
        <v>605.89</v>
      </c>
      <c r="R604" t="n">
        <v>34.08</v>
      </c>
      <c r="S604" t="n">
        <v>21.88</v>
      </c>
      <c r="T604" t="n">
        <v>5029.99</v>
      </c>
      <c r="U604" t="n">
        <v>0.64</v>
      </c>
      <c r="V604" t="n">
        <v>0.84</v>
      </c>
      <c r="W604" t="n">
        <v>1.02</v>
      </c>
      <c r="X604" t="n">
        <v>0.32</v>
      </c>
      <c r="Y604" t="n">
        <v>1</v>
      </c>
      <c r="Z604" t="n">
        <v>10</v>
      </c>
    </row>
    <row r="605">
      <c r="A605" t="n">
        <v>17</v>
      </c>
      <c r="B605" t="n">
        <v>120</v>
      </c>
      <c r="C605" t="inlineStr">
        <is>
          <t xml:space="preserve">CONCLUIDO	</t>
        </is>
      </c>
      <c r="D605" t="n">
        <v>9.252599999999999</v>
      </c>
      <c r="E605" t="n">
        <v>10.81</v>
      </c>
      <c r="F605" t="n">
        <v>7.37</v>
      </c>
      <c r="G605" t="n">
        <v>27.64</v>
      </c>
      <c r="H605" t="n">
        <v>0.39</v>
      </c>
      <c r="I605" t="n">
        <v>16</v>
      </c>
      <c r="J605" t="n">
        <v>240.02</v>
      </c>
      <c r="K605" t="n">
        <v>57.72</v>
      </c>
      <c r="L605" t="n">
        <v>5.25</v>
      </c>
      <c r="M605" t="n">
        <v>14</v>
      </c>
      <c r="N605" t="n">
        <v>57.04</v>
      </c>
      <c r="O605" t="n">
        <v>29836.09</v>
      </c>
      <c r="P605" t="n">
        <v>105.91</v>
      </c>
      <c r="Q605" t="n">
        <v>605.84</v>
      </c>
      <c r="R605" t="n">
        <v>33.84</v>
      </c>
      <c r="S605" t="n">
        <v>21.88</v>
      </c>
      <c r="T605" t="n">
        <v>4915.89</v>
      </c>
      <c r="U605" t="n">
        <v>0.65</v>
      </c>
      <c r="V605" t="n">
        <v>0.84</v>
      </c>
      <c r="W605" t="n">
        <v>1.02</v>
      </c>
      <c r="X605" t="n">
        <v>0.31</v>
      </c>
      <c r="Y605" t="n">
        <v>1</v>
      </c>
      <c r="Z605" t="n">
        <v>10</v>
      </c>
    </row>
    <row r="606">
      <c r="A606" t="n">
        <v>18</v>
      </c>
      <c r="B606" t="n">
        <v>120</v>
      </c>
      <c r="C606" t="inlineStr">
        <is>
          <t xml:space="preserve">CONCLUIDO	</t>
        </is>
      </c>
      <c r="D606" t="n">
        <v>9.326700000000001</v>
      </c>
      <c r="E606" t="n">
        <v>10.72</v>
      </c>
      <c r="F606" t="n">
        <v>7.33</v>
      </c>
      <c r="G606" t="n">
        <v>29.32</v>
      </c>
      <c r="H606" t="n">
        <v>0.41</v>
      </c>
      <c r="I606" t="n">
        <v>15</v>
      </c>
      <c r="J606" t="n">
        <v>240.45</v>
      </c>
      <c r="K606" t="n">
        <v>57.72</v>
      </c>
      <c r="L606" t="n">
        <v>5.5</v>
      </c>
      <c r="M606" t="n">
        <v>13</v>
      </c>
      <c r="N606" t="n">
        <v>57.23</v>
      </c>
      <c r="O606" t="n">
        <v>29890.04</v>
      </c>
      <c r="P606" t="n">
        <v>104.97</v>
      </c>
      <c r="Q606" t="n">
        <v>605.84</v>
      </c>
      <c r="R606" t="n">
        <v>32.68</v>
      </c>
      <c r="S606" t="n">
        <v>21.88</v>
      </c>
      <c r="T606" t="n">
        <v>4344.07</v>
      </c>
      <c r="U606" t="n">
        <v>0.67</v>
      </c>
      <c r="V606" t="n">
        <v>0.84</v>
      </c>
      <c r="W606" t="n">
        <v>1.01</v>
      </c>
      <c r="X606" t="n">
        <v>0.27</v>
      </c>
      <c r="Y606" t="n">
        <v>1</v>
      </c>
      <c r="Z606" t="n">
        <v>10</v>
      </c>
    </row>
    <row r="607">
      <c r="A607" t="n">
        <v>19</v>
      </c>
      <c r="B607" t="n">
        <v>120</v>
      </c>
      <c r="C607" t="inlineStr">
        <is>
          <t xml:space="preserve">CONCLUIDO	</t>
        </is>
      </c>
      <c r="D607" t="n">
        <v>9.3779</v>
      </c>
      <c r="E607" t="n">
        <v>10.66</v>
      </c>
      <c r="F607" t="n">
        <v>7.32</v>
      </c>
      <c r="G607" t="n">
        <v>31.36</v>
      </c>
      <c r="H607" t="n">
        <v>0.42</v>
      </c>
      <c r="I607" t="n">
        <v>14</v>
      </c>
      <c r="J607" t="n">
        <v>240.89</v>
      </c>
      <c r="K607" t="n">
        <v>57.72</v>
      </c>
      <c r="L607" t="n">
        <v>5.75</v>
      </c>
      <c r="M607" t="n">
        <v>12</v>
      </c>
      <c r="N607" t="n">
        <v>57.42</v>
      </c>
      <c r="O607" t="n">
        <v>29943.94</v>
      </c>
      <c r="P607" t="n">
        <v>103.95</v>
      </c>
      <c r="Q607" t="n">
        <v>605.84</v>
      </c>
      <c r="R607" t="n">
        <v>32.16</v>
      </c>
      <c r="S607" t="n">
        <v>21.88</v>
      </c>
      <c r="T607" t="n">
        <v>4089.14</v>
      </c>
      <c r="U607" t="n">
        <v>0.68</v>
      </c>
      <c r="V607" t="n">
        <v>0.85</v>
      </c>
      <c r="W607" t="n">
        <v>1.01</v>
      </c>
      <c r="X607" t="n">
        <v>0.26</v>
      </c>
      <c r="Y607" t="n">
        <v>1</v>
      </c>
      <c r="Z607" t="n">
        <v>10</v>
      </c>
    </row>
    <row r="608">
      <c r="A608" t="n">
        <v>20</v>
      </c>
      <c r="B608" t="n">
        <v>120</v>
      </c>
      <c r="C608" t="inlineStr">
        <is>
          <t xml:space="preserve">CONCLUIDO	</t>
        </is>
      </c>
      <c r="D608" t="n">
        <v>9.3809</v>
      </c>
      <c r="E608" t="n">
        <v>10.66</v>
      </c>
      <c r="F608" t="n">
        <v>7.31</v>
      </c>
      <c r="G608" t="n">
        <v>31.34</v>
      </c>
      <c r="H608" t="n">
        <v>0.44</v>
      </c>
      <c r="I608" t="n">
        <v>14</v>
      </c>
      <c r="J608" t="n">
        <v>241.33</v>
      </c>
      <c r="K608" t="n">
        <v>57.72</v>
      </c>
      <c r="L608" t="n">
        <v>6</v>
      </c>
      <c r="M608" t="n">
        <v>12</v>
      </c>
      <c r="N608" t="n">
        <v>57.6</v>
      </c>
      <c r="O608" t="n">
        <v>29997.9</v>
      </c>
      <c r="P608" t="n">
        <v>103.9</v>
      </c>
      <c r="Q608" t="n">
        <v>605.84</v>
      </c>
      <c r="R608" t="n">
        <v>32.2</v>
      </c>
      <c r="S608" t="n">
        <v>21.88</v>
      </c>
      <c r="T608" t="n">
        <v>4106.56</v>
      </c>
      <c r="U608" t="n">
        <v>0.68</v>
      </c>
      <c r="V608" t="n">
        <v>0.85</v>
      </c>
      <c r="W608" t="n">
        <v>1.01</v>
      </c>
      <c r="X608" t="n">
        <v>0.26</v>
      </c>
      <c r="Y608" t="n">
        <v>1</v>
      </c>
      <c r="Z608" t="n">
        <v>10</v>
      </c>
    </row>
    <row r="609">
      <c r="A609" t="n">
        <v>21</v>
      </c>
      <c r="B609" t="n">
        <v>120</v>
      </c>
      <c r="C609" t="inlineStr">
        <is>
          <t xml:space="preserve">CONCLUIDO	</t>
        </is>
      </c>
      <c r="D609" t="n">
        <v>9.433999999999999</v>
      </c>
      <c r="E609" t="n">
        <v>10.6</v>
      </c>
      <c r="F609" t="n">
        <v>7.3</v>
      </c>
      <c r="G609" t="n">
        <v>33.69</v>
      </c>
      <c r="H609" t="n">
        <v>0.46</v>
      </c>
      <c r="I609" t="n">
        <v>13</v>
      </c>
      <c r="J609" t="n">
        <v>241.77</v>
      </c>
      <c r="K609" t="n">
        <v>57.72</v>
      </c>
      <c r="L609" t="n">
        <v>6.25</v>
      </c>
      <c r="M609" t="n">
        <v>11</v>
      </c>
      <c r="N609" t="n">
        <v>57.79</v>
      </c>
      <c r="O609" t="n">
        <v>30051.93</v>
      </c>
      <c r="P609" t="n">
        <v>102.52</v>
      </c>
      <c r="Q609" t="n">
        <v>605.84</v>
      </c>
      <c r="R609" t="n">
        <v>31.63</v>
      </c>
      <c r="S609" t="n">
        <v>21.88</v>
      </c>
      <c r="T609" t="n">
        <v>3826.69</v>
      </c>
      <c r="U609" t="n">
        <v>0.6899999999999999</v>
      </c>
      <c r="V609" t="n">
        <v>0.85</v>
      </c>
      <c r="W609" t="n">
        <v>1.01</v>
      </c>
      <c r="X609" t="n">
        <v>0.24</v>
      </c>
      <c r="Y609" t="n">
        <v>1</v>
      </c>
      <c r="Z609" t="n">
        <v>10</v>
      </c>
    </row>
    <row r="610">
      <c r="A610" t="n">
        <v>22</v>
      </c>
      <c r="B610" t="n">
        <v>120</v>
      </c>
      <c r="C610" t="inlineStr">
        <is>
          <t xml:space="preserve">CONCLUIDO	</t>
        </is>
      </c>
      <c r="D610" t="n">
        <v>9.4312</v>
      </c>
      <c r="E610" t="n">
        <v>10.6</v>
      </c>
      <c r="F610" t="n">
        <v>7.3</v>
      </c>
      <c r="G610" t="n">
        <v>33.7</v>
      </c>
      <c r="H610" t="n">
        <v>0.48</v>
      </c>
      <c r="I610" t="n">
        <v>13</v>
      </c>
      <c r="J610" t="n">
        <v>242.2</v>
      </c>
      <c r="K610" t="n">
        <v>57.72</v>
      </c>
      <c r="L610" t="n">
        <v>6.5</v>
      </c>
      <c r="M610" t="n">
        <v>11</v>
      </c>
      <c r="N610" t="n">
        <v>57.98</v>
      </c>
      <c r="O610" t="n">
        <v>30106.03</v>
      </c>
      <c r="P610" t="n">
        <v>102.61</v>
      </c>
      <c r="Q610" t="n">
        <v>605.97</v>
      </c>
      <c r="R610" t="n">
        <v>31.76</v>
      </c>
      <c r="S610" t="n">
        <v>21.88</v>
      </c>
      <c r="T610" t="n">
        <v>3889.9</v>
      </c>
      <c r="U610" t="n">
        <v>0.6899999999999999</v>
      </c>
      <c r="V610" t="n">
        <v>0.85</v>
      </c>
      <c r="W610" t="n">
        <v>1.01</v>
      </c>
      <c r="X610" t="n">
        <v>0.24</v>
      </c>
      <c r="Y610" t="n">
        <v>1</v>
      </c>
      <c r="Z610" t="n">
        <v>10</v>
      </c>
    </row>
    <row r="611">
      <c r="A611" t="n">
        <v>23</v>
      </c>
      <c r="B611" t="n">
        <v>120</v>
      </c>
      <c r="C611" t="inlineStr">
        <is>
          <t xml:space="preserve">CONCLUIDO	</t>
        </is>
      </c>
      <c r="D611" t="n">
        <v>9.491400000000001</v>
      </c>
      <c r="E611" t="n">
        <v>10.54</v>
      </c>
      <c r="F611" t="n">
        <v>7.28</v>
      </c>
      <c r="G611" t="n">
        <v>36.4</v>
      </c>
      <c r="H611" t="n">
        <v>0.49</v>
      </c>
      <c r="I611" t="n">
        <v>12</v>
      </c>
      <c r="J611" t="n">
        <v>242.64</v>
      </c>
      <c r="K611" t="n">
        <v>57.72</v>
      </c>
      <c r="L611" t="n">
        <v>6.75</v>
      </c>
      <c r="M611" t="n">
        <v>10</v>
      </c>
      <c r="N611" t="n">
        <v>58.17</v>
      </c>
      <c r="O611" t="n">
        <v>30160.2</v>
      </c>
      <c r="P611" t="n">
        <v>101.35</v>
      </c>
      <c r="Q611" t="n">
        <v>605.84</v>
      </c>
      <c r="R611" t="n">
        <v>31.03</v>
      </c>
      <c r="S611" t="n">
        <v>21.88</v>
      </c>
      <c r="T611" t="n">
        <v>3530.01</v>
      </c>
      <c r="U611" t="n">
        <v>0.71</v>
      </c>
      <c r="V611" t="n">
        <v>0.85</v>
      </c>
      <c r="W611" t="n">
        <v>1.01</v>
      </c>
      <c r="X611" t="n">
        <v>0.22</v>
      </c>
      <c r="Y611" t="n">
        <v>1</v>
      </c>
      <c r="Z611" t="n">
        <v>10</v>
      </c>
    </row>
    <row r="612">
      <c r="A612" t="n">
        <v>24</v>
      </c>
      <c r="B612" t="n">
        <v>120</v>
      </c>
      <c r="C612" t="inlineStr">
        <is>
          <t xml:space="preserve">CONCLUIDO	</t>
        </is>
      </c>
      <c r="D612" t="n">
        <v>9.491199999999999</v>
      </c>
      <c r="E612" t="n">
        <v>10.54</v>
      </c>
      <c r="F612" t="n">
        <v>7.28</v>
      </c>
      <c r="G612" t="n">
        <v>36.4</v>
      </c>
      <c r="H612" t="n">
        <v>0.51</v>
      </c>
      <c r="I612" t="n">
        <v>12</v>
      </c>
      <c r="J612" t="n">
        <v>243.08</v>
      </c>
      <c r="K612" t="n">
        <v>57.72</v>
      </c>
      <c r="L612" t="n">
        <v>7</v>
      </c>
      <c r="M612" t="n">
        <v>10</v>
      </c>
      <c r="N612" t="n">
        <v>58.36</v>
      </c>
      <c r="O612" t="n">
        <v>30214.44</v>
      </c>
      <c r="P612" t="n">
        <v>101.19</v>
      </c>
      <c r="Q612" t="n">
        <v>605.86</v>
      </c>
      <c r="R612" t="n">
        <v>31.07</v>
      </c>
      <c r="S612" t="n">
        <v>21.88</v>
      </c>
      <c r="T612" t="n">
        <v>3552.28</v>
      </c>
      <c r="U612" t="n">
        <v>0.7</v>
      </c>
      <c r="V612" t="n">
        <v>0.85</v>
      </c>
      <c r="W612" t="n">
        <v>1.01</v>
      </c>
      <c r="X612" t="n">
        <v>0.22</v>
      </c>
      <c r="Y612" t="n">
        <v>1</v>
      </c>
      <c r="Z612" t="n">
        <v>10</v>
      </c>
    </row>
    <row r="613">
      <c r="A613" t="n">
        <v>25</v>
      </c>
      <c r="B613" t="n">
        <v>120</v>
      </c>
      <c r="C613" t="inlineStr">
        <is>
          <t xml:space="preserve">CONCLUIDO	</t>
        </is>
      </c>
      <c r="D613" t="n">
        <v>9.560700000000001</v>
      </c>
      <c r="E613" t="n">
        <v>10.46</v>
      </c>
      <c r="F613" t="n">
        <v>7.25</v>
      </c>
      <c r="G613" t="n">
        <v>39.54</v>
      </c>
      <c r="H613" t="n">
        <v>0.53</v>
      </c>
      <c r="I613" t="n">
        <v>11</v>
      </c>
      <c r="J613" t="n">
        <v>243.52</v>
      </c>
      <c r="K613" t="n">
        <v>57.72</v>
      </c>
      <c r="L613" t="n">
        <v>7.25</v>
      </c>
      <c r="M613" t="n">
        <v>9</v>
      </c>
      <c r="N613" t="n">
        <v>58.55</v>
      </c>
      <c r="O613" t="n">
        <v>30268.74</v>
      </c>
      <c r="P613" t="n">
        <v>100.14</v>
      </c>
      <c r="Q613" t="n">
        <v>605.88</v>
      </c>
      <c r="R613" t="n">
        <v>29.89</v>
      </c>
      <c r="S613" t="n">
        <v>21.88</v>
      </c>
      <c r="T613" t="n">
        <v>2966.53</v>
      </c>
      <c r="U613" t="n">
        <v>0.73</v>
      </c>
      <c r="V613" t="n">
        <v>0.85</v>
      </c>
      <c r="W613" t="n">
        <v>1.01</v>
      </c>
      <c r="X613" t="n">
        <v>0.19</v>
      </c>
      <c r="Y613" t="n">
        <v>1</v>
      </c>
      <c r="Z613" t="n">
        <v>10</v>
      </c>
    </row>
    <row r="614">
      <c r="A614" t="n">
        <v>26</v>
      </c>
      <c r="B614" t="n">
        <v>120</v>
      </c>
      <c r="C614" t="inlineStr">
        <is>
          <t xml:space="preserve">CONCLUIDO	</t>
        </is>
      </c>
      <c r="D614" t="n">
        <v>9.549799999999999</v>
      </c>
      <c r="E614" t="n">
        <v>10.47</v>
      </c>
      <c r="F614" t="n">
        <v>7.26</v>
      </c>
      <c r="G614" t="n">
        <v>39.61</v>
      </c>
      <c r="H614" t="n">
        <v>0.55</v>
      </c>
      <c r="I614" t="n">
        <v>11</v>
      </c>
      <c r="J614" t="n">
        <v>243.96</v>
      </c>
      <c r="K614" t="n">
        <v>57.72</v>
      </c>
      <c r="L614" t="n">
        <v>7.5</v>
      </c>
      <c r="M614" t="n">
        <v>9</v>
      </c>
      <c r="N614" t="n">
        <v>58.74</v>
      </c>
      <c r="O614" t="n">
        <v>30323.11</v>
      </c>
      <c r="P614" t="n">
        <v>99.64</v>
      </c>
      <c r="Q614" t="n">
        <v>605.84</v>
      </c>
      <c r="R614" t="n">
        <v>30.51</v>
      </c>
      <c r="S614" t="n">
        <v>21.88</v>
      </c>
      <c r="T614" t="n">
        <v>3275.89</v>
      </c>
      <c r="U614" t="n">
        <v>0.72</v>
      </c>
      <c r="V614" t="n">
        <v>0.85</v>
      </c>
      <c r="W614" t="n">
        <v>1.01</v>
      </c>
      <c r="X614" t="n">
        <v>0.2</v>
      </c>
      <c r="Y614" t="n">
        <v>1</v>
      </c>
      <c r="Z614" t="n">
        <v>10</v>
      </c>
    </row>
    <row r="615">
      <c r="A615" t="n">
        <v>27</v>
      </c>
      <c r="B615" t="n">
        <v>120</v>
      </c>
      <c r="C615" t="inlineStr">
        <is>
          <t xml:space="preserve">CONCLUIDO	</t>
        </is>
      </c>
      <c r="D615" t="n">
        <v>9.5481</v>
      </c>
      <c r="E615" t="n">
        <v>10.47</v>
      </c>
      <c r="F615" t="n">
        <v>7.26</v>
      </c>
      <c r="G615" t="n">
        <v>39.62</v>
      </c>
      <c r="H615" t="n">
        <v>0.5600000000000001</v>
      </c>
      <c r="I615" t="n">
        <v>11</v>
      </c>
      <c r="J615" t="n">
        <v>244.41</v>
      </c>
      <c r="K615" t="n">
        <v>57.72</v>
      </c>
      <c r="L615" t="n">
        <v>7.75</v>
      </c>
      <c r="M615" t="n">
        <v>9</v>
      </c>
      <c r="N615" t="n">
        <v>58.93</v>
      </c>
      <c r="O615" t="n">
        <v>30377.55</v>
      </c>
      <c r="P615" t="n">
        <v>99.06999999999999</v>
      </c>
      <c r="Q615" t="n">
        <v>605.84</v>
      </c>
      <c r="R615" t="n">
        <v>30.55</v>
      </c>
      <c r="S615" t="n">
        <v>21.88</v>
      </c>
      <c r="T615" t="n">
        <v>3297.22</v>
      </c>
      <c r="U615" t="n">
        <v>0.72</v>
      </c>
      <c r="V615" t="n">
        <v>0.85</v>
      </c>
      <c r="W615" t="n">
        <v>1.01</v>
      </c>
      <c r="X615" t="n">
        <v>0.21</v>
      </c>
      <c r="Y615" t="n">
        <v>1</v>
      </c>
      <c r="Z615" t="n">
        <v>10</v>
      </c>
    </row>
    <row r="616">
      <c r="A616" t="n">
        <v>28</v>
      </c>
      <c r="B616" t="n">
        <v>120</v>
      </c>
      <c r="C616" t="inlineStr">
        <is>
          <t xml:space="preserve">CONCLUIDO	</t>
        </is>
      </c>
      <c r="D616" t="n">
        <v>9.6172</v>
      </c>
      <c r="E616" t="n">
        <v>10.4</v>
      </c>
      <c r="F616" t="n">
        <v>7.23</v>
      </c>
      <c r="G616" t="n">
        <v>43.4</v>
      </c>
      <c r="H616" t="n">
        <v>0.58</v>
      </c>
      <c r="I616" t="n">
        <v>10</v>
      </c>
      <c r="J616" t="n">
        <v>244.85</v>
      </c>
      <c r="K616" t="n">
        <v>57.72</v>
      </c>
      <c r="L616" t="n">
        <v>8</v>
      </c>
      <c r="M616" t="n">
        <v>8</v>
      </c>
      <c r="N616" t="n">
        <v>59.12</v>
      </c>
      <c r="O616" t="n">
        <v>30432.06</v>
      </c>
      <c r="P616" t="n">
        <v>97.97</v>
      </c>
      <c r="Q616" t="n">
        <v>605.84</v>
      </c>
      <c r="R616" t="n">
        <v>29.6</v>
      </c>
      <c r="S616" t="n">
        <v>21.88</v>
      </c>
      <c r="T616" t="n">
        <v>2828.22</v>
      </c>
      <c r="U616" t="n">
        <v>0.74</v>
      </c>
      <c r="V616" t="n">
        <v>0.86</v>
      </c>
      <c r="W616" t="n">
        <v>1.01</v>
      </c>
      <c r="X616" t="n">
        <v>0.18</v>
      </c>
      <c r="Y616" t="n">
        <v>1</v>
      </c>
      <c r="Z616" t="n">
        <v>10</v>
      </c>
    </row>
    <row r="617">
      <c r="A617" t="n">
        <v>29</v>
      </c>
      <c r="B617" t="n">
        <v>120</v>
      </c>
      <c r="C617" t="inlineStr">
        <is>
          <t xml:space="preserve">CONCLUIDO	</t>
        </is>
      </c>
      <c r="D617" t="n">
        <v>9.616199999999999</v>
      </c>
      <c r="E617" t="n">
        <v>10.4</v>
      </c>
      <c r="F617" t="n">
        <v>7.23</v>
      </c>
      <c r="G617" t="n">
        <v>43.41</v>
      </c>
      <c r="H617" t="n">
        <v>0.6</v>
      </c>
      <c r="I617" t="n">
        <v>10</v>
      </c>
      <c r="J617" t="n">
        <v>245.29</v>
      </c>
      <c r="K617" t="n">
        <v>57.72</v>
      </c>
      <c r="L617" t="n">
        <v>8.25</v>
      </c>
      <c r="M617" t="n">
        <v>8</v>
      </c>
      <c r="N617" t="n">
        <v>59.32</v>
      </c>
      <c r="O617" t="n">
        <v>30486.64</v>
      </c>
      <c r="P617" t="n">
        <v>97.34</v>
      </c>
      <c r="Q617" t="n">
        <v>605.84</v>
      </c>
      <c r="R617" t="n">
        <v>29.7</v>
      </c>
      <c r="S617" t="n">
        <v>21.88</v>
      </c>
      <c r="T617" t="n">
        <v>2878.92</v>
      </c>
      <c r="U617" t="n">
        <v>0.74</v>
      </c>
      <c r="V617" t="n">
        <v>0.85</v>
      </c>
      <c r="W617" t="n">
        <v>1</v>
      </c>
      <c r="X617" t="n">
        <v>0.18</v>
      </c>
      <c r="Y617" t="n">
        <v>1</v>
      </c>
      <c r="Z617" t="n">
        <v>10</v>
      </c>
    </row>
    <row r="618">
      <c r="A618" t="n">
        <v>30</v>
      </c>
      <c r="B618" t="n">
        <v>120</v>
      </c>
      <c r="C618" t="inlineStr">
        <is>
          <t xml:space="preserve">CONCLUIDO	</t>
        </is>
      </c>
      <c r="D618" t="n">
        <v>9.6113</v>
      </c>
      <c r="E618" t="n">
        <v>10.4</v>
      </c>
      <c r="F618" t="n">
        <v>7.24</v>
      </c>
      <c r="G618" t="n">
        <v>43.44</v>
      </c>
      <c r="H618" t="n">
        <v>0.62</v>
      </c>
      <c r="I618" t="n">
        <v>10</v>
      </c>
      <c r="J618" t="n">
        <v>245.73</v>
      </c>
      <c r="K618" t="n">
        <v>57.72</v>
      </c>
      <c r="L618" t="n">
        <v>8.5</v>
      </c>
      <c r="M618" t="n">
        <v>8</v>
      </c>
      <c r="N618" t="n">
        <v>59.51</v>
      </c>
      <c r="O618" t="n">
        <v>30541.29</v>
      </c>
      <c r="P618" t="n">
        <v>96.58</v>
      </c>
      <c r="Q618" t="n">
        <v>605.88</v>
      </c>
      <c r="R618" t="n">
        <v>29.85</v>
      </c>
      <c r="S618" t="n">
        <v>21.88</v>
      </c>
      <c r="T618" t="n">
        <v>2951.48</v>
      </c>
      <c r="U618" t="n">
        <v>0.73</v>
      </c>
      <c r="V618" t="n">
        <v>0.85</v>
      </c>
      <c r="W618" t="n">
        <v>1</v>
      </c>
      <c r="X618" t="n">
        <v>0.18</v>
      </c>
      <c r="Y618" t="n">
        <v>1</v>
      </c>
      <c r="Z618" t="n">
        <v>10</v>
      </c>
    </row>
    <row r="619">
      <c r="A619" t="n">
        <v>31</v>
      </c>
      <c r="B619" t="n">
        <v>120</v>
      </c>
      <c r="C619" t="inlineStr">
        <is>
          <t xml:space="preserve">CONCLUIDO	</t>
        </is>
      </c>
      <c r="D619" t="n">
        <v>9.672499999999999</v>
      </c>
      <c r="E619" t="n">
        <v>10.34</v>
      </c>
      <c r="F619" t="n">
        <v>7.22</v>
      </c>
      <c r="G619" t="n">
        <v>48.13</v>
      </c>
      <c r="H619" t="n">
        <v>0.63</v>
      </c>
      <c r="I619" t="n">
        <v>9</v>
      </c>
      <c r="J619" t="n">
        <v>246.18</v>
      </c>
      <c r="K619" t="n">
        <v>57.72</v>
      </c>
      <c r="L619" t="n">
        <v>8.75</v>
      </c>
      <c r="M619" t="n">
        <v>7</v>
      </c>
      <c r="N619" t="n">
        <v>59.7</v>
      </c>
      <c r="O619" t="n">
        <v>30596.01</v>
      </c>
      <c r="P619" t="n">
        <v>95.88</v>
      </c>
      <c r="Q619" t="n">
        <v>605.84</v>
      </c>
      <c r="R619" t="n">
        <v>29.28</v>
      </c>
      <c r="S619" t="n">
        <v>21.88</v>
      </c>
      <c r="T619" t="n">
        <v>2671.8</v>
      </c>
      <c r="U619" t="n">
        <v>0.75</v>
      </c>
      <c r="V619" t="n">
        <v>0.86</v>
      </c>
      <c r="W619" t="n">
        <v>1</v>
      </c>
      <c r="X619" t="n">
        <v>0.16</v>
      </c>
      <c r="Y619" t="n">
        <v>1</v>
      </c>
      <c r="Z619" t="n">
        <v>10</v>
      </c>
    </row>
    <row r="620">
      <c r="A620" t="n">
        <v>32</v>
      </c>
      <c r="B620" t="n">
        <v>120</v>
      </c>
      <c r="C620" t="inlineStr">
        <is>
          <t xml:space="preserve">CONCLUIDO	</t>
        </is>
      </c>
      <c r="D620" t="n">
        <v>9.673299999999999</v>
      </c>
      <c r="E620" t="n">
        <v>10.34</v>
      </c>
      <c r="F620" t="n">
        <v>7.22</v>
      </c>
      <c r="G620" t="n">
        <v>48.13</v>
      </c>
      <c r="H620" t="n">
        <v>0.65</v>
      </c>
      <c r="I620" t="n">
        <v>9</v>
      </c>
      <c r="J620" t="n">
        <v>246.62</v>
      </c>
      <c r="K620" t="n">
        <v>57.72</v>
      </c>
      <c r="L620" t="n">
        <v>9</v>
      </c>
      <c r="M620" t="n">
        <v>7</v>
      </c>
      <c r="N620" t="n">
        <v>59.9</v>
      </c>
      <c r="O620" t="n">
        <v>30650.8</v>
      </c>
      <c r="P620" t="n">
        <v>95.86</v>
      </c>
      <c r="Q620" t="n">
        <v>605.84</v>
      </c>
      <c r="R620" t="n">
        <v>29.14</v>
      </c>
      <c r="S620" t="n">
        <v>21.88</v>
      </c>
      <c r="T620" t="n">
        <v>2602.15</v>
      </c>
      <c r="U620" t="n">
        <v>0.75</v>
      </c>
      <c r="V620" t="n">
        <v>0.86</v>
      </c>
      <c r="W620" t="n">
        <v>1.01</v>
      </c>
      <c r="X620" t="n">
        <v>0.16</v>
      </c>
      <c r="Y620" t="n">
        <v>1</v>
      </c>
      <c r="Z620" t="n">
        <v>10</v>
      </c>
    </row>
    <row r="621">
      <c r="A621" t="n">
        <v>33</v>
      </c>
      <c r="B621" t="n">
        <v>120</v>
      </c>
      <c r="C621" t="inlineStr">
        <is>
          <t xml:space="preserve">CONCLUIDO	</t>
        </is>
      </c>
      <c r="D621" t="n">
        <v>9.6709</v>
      </c>
      <c r="E621" t="n">
        <v>10.34</v>
      </c>
      <c r="F621" t="n">
        <v>7.22</v>
      </c>
      <c r="G621" t="n">
        <v>48.14</v>
      </c>
      <c r="H621" t="n">
        <v>0.67</v>
      </c>
      <c r="I621" t="n">
        <v>9</v>
      </c>
      <c r="J621" t="n">
        <v>247.07</v>
      </c>
      <c r="K621" t="n">
        <v>57.72</v>
      </c>
      <c r="L621" t="n">
        <v>9.25</v>
      </c>
      <c r="M621" t="n">
        <v>7</v>
      </c>
      <c r="N621" t="n">
        <v>60.09</v>
      </c>
      <c r="O621" t="n">
        <v>30705.66</v>
      </c>
      <c r="P621" t="n">
        <v>94.63</v>
      </c>
      <c r="Q621" t="n">
        <v>605.84</v>
      </c>
      <c r="R621" t="n">
        <v>29.25</v>
      </c>
      <c r="S621" t="n">
        <v>21.88</v>
      </c>
      <c r="T621" t="n">
        <v>2656.94</v>
      </c>
      <c r="U621" t="n">
        <v>0.75</v>
      </c>
      <c r="V621" t="n">
        <v>0.86</v>
      </c>
      <c r="W621" t="n">
        <v>1</v>
      </c>
      <c r="X621" t="n">
        <v>0.16</v>
      </c>
      <c r="Y621" t="n">
        <v>1</v>
      </c>
      <c r="Z621" t="n">
        <v>10</v>
      </c>
    </row>
    <row r="622">
      <c r="A622" t="n">
        <v>34</v>
      </c>
      <c r="B622" t="n">
        <v>120</v>
      </c>
      <c r="C622" t="inlineStr">
        <is>
          <t xml:space="preserve">CONCLUIDO	</t>
        </is>
      </c>
      <c r="D622" t="n">
        <v>9.663399999999999</v>
      </c>
      <c r="E622" t="n">
        <v>10.35</v>
      </c>
      <c r="F622" t="n">
        <v>7.23</v>
      </c>
      <c r="G622" t="n">
        <v>48.2</v>
      </c>
      <c r="H622" t="n">
        <v>0.68</v>
      </c>
      <c r="I622" t="n">
        <v>9</v>
      </c>
      <c r="J622" t="n">
        <v>247.51</v>
      </c>
      <c r="K622" t="n">
        <v>57.72</v>
      </c>
      <c r="L622" t="n">
        <v>9.5</v>
      </c>
      <c r="M622" t="n">
        <v>7</v>
      </c>
      <c r="N622" t="n">
        <v>60.29</v>
      </c>
      <c r="O622" t="n">
        <v>30760.6</v>
      </c>
      <c r="P622" t="n">
        <v>93.73999999999999</v>
      </c>
      <c r="Q622" t="n">
        <v>605.86</v>
      </c>
      <c r="R622" t="n">
        <v>29.41</v>
      </c>
      <c r="S622" t="n">
        <v>21.88</v>
      </c>
      <c r="T622" t="n">
        <v>2737.9</v>
      </c>
      <c r="U622" t="n">
        <v>0.74</v>
      </c>
      <c r="V622" t="n">
        <v>0.86</v>
      </c>
      <c r="W622" t="n">
        <v>1.01</v>
      </c>
      <c r="X622" t="n">
        <v>0.17</v>
      </c>
      <c r="Y622" t="n">
        <v>1</v>
      </c>
      <c r="Z622" t="n">
        <v>10</v>
      </c>
    </row>
    <row r="623">
      <c r="A623" t="n">
        <v>35</v>
      </c>
      <c r="B623" t="n">
        <v>120</v>
      </c>
      <c r="C623" t="inlineStr">
        <is>
          <t xml:space="preserve">CONCLUIDO	</t>
        </is>
      </c>
      <c r="D623" t="n">
        <v>9.7395</v>
      </c>
      <c r="E623" t="n">
        <v>10.27</v>
      </c>
      <c r="F623" t="n">
        <v>7.19</v>
      </c>
      <c r="G623" t="n">
        <v>53.96</v>
      </c>
      <c r="H623" t="n">
        <v>0.7</v>
      </c>
      <c r="I623" t="n">
        <v>8</v>
      </c>
      <c r="J623" t="n">
        <v>247.96</v>
      </c>
      <c r="K623" t="n">
        <v>57.72</v>
      </c>
      <c r="L623" t="n">
        <v>9.75</v>
      </c>
      <c r="M623" t="n">
        <v>6</v>
      </c>
      <c r="N623" t="n">
        <v>60.48</v>
      </c>
      <c r="O623" t="n">
        <v>30815.6</v>
      </c>
      <c r="P623" t="n">
        <v>93.2</v>
      </c>
      <c r="Q623" t="n">
        <v>605.88</v>
      </c>
      <c r="R623" t="n">
        <v>28.43</v>
      </c>
      <c r="S623" t="n">
        <v>21.88</v>
      </c>
      <c r="T623" t="n">
        <v>2249.8</v>
      </c>
      <c r="U623" t="n">
        <v>0.77</v>
      </c>
      <c r="V623" t="n">
        <v>0.86</v>
      </c>
      <c r="W623" t="n">
        <v>1</v>
      </c>
      <c r="X623" t="n">
        <v>0.14</v>
      </c>
      <c r="Y623" t="n">
        <v>1</v>
      </c>
      <c r="Z623" t="n">
        <v>10</v>
      </c>
    </row>
    <row r="624">
      <c r="A624" t="n">
        <v>36</v>
      </c>
      <c r="B624" t="n">
        <v>120</v>
      </c>
      <c r="C624" t="inlineStr">
        <is>
          <t xml:space="preserve">CONCLUIDO	</t>
        </is>
      </c>
      <c r="D624" t="n">
        <v>9.7498</v>
      </c>
      <c r="E624" t="n">
        <v>10.26</v>
      </c>
      <c r="F624" t="n">
        <v>7.18</v>
      </c>
      <c r="G624" t="n">
        <v>53.88</v>
      </c>
      <c r="H624" t="n">
        <v>0.72</v>
      </c>
      <c r="I624" t="n">
        <v>8</v>
      </c>
      <c r="J624" t="n">
        <v>248.4</v>
      </c>
      <c r="K624" t="n">
        <v>57.72</v>
      </c>
      <c r="L624" t="n">
        <v>10</v>
      </c>
      <c r="M624" t="n">
        <v>6</v>
      </c>
      <c r="N624" t="n">
        <v>60.68</v>
      </c>
      <c r="O624" t="n">
        <v>30870.67</v>
      </c>
      <c r="P624" t="n">
        <v>92.28</v>
      </c>
      <c r="Q624" t="n">
        <v>605.91</v>
      </c>
      <c r="R624" t="n">
        <v>28.05</v>
      </c>
      <c r="S624" t="n">
        <v>21.88</v>
      </c>
      <c r="T624" t="n">
        <v>2062.33</v>
      </c>
      <c r="U624" t="n">
        <v>0.78</v>
      </c>
      <c r="V624" t="n">
        <v>0.86</v>
      </c>
      <c r="W624" t="n">
        <v>1</v>
      </c>
      <c r="X624" t="n">
        <v>0.13</v>
      </c>
      <c r="Y624" t="n">
        <v>1</v>
      </c>
      <c r="Z624" t="n">
        <v>10</v>
      </c>
    </row>
    <row r="625">
      <c r="A625" t="n">
        <v>37</v>
      </c>
      <c r="B625" t="n">
        <v>120</v>
      </c>
      <c r="C625" t="inlineStr">
        <is>
          <t xml:space="preserve">CONCLUIDO	</t>
        </is>
      </c>
      <c r="D625" t="n">
        <v>9.742100000000001</v>
      </c>
      <c r="E625" t="n">
        <v>10.26</v>
      </c>
      <c r="F625" t="n">
        <v>7.19</v>
      </c>
      <c r="G625" t="n">
        <v>53.94</v>
      </c>
      <c r="H625" t="n">
        <v>0.73</v>
      </c>
      <c r="I625" t="n">
        <v>8</v>
      </c>
      <c r="J625" t="n">
        <v>248.85</v>
      </c>
      <c r="K625" t="n">
        <v>57.72</v>
      </c>
      <c r="L625" t="n">
        <v>10.25</v>
      </c>
      <c r="M625" t="n">
        <v>6</v>
      </c>
      <c r="N625" t="n">
        <v>60.88</v>
      </c>
      <c r="O625" t="n">
        <v>30925.82</v>
      </c>
      <c r="P625" t="n">
        <v>91.29000000000001</v>
      </c>
      <c r="Q625" t="n">
        <v>605.84</v>
      </c>
      <c r="R625" t="n">
        <v>28.25</v>
      </c>
      <c r="S625" t="n">
        <v>21.88</v>
      </c>
      <c r="T625" t="n">
        <v>2160.02</v>
      </c>
      <c r="U625" t="n">
        <v>0.77</v>
      </c>
      <c r="V625" t="n">
        <v>0.86</v>
      </c>
      <c r="W625" t="n">
        <v>1</v>
      </c>
      <c r="X625" t="n">
        <v>0.13</v>
      </c>
      <c r="Y625" t="n">
        <v>1</v>
      </c>
      <c r="Z625" t="n">
        <v>10</v>
      </c>
    </row>
    <row r="626">
      <c r="A626" t="n">
        <v>38</v>
      </c>
      <c r="B626" t="n">
        <v>120</v>
      </c>
      <c r="C626" t="inlineStr">
        <is>
          <t xml:space="preserve">CONCLUIDO	</t>
        </is>
      </c>
      <c r="D626" t="n">
        <v>9.7416</v>
      </c>
      <c r="E626" t="n">
        <v>10.27</v>
      </c>
      <c r="F626" t="n">
        <v>7.19</v>
      </c>
      <c r="G626" t="n">
        <v>53.94</v>
      </c>
      <c r="H626" t="n">
        <v>0.75</v>
      </c>
      <c r="I626" t="n">
        <v>8</v>
      </c>
      <c r="J626" t="n">
        <v>249.3</v>
      </c>
      <c r="K626" t="n">
        <v>57.72</v>
      </c>
      <c r="L626" t="n">
        <v>10.5</v>
      </c>
      <c r="M626" t="n">
        <v>6</v>
      </c>
      <c r="N626" t="n">
        <v>61.07</v>
      </c>
      <c r="O626" t="n">
        <v>30981.04</v>
      </c>
      <c r="P626" t="n">
        <v>90.84</v>
      </c>
      <c r="Q626" t="n">
        <v>605.88</v>
      </c>
      <c r="R626" t="n">
        <v>28.31</v>
      </c>
      <c r="S626" t="n">
        <v>21.88</v>
      </c>
      <c r="T626" t="n">
        <v>2191.06</v>
      </c>
      <c r="U626" t="n">
        <v>0.77</v>
      </c>
      <c r="V626" t="n">
        <v>0.86</v>
      </c>
      <c r="W626" t="n">
        <v>1</v>
      </c>
      <c r="X626" t="n">
        <v>0.13</v>
      </c>
      <c r="Y626" t="n">
        <v>1</v>
      </c>
      <c r="Z626" t="n">
        <v>10</v>
      </c>
    </row>
    <row r="627">
      <c r="A627" t="n">
        <v>39</v>
      </c>
      <c r="B627" t="n">
        <v>120</v>
      </c>
      <c r="C627" t="inlineStr">
        <is>
          <t xml:space="preserve">CONCLUIDO	</t>
        </is>
      </c>
      <c r="D627" t="n">
        <v>9.8063</v>
      </c>
      <c r="E627" t="n">
        <v>10.2</v>
      </c>
      <c r="F627" t="n">
        <v>7.17</v>
      </c>
      <c r="G627" t="n">
        <v>61.45</v>
      </c>
      <c r="H627" t="n">
        <v>0.77</v>
      </c>
      <c r="I627" t="n">
        <v>7</v>
      </c>
      <c r="J627" t="n">
        <v>249.75</v>
      </c>
      <c r="K627" t="n">
        <v>57.72</v>
      </c>
      <c r="L627" t="n">
        <v>10.75</v>
      </c>
      <c r="M627" t="n">
        <v>5</v>
      </c>
      <c r="N627" t="n">
        <v>61.27</v>
      </c>
      <c r="O627" t="n">
        <v>31036.33</v>
      </c>
      <c r="P627" t="n">
        <v>89.27</v>
      </c>
      <c r="Q627" t="n">
        <v>605.84</v>
      </c>
      <c r="R627" t="n">
        <v>27.67</v>
      </c>
      <c r="S627" t="n">
        <v>21.88</v>
      </c>
      <c r="T627" t="n">
        <v>1878.05</v>
      </c>
      <c r="U627" t="n">
        <v>0.79</v>
      </c>
      <c r="V627" t="n">
        <v>0.86</v>
      </c>
      <c r="W627" t="n">
        <v>1</v>
      </c>
      <c r="X627" t="n">
        <v>0.11</v>
      </c>
      <c r="Y627" t="n">
        <v>1</v>
      </c>
      <c r="Z627" t="n">
        <v>10</v>
      </c>
    </row>
    <row r="628">
      <c r="A628" t="n">
        <v>40</v>
      </c>
      <c r="B628" t="n">
        <v>120</v>
      </c>
      <c r="C628" t="inlineStr">
        <is>
          <t xml:space="preserve">CONCLUIDO	</t>
        </is>
      </c>
      <c r="D628" t="n">
        <v>9.7973</v>
      </c>
      <c r="E628" t="n">
        <v>10.21</v>
      </c>
      <c r="F628" t="n">
        <v>7.18</v>
      </c>
      <c r="G628" t="n">
        <v>61.54</v>
      </c>
      <c r="H628" t="n">
        <v>0.78</v>
      </c>
      <c r="I628" t="n">
        <v>7</v>
      </c>
      <c r="J628" t="n">
        <v>250.2</v>
      </c>
      <c r="K628" t="n">
        <v>57.72</v>
      </c>
      <c r="L628" t="n">
        <v>11</v>
      </c>
      <c r="M628" t="n">
        <v>5</v>
      </c>
      <c r="N628" t="n">
        <v>61.47</v>
      </c>
      <c r="O628" t="n">
        <v>31091.69</v>
      </c>
      <c r="P628" t="n">
        <v>89.47</v>
      </c>
      <c r="Q628" t="n">
        <v>605.9</v>
      </c>
      <c r="R628" t="n">
        <v>27.94</v>
      </c>
      <c r="S628" t="n">
        <v>21.88</v>
      </c>
      <c r="T628" t="n">
        <v>2012.86</v>
      </c>
      <c r="U628" t="n">
        <v>0.78</v>
      </c>
      <c r="V628" t="n">
        <v>0.86</v>
      </c>
      <c r="W628" t="n">
        <v>1</v>
      </c>
      <c r="X628" t="n">
        <v>0.12</v>
      </c>
      <c r="Y628" t="n">
        <v>1</v>
      </c>
      <c r="Z628" t="n">
        <v>10</v>
      </c>
    </row>
    <row r="629">
      <c r="A629" t="n">
        <v>41</v>
      </c>
      <c r="B629" t="n">
        <v>120</v>
      </c>
      <c r="C629" t="inlineStr">
        <is>
          <t xml:space="preserve">CONCLUIDO	</t>
        </is>
      </c>
      <c r="D629" t="n">
        <v>9.7935</v>
      </c>
      <c r="E629" t="n">
        <v>10.21</v>
      </c>
      <c r="F629" t="n">
        <v>7.18</v>
      </c>
      <c r="G629" t="n">
        <v>61.57</v>
      </c>
      <c r="H629" t="n">
        <v>0.8</v>
      </c>
      <c r="I629" t="n">
        <v>7</v>
      </c>
      <c r="J629" t="n">
        <v>250.65</v>
      </c>
      <c r="K629" t="n">
        <v>57.72</v>
      </c>
      <c r="L629" t="n">
        <v>11.25</v>
      </c>
      <c r="M629" t="n">
        <v>4</v>
      </c>
      <c r="N629" t="n">
        <v>61.67</v>
      </c>
      <c r="O629" t="n">
        <v>31147.12</v>
      </c>
      <c r="P629" t="n">
        <v>89.89</v>
      </c>
      <c r="Q629" t="n">
        <v>605.84</v>
      </c>
      <c r="R629" t="n">
        <v>28.1</v>
      </c>
      <c r="S629" t="n">
        <v>21.88</v>
      </c>
      <c r="T629" t="n">
        <v>2090.81</v>
      </c>
      <c r="U629" t="n">
        <v>0.78</v>
      </c>
      <c r="V629" t="n">
        <v>0.86</v>
      </c>
      <c r="W629" t="n">
        <v>1</v>
      </c>
      <c r="X629" t="n">
        <v>0.13</v>
      </c>
      <c r="Y629" t="n">
        <v>1</v>
      </c>
      <c r="Z629" t="n">
        <v>10</v>
      </c>
    </row>
    <row r="630">
      <c r="A630" t="n">
        <v>42</v>
      </c>
      <c r="B630" t="n">
        <v>120</v>
      </c>
      <c r="C630" t="inlineStr">
        <is>
          <t xml:space="preserve">CONCLUIDO	</t>
        </is>
      </c>
      <c r="D630" t="n">
        <v>9.794600000000001</v>
      </c>
      <c r="E630" t="n">
        <v>10.21</v>
      </c>
      <c r="F630" t="n">
        <v>7.18</v>
      </c>
      <c r="G630" t="n">
        <v>61.56</v>
      </c>
      <c r="H630" t="n">
        <v>0.8100000000000001</v>
      </c>
      <c r="I630" t="n">
        <v>7</v>
      </c>
      <c r="J630" t="n">
        <v>251.1</v>
      </c>
      <c r="K630" t="n">
        <v>57.72</v>
      </c>
      <c r="L630" t="n">
        <v>11.5</v>
      </c>
      <c r="M630" t="n">
        <v>3</v>
      </c>
      <c r="N630" t="n">
        <v>61.87</v>
      </c>
      <c r="O630" t="n">
        <v>31202.63</v>
      </c>
      <c r="P630" t="n">
        <v>89.48999999999999</v>
      </c>
      <c r="Q630" t="n">
        <v>605.84</v>
      </c>
      <c r="R630" t="n">
        <v>28.06</v>
      </c>
      <c r="S630" t="n">
        <v>21.88</v>
      </c>
      <c r="T630" t="n">
        <v>2072.23</v>
      </c>
      <c r="U630" t="n">
        <v>0.78</v>
      </c>
      <c r="V630" t="n">
        <v>0.86</v>
      </c>
      <c r="W630" t="n">
        <v>1</v>
      </c>
      <c r="X630" t="n">
        <v>0.12</v>
      </c>
      <c r="Y630" t="n">
        <v>1</v>
      </c>
      <c r="Z630" t="n">
        <v>10</v>
      </c>
    </row>
    <row r="631">
      <c r="A631" t="n">
        <v>43</v>
      </c>
      <c r="B631" t="n">
        <v>120</v>
      </c>
      <c r="C631" t="inlineStr">
        <is>
          <t xml:space="preserve">CONCLUIDO	</t>
        </is>
      </c>
      <c r="D631" t="n">
        <v>9.797800000000001</v>
      </c>
      <c r="E631" t="n">
        <v>10.21</v>
      </c>
      <c r="F631" t="n">
        <v>7.18</v>
      </c>
      <c r="G631" t="n">
        <v>61.53</v>
      </c>
      <c r="H631" t="n">
        <v>0.83</v>
      </c>
      <c r="I631" t="n">
        <v>7</v>
      </c>
      <c r="J631" t="n">
        <v>251.55</v>
      </c>
      <c r="K631" t="n">
        <v>57.72</v>
      </c>
      <c r="L631" t="n">
        <v>11.75</v>
      </c>
      <c r="M631" t="n">
        <v>3</v>
      </c>
      <c r="N631" t="n">
        <v>62.07</v>
      </c>
      <c r="O631" t="n">
        <v>31258.21</v>
      </c>
      <c r="P631" t="n">
        <v>89.53</v>
      </c>
      <c r="Q631" t="n">
        <v>605.84</v>
      </c>
      <c r="R631" t="n">
        <v>27.84</v>
      </c>
      <c r="S631" t="n">
        <v>21.88</v>
      </c>
      <c r="T631" t="n">
        <v>1961.6</v>
      </c>
      <c r="U631" t="n">
        <v>0.79</v>
      </c>
      <c r="V631" t="n">
        <v>0.86</v>
      </c>
      <c r="W631" t="n">
        <v>1</v>
      </c>
      <c r="X631" t="n">
        <v>0.12</v>
      </c>
      <c r="Y631" t="n">
        <v>1</v>
      </c>
      <c r="Z631" t="n">
        <v>10</v>
      </c>
    </row>
    <row r="632">
      <c r="A632" t="n">
        <v>44</v>
      </c>
      <c r="B632" t="n">
        <v>120</v>
      </c>
      <c r="C632" t="inlineStr">
        <is>
          <t xml:space="preserve">CONCLUIDO	</t>
        </is>
      </c>
      <c r="D632" t="n">
        <v>9.7895</v>
      </c>
      <c r="E632" t="n">
        <v>10.22</v>
      </c>
      <c r="F632" t="n">
        <v>7.19</v>
      </c>
      <c r="G632" t="n">
        <v>61.6</v>
      </c>
      <c r="H632" t="n">
        <v>0.85</v>
      </c>
      <c r="I632" t="n">
        <v>7</v>
      </c>
      <c r="J632" t="n">
        <v>252</v>
      </c>
      <c r="K632" t="n">
        <v>57.72</v>
      </c>
      <c r="L632" t="n">
        <v>12</v>
      </c>
      <c r="M632" t="n">
        <v>3</v>
      </c>
      <c r="N632" t="n">
        <v>62.27</v>
      </c>
      <c r="O632" t="n">
        <v>31313.87</v>
      </c>
      <c r="P632" t="n">
        <v>88.27</v>
      </c>
      <c r="Q632" t="n">
        <v>605.87</v>
      </c>
      <c r="R632" t="n">
        <v>28.06</v>
      </c>
      <c r="S632" t="n">
        <v>21.88</v>
      </c>
      <c r="T632" t="n">
        <v>2070.15</v>
      </c>
      <c r="U632" t="n">
        <v>0.78</v>
      </c>
      <c r="V632" t="n">
        <v>0.86</v>
      </c>
      <c r="W632" t="n">
        <v>1.01</v>
      </c>
      <c r="X632" t="n">
        <v>0.13</v>
      </c>
      <c r="Y632" t="n">
        <v>1</v>
      </c>
      <c r="Z632" t="n">
        <v>10</v>
      </c>
    </row>
    <row r="633">
      <c r="A633" t="n">
        <v>45</v>
      </c>
      <c r="B633" t="n">
        <v>120</v>
      </c>
      <c r="C633" t="inlineStr">
        <is>
          <t xml:space="preserve">CONCLUIDO	</t>
        </is>
      </c>
      <c r="D633" t="n">
        <v>9.786300000000001</v>
      </c>
      <c r="E633" t="n">
        <v>10.22</v>
      </c>
      <c r="F633" t="n">
        <v>7.19</v>
      </c>
      <c r="G633" t="n">
        <v>61.63</v>
      </c>
      <c r="H633" t="n">
        <v>0.86</v>
      </c>
      <c r="I633" t="n">
        <v>7</v>
      </c>
      <c r="J633" t="n">
        <v>252.45</v>
      </c>
      <c r="K633" t="n">
        <v>57.72</v>
      </c>
      <c r="L633" t="n">
        <v>12.25</v>
      </c>
      <c r="M633" t="n">
        <v>3</v>
      </c>
      <c r="N633" t="n">
        <v>62.48</v>
      </c>
      <c r="O633" t="n">
        <v>31369.6</v>
      </c>
      <c r="P633" t="n">
        <v>87.95</v>
      </c>
      <c r="Q633" t="n">
        <v>605.91</v>
      </c>
      <c r="R633" t="n">
        <v>28.3</v>
      </c>
      <c r="S633" t="n">
        <v>21.88</v>
      </c>
      <c r="T633" t="n">
        <v>2190.28</v>
      </c>
      <c r="U633" t="n">
        <v>0.77</v>
      </c>
      <c r="V633" t="n">
        <v>0.86</v>
      </c>
      <c r="W633" t="n">
        <v>1</v>
      </c>
      <c r="X633" t="n">
        <v>0.13</v>
      </c>
      <c r="Y633" t="n">
        <v>1</v>
      </c>
      <c r="Z633" t="n">
        <v>10</v>
      </c>
    </row>
    <row r="634">
      <c r="A634" t="n">
        <v>46</v>
      </c>
      <c r="B634" t="n">
        <v>120</v>
      </c>
      <c r="C634" t="inlineStr">
        <is>
          <t xml:space="preserve">CONCLUIDO	</t>
        </is>
      </c>
      <c r="D634" t="n">
        <v>9.7882</v>
      </c>
      <c r="E634" t="n">
        <v>10.22</v>
      </c>
      <c r="F634" t="n">
        <v>7.19</v>
      </c>
      <c r="G634" t="n">
        <v>61.62</v>
      </c>
      <c r="H634" t="n">
        <v>0.88</v>
      </c>
      <c r="I634" t="n">
        <v>7</v>
      </c>
      <c r="J634" t="n">
        <v>252.9</v>
      </c>
      <c r="K634" t="n">
        <v>57.72</v>
      </c>
      <c r="L634" t="n">
        <v>12.5</v>
      </c>
      <c r="M634" t="n">
        <v>2</v>
      </c>
      <c r="N634" t="n">
        <v>62.68</v>
      </c>
      <c r="O634" t="n">
        <v>31425.4</v>
      </c>
      <c r="P634" t="n">
        <v>87.59999999999999</v>
      </c>
      <c r="Q634" t="n">
        <v>605.9299999999999</v>
      </c>
      <c r="R634" t="n">
        <v>28.15</v>
      </c>
      <c r="S634" t="n">
        <v>21.88</v>
      </c>
      <c r="T634" t="n">
        <v>2119.18</v>
      </c>
      <c r="U634" t="n">
        <v>0.78</v>
      </c>
      <c r="V634" t="n">
        <v>0.86</v>
      </c>
      <c r="W634" t="n">
        <v>1</v>
      </c>
      <c r="X634" t="n">
        <v>0.13</v>
      </c>
      <c r="Y634" t="n">
        <v>1</v>
      </c>
      <c r="Z634" t="n">
        <v>10</v>
      </c>
    </row>
    <row r="635">
      <c r="A635" t="n">
        <v>47</v>
      </c>
      <c r="B635" t="n">
        <v>120</v>
      </c>
      <c r="C635" t="inlineStr">
        <is>
          <t xml:space="preserve">CONCLUIDO	</t>
        </is>
      </c>
      <c r="D635" t="n">
        <v>9.792199999999999</v>
      </c>
      <c r="E635" t="n">
        <v>10.21</v>
      </c>
      <c r="F635" t="n">
        <v>7.18</v>
      </c>
      <c r="G635" t="n">
        <v>61.58</v>
      </c>
      <c r="H635" t="n">
        <v>0.9</v>
      </c>
      <c r="I635" t="n">
        <v>7</v>
      </c>
      <c r="J635" t="n">
        <v>253.35</v>
      </c>
      <c r="K635" t="n">
        <v>57.72</v>
      </c>
      <c r="L635" t="n">
        <v>12.75</v>
      </c>
      <c r="M635" t="n">
        <v>1</v>
      </c>
      <c r="N635" t="n">
        <v>62.88</v>
      </c>
      <c r="O635" t="n">
        <v>31481.28</v>
      </c>
      <c r="P635" t="n">
        <v>87.3</v>
      </c>
      <c r="Q635" t="n">
        <v>605.9400000000001</v>
      </c>
      <c r="R635" t="n">
        <v>28.06</v>
      </c>
      <c r="S635" t="n">
        <v>21.88</v>
      </c>
      <c r="T635" t="n">
        <v>2073.28</v>
      </c>
      <c r="U635" t="n">
        <v>0.78</v>
      </c>
      <c r="V635" t="n">
        <v>0.86</v>
      </c>
      <c r="W635" t="n">
        <v>1</v>
      </c>
      <c r="X635" t="n">
        <v>0.13</v>
      </c>
      <c r="Y635" t="n">
        <v>1</v>
      </c>
      <c r="Z635" t="n">
        <v>10</v>
      </c>
    </row>
    <row r="636">
      <c r="A636" t="n">
        <v>48</v>
      </c>
      <c r="B636" t="n">
        <v>120</v>
      </c>
      <c r="C636" t="inlineStr">
        <is>
          <t xml:space="preserve">CONCLUIDO	</t>
        </is>
      </c>
      <c r="D636" t="n">
        <v>9.792199999999999</v>
      </c>
      <c r="E636" t="n">
        <v>10.21</v>
      </c>
      <c r="F636" t="n">
        <v>7.18</v>
      </c>
      <c r="G636" t="n">
        <v>61.58</v>
      </c>
      <c r="H636" t="n">
        <v>0.91</v>
      </c>
      <c r="I636" t="n">
        <v>7</v>
      </c>
      <c r="J636" t="n">
        <v>253.81</v>
      </c>
      <c r="K636" t="n">
        <v>57.72</v>
      </c>
      <c r="L636" t="n">
        <v>13</v>
      </c>
      <c r="M636" t="n">
        <v>1</v>
      </c>
      <c r="N636" t="n">
        <v>63.08</v>
      </c>
      <c r="O636" t="n">
        <v>31537.23</v>
      </c>
      <c r="P636" t="n">
        <v>87.09999999999999</v>
      </c>
      <c r="Q636" t="n">
        <v>605.9400000000001</v>
      </c>
      <c r="R636" t="n">
        <v>28.04</v>
      </c>
      <c r="S636" t="n">
        <v>21.88</v>
      </c>
      <c r="T636" t="n">
        <v>2060.86</v>
      </c>
      <c r="U636" t="n">
        <v>0.78</v>
      </c>
      <c r="V636" t="n">
        <v>0.86</v>
      </c>
      <c r="W636" t="n">
        <v>1</v>
      </c>
      <c r="X636" t="n">
        <v>0.13</v>
      </c>
      <c r="Y636" t="n">
        <v>1</v>
      </c>
      <c r="Z636" t="n">
        <v>10</v>
      </c>
    </row>
    <row r="637">
      <c r="A637" t="n">
        <v>49</v>
      </c>
      <c r="B637" t="n">
        <v>120</v>
      </c>
      <c r="C637" t="inlineStr">
        <is>
          <t xml:space="preserve">CONCLUIDO	</t>
        </is>
      </c>
      <c r="D637" t="n">
        <v>9.7887</v>
      </c>
      <c r="E637" t="n">
        <v>10.22</v>
      </c>
      <c r="F637" t="n">
        <v>7.19</v>
      </c>
      <c r="G637" t="n">
        <v>61.61</v>
      </c>
      <c r="H637" t="n">
        <v>0.93</v>
      </c>
      <c r="I637" t="n">
        <v>7</v>
      </c>
      <c r="J637" t="n">
        <v>254.26</v>
      </c>
      <c r="K637" t="n">
        <v>57.72</v>
      </c>
      <c r="L637" t="n">
        <v>13.25</v>
      </c>
      <c r="M637" t="n">
        <v>0</v>
      </c>
      <c r="N637" t="n">
        <v>63.29</v>
      </c>
      <c r="O637" t="n">
        <v>31593.26</v>
      </c>
      <c r="P637" t="n">
        <v>87.22</v>
      </c>
      <c r="Q637" t="n">
        <v>605.9400000000001</v>
      </c>
      <c r="R637" t="n">
        <v>28.03</v>
      </c>
      <c r="S637" t="n">
        <v>21.88</v>
      </c>
      <c r="T637" t="n">
        <v>2055.36</v>
      </c>
      <c r="U637" t="n">
        <v>0.78</v>
      </c>
      <c r="V637" t="n">
        <v>0.86</v>
      </c>
      <c r="W637" t="n">
        <v>1.01</v>
      </c>
      <c r="X637" t="n">
        <v>0.13</v>
      </c>
      <c r="Y637" t="n">
        <v>1</v>
      </c>
      <c r="Z637" t="n">
        <v>10</v>
      </c>
    </row>
    <row r="638">
      <c r="A638" t="n">
        <v>0</v>
      </c>
      <c r="B638" t="n">
        <v>145</v>
      </c>
      <c r="C638" t="inlineStr">
        <is>
          <t xml:space="preserve">CONCLUIDO	</t>
        </is>
      </c>
      <c r="D638" t="n">
        <v>5.217</v>
      </c>
      <c r="E638" t="n">
        <v>19.17</v>
      </c>
      <c r="F638" t="n">
        <v>9.59</v>
      </c>
      <c r="G638" t="n">
        <v>4.68</v>
      </c>
      <c r="H638" t="n">
        <v>0.06</v>
      </c>
      <c r="I638" t="n">
        <v>123</v>
      </c>
      <c r="J638" t="n">
        <v>285.18</v>
      </c>
      <c r="K638" t="n">
        <v>61.2</v>
      </c>
      <c r="L638" t="n">
        <v>1</v>
      </c>
      <c r="M638" t="n">
        <v>121</v>
      </c>
      <c r="N638" t="n">
        <v>77.98</v>
      </c>
      <c r="O638" t="n">
        <v>35406.83</v>
      </c>
      <c r="P638" t="n">
        <v>169.46</v>
      </c>
      <c r="Q638" t="n">
        <v>606.38</v>
      </c>
      <c r="R638" t="n">
        <v>103.39</v>
      </c>
      <c r="S638" t="n">
        <v>21.88</v>
      </c>
      <c r="T638" t="n">
        <v>39158.88</v>
      </c>
      <c r="U638" t="n">
        <v>0.21</v>
      </c>
      <c r="V638" t="n">
        <v>0.65</v>
      </c>
      <c r="W638" t="n">
        <v>1.19</v>
      </c>
      <c r="X638" t="n">
        <v>2.53</v>
      </c>
      <c r="Y638" t="n">
        <v>1</v>
      </c>
      <c r="Z638" t="n">
        <v>10</v>
      </c>
    </row>
    <row r="639">
      <c r="A639" t="n">
        <v>1</v>
      </c>
      <c r="B639" t="n">
        <v>145</v>
      </c>
      <c r="C639" t="inlineStr">
        <is>
          <t xml:space="preserve">CONCLUIDO	</t>
        </is>
      </c>
      <c r="D639" t="n">
        <v>5.9367</v>
      </c>
      <c r="E639" t="n">
        <v>16.84</v>
      </c>
      <c r="F639" t="n">
        <v>8.94</v>
      </c>
      <c r="G639" t="n">
        <v>5.83</v>
      </c>
      <c r="H639" t="n">
        <v>0.08</v>
      </c>
      <c r="I639" t="n">
        <v>92</v>
      </c>
      <c r="J639" t="n">
        <v>285.68</v>
      </c>
      <c r="K639" t="n">
        <v>61.2</v>
      </c>
      <c r="L639" t="n">
        <v>1.25</v>
      </c>
      <c r="M639" t="n">
        <v>90</v>
      </c>
      <c r="N639" t="n">
        <v>78.23999999999999</v>
      </c>
      <c r="O639" t="n">
        <v>35468.6</v>
      </c>
      <c r="P639" t="n">
        <v>157.48</v>
      </c>
      <c r="Q639" t="n">
        <v>606.26</v>
      </c>
      <c r="R639" t="n">
        <v>82.76000000000001</v>
      </c>
      <c r="S639" t="n">
        <v>21.88</v>
      </c>
      <c r="T639" t="n">
        <v>28997.4</v>
      </c>
      <c r="U639" t="n">
        <v>0.26</v>
      </c>
      <c r="V639" t="n">
        <v>0.6899999999999999</v>
      </c>
      <c r="W639" t="n">
        <v>1.14</v>
      </c>
      <c r="X639" t="n">
        <v>1.88</v>
      </c>
      <c r="Y639" t="n">
        <v>1</v>
      </c>
      <c r="Z639" t="n">
        <v>10</v>
      </c>
    </row>
    <row r="640">
      <c r="A640" t="n">
        <v>2</v>
      </c>
      <c r="B640" t="n">
        <v>145</v>
      </c>
      <c r="C640" t="inlineStr">
        <is>
          <t xml:space="preserve">CONCLUIDO	</t>
        </is>
      </c>
      <c r="D640" t="n">
        <v>6.4818</v>
      </c>
      <c r="E640" t="n">
        <v>15.43</v>
      </c>
      <c r="F640" t="n">
        <v>8.539999999999999</v>
      </c>
      <c r="G640" t="n">
        <v>7.02</v>
      </c>
      <c r="H640" t="n">
        <v>0.09</v>
      </c>
      <c r="I640" t="n">
        <v>73</v>
      </c>
      <c r="J640" t="n">
        <v>286.19</v>
      </c>
      <c r="K640" t="n">
        <v>61.2</v>
      </c>
      <c r="L640" t="n">
        <v>1.5</v>
      </c>
      <c r="M640" t="n">
        <v>71</v>
      </c>
      <c r="N640" t="n">
        <v>78.48999999999999</v>
      </c>
      <c r="O640" t="n">
        <v>35530.47</v>
      </c>
      <c r="P640" t="n">
        <v>150.12</v>
      </c>
      <c r="Q640" t="n">
        <v>606.22</v>
      </c>
      <c r="R640" t="n">
        <v>70.34</v>
      </c>
      <c r="S640" t="n">
        <v>21.88</v>
      </c>
      <c r="T640" t="n">
        <v>22880.84</v>
      </c>
      <c r="U640" t="n">
        <v>0.31</v>
      </c>
      <c r="V640" t="n">
        <v>0.72</v>
      </c>
      <c r="W640" t="n">
        <v>1.11</v>
      </c>
      <c r="X640" t="n">
        <v>1.48</v>
      </c>
      <c r="Y640" t="n">
        <v>1</v>
      </c>
      <c r="Z640" t="n">
        <v>10</v>
      </c>
    </row>
    <row r="641">
      <c r="A641" t="n">
        <v>3</v>
      </c>
      <c r="B641" t="n">
        <v>145</v>
      </c>
      <c r="C641" t="inlineStr">
        <is>
          <t xml:space="preserve">CONCLUIDO	</t>
        </is>
      </c>
      <c r="D641" t="n">
        <v>6.8807</v>
      </c>
      <c r="E641" t="n">
        <v>14.53</v>
      </c>
      <c r="F641" t="n">
        <v>8.300000000000001</v>
      </c>
      <c r="G641" t="n">
        <v>8.16</v>
      </c>
      <c r="H641" t="n">
        <v>0.11</v>
      </c>
      <c r="I641" t="n">
        <v>61</v>
      </c>
      <c r="J641" t="n">
        <v>286.69</v>
      </c>
      <c r="K641" t="n">
        <v>61.2</v>
      </c>
      <c r="L641" t="n">
        <v>1.75</v>
      </c>
      <c r="M641" t="n">
        <v>59</v>
      </c>
      <c r="N641" t="n">
        <v>78.73999999999999</v>
      </c>
      <c r="O641" t="n">
        <v>35592.57</v>
      </c>
      <c r="P641" t="n">
        <v>145.43</v>
      </c>
      <c r="Q641" t="n">
        <v>605.9400000000001</v>
      </c>
      <c r="R641" t="n">
        <v>62.41</v>
      </c>
      <c r="S641" t="n">
        <v>21.88</v>
      </c>
      <c r="T641" t="n">
        <v>18977.67</v>
      </c>
      <c r="U641" t="n">
        <v>0.35</v>
      </c>
      <c r="V641" t="n">
        <v>0.75</v>
      </c>
      <c r="W641" t="n">
        <v>1.1</v>
      </c>
      <c r="X641" t="n">
        <v>1.24</v>
      </c>
      <c r="Y641" t="n">
        <v>1</v>
      </c>
      <c r="Z641" t="n">
        <v>10</v>
      </c>
    </row>
    <row r="642">
      <c r="A642" t="n">
        <v>4</v>
      </c>
      <c r="B642" t="n">
        <v>145</v>
      </c>
      <c r="C642" t="inlineStr">
        <is>
          <t xml:space="preserve">CONCLUIDO	</t>
        </is>
      </c>
      <c r="D642" t="n">
        <v>7.2234</v>
      </c>
      <c r="E642" t="n">
        <v>13.84</v>
      </c>
      <c r="F642" t="n">
        <v>8.09</v>
      </c>
      <c r="G642" t="n">
        <v>9.34</v>
      </c>
      <c r="H642" t="n">
        <v>0.12</v>
      </c>
      <c r="I642" t="n">
        <v>52</v>
      </c>
      <c r="J642" t="n">
        <v>287.19</v>
      </c>
      <c r="K642" t="n">
        <v>61.2</v>
      </c>
      <c r="L642" t="n">
        <v>2</v>
      </c>
      <c r="M642" t="n">
        <v>50</v>
      </c>
      <c r="N642" t="n">
        <v>78.98999999999999</v>
      </c>
      <c r="O642" t="n">
        <v>35654.65</v>
      </c>
      <c r="P642" t="n">
        <v>141.39</v>
      </c>
      <c r="Q642" t="n">
        <v>605.88</v>
      </c>
      <c r="R642" t="n">
        <v>56.42</v>
      </c>
      <c r="S642" t="n">
        <v>21.88</v>
      </c>
      <c r="T642" t="n">
        <v>16027.34</v>
      </c>
      <c r="U642" t="n">
        <v>0.39</v>
      </c>
      <c r="V642" t="n">
        <v>0.76</v>
      </c>
      <c r="W642" t="n">
        <v>1.07</v>
      </c>
      <c r="X642" t="n">
        <v>1.03</v>
      </c>
      <c r="Y642" t="n">
        <v>1</v>
      </c>
      <c r="Z642" t="n">
        <v>10</v>
      </c>
    </row>
    <row r="643">
      <c r="A643" t="n">
        <v>5</v>
      </c>
      <c r="B643" t="n">
        <v>145</v>
      </c>
      <c r="C643" t="inlineStr">
        <is>
          <t xml:space="preserve">CONCLUIDO	</t>
        </is>
      </c>
      <c r="D643" t="n">
        <v>7.4621</v>
      </c>
      <c r="E643" t="n">
        <v>13.4</v>
      </c>
      <c r="F643" t="n">
        <v>7.97</v>
      </c>
      <c r="G643" t="n">
        <v>10.4</v>
      </c>
      <c r="H643" t="n">
        <v>0.14</v>
      </c>
      <c r="I643" t="n">
        <v>46</v>
      </c>
      <c r="J643" t="n">
        <v>287.7</v>
      </c>
      <c r="K643" t="n">
        <v>61.2</v>
      </c>
      <c r="L643" t="n">
        <v>2.25</v>
      </c>
      <c r="M643" t="n">
        <v>44</v>
      </c>
      <c r="N643" t="n">
        <v>79.25</v>
      </c>
      <c r="O643" t="n">
        <v>35716.83</v>
      </c>
      <c r="P643" t="n">
        <v>138.94</v>
      </c>
      <c r="Q643" t="n">
        <v>606.01</v>
      </c>
      <c r="R643" t="n">
        <v>52.5</v>
      </c>
      <c r="S643" t="n">
        <v>21.88</v>
      </c>
      <c r="T643" t="n">
        <v>14096.84</v>
      </c>
      <c r="U643" t="n">
        <v>0.42</v>
      </c>
      <c r="V643" t="n">
        <v>0.78</v>
      </c>
      <c r="W643" t="n">
        <v>1.07</v>
      </c>
      <c r="X643" t="n">
        <v>0.91</v>
      </c>
      <c r="Y643" t="n">
        <v>1</v>
      </c>
      <c r="Z643" t="n">
        <v>10</v>
      </c>
    </row>
    <row r="644">
      <c r="A644" t="n">
        <v>6</v>
      </c>
      <c r="B644" t="n">
        <v>145</v>
      </c>
      <c r="C644" t="inlineStr">
        <is>
          <t xml:space="preserve">CONCLUIDO	</t>
        </is>
      </c>
      <c r="D644" t="n">
        <v>7.6803</v>
      </c>
      <c r="E644" t="n">
        <v>13.02</v>
      </c>
      <c r="F644" t="n">
        <v>7.86</v>
      </c>
      <c r="G644" t="n">
        <v>11.5</v>
      </c>
      <c r="H644" t="n">
        <v>0.15</v>
      </c>
      <c r="I644" t="n">
        <v>41</v>
      </c>
      <c r="J644" t="n">
        <v>288.2</v>
      </c>
      <c r="K644" t="n">
        <v>61.2</v>
      </c>
      <c r="L644" t="n">
        <v>2.5</v>
      </c>
      <c r="M644" t="n">
        <v>39</v>
      </c>
      <c r="N644" t="n">
        <v>79.5</v>
      </c>
      <c r="O644" t="n">
        <v>35779.11</v>
      </c>
      <c r="P644" t="n">
        <v>136.73</v>
      </c>
      <c r="Q644" t="n">
        <v>605.89</v>
      </c>
      <c r="R644" t="n">
        <v>49.23</v>
      </c>
      <c r="S644" t="n">
        <v>21.88</v>
      </c>
      <c r="T644" t="n">
        <v>12486.44</v>
      </c>
      <c r="U644" t="n">
        <v>0.44</v>
      </c>
      <c r="V644" t="n">
        <v>0.79</v>
      </c>
      <c r="W644" t="n">
        <v>1.05</v>
      </c>
      <c r="X644" t="n">
        <v>0.8</v>
      </c>
      <c r="Y644" t="n">
        <v>1</v>
      </c>
      <c r="Z644" t="n">
        <v>10</v>
      </c>
    </row>
    <row r="645">
      <c r="A645" t="n">
        <v>7</v>
      </c>
      <c r="B645" t="n">
        <v>145</v>
      </c>
      <c r="C645" t="inlineStr">
        <is>
          <t xml:space="preserve">CONCLUIDO	</t>
        </is>
      </c>
      <c r="D645" t="n">
        <v>7.9029</v>
      </c>
      <c r="E645" t="n">
        <v>12.65</v>
      </c>
      <c r="F645" t="n">
        <v>7.76</v>
      </c>
      <c r="G645" t="n">
        <v>12.94</v>
      </c>
      <c r="H645" t="n">
        <v>0.17</v>
      </c>
      <c r="I645" t="n">
        <v>36</v>
      </c>
      <c r="J645" t="n">
        <v>288.71</v>
      </c>
      <c r="K645" t="n">
        <v>61.2</v>
      </c>
      <c r="L645" t="n">
        <v>2.75</v>
      </c>
      <c r="M645" t="n">
        <v>34</v>
      </c>
      <c r="N645" t="n">
        <v>79.76000000000001</v>
      </c>
      <c r="O645" t="n">
        <v>35841.5</v>
      </c>
      <c r="P645" t="n">
        <v>134.51</v>
      </c>
      <c r="Q645" t="n">
        <v>605.91</v>
      </c>
      <c r="R645" t="n">
        <v>46.16</v>
      </c>
      <c r="S645" t="n">
        <v>21.88</v>
      </c>
      <c r="T645" t="n">
        <v>10975.7</v>
      </c>
      <c r="U645" t="n">
        <v>0.47</v>
      </c>
      <c r="V645" t="n">
        <v>0.8</v>
      </c>
      <c r="W645" t="n">
        <v>1.05</v>
      </c>
      <c r="X645" t="n">
        <v>0.71</v>
      </c>
      <c r="Y645" t="n">
        <v>1</v>
      </c>
      <c r="Z645" t="n">
        <v>10</v>
      </c>
    </row>
    <row r="646">
      <c r="A646" t="n">
        <v>8</v>
      </c>
      <c r="B646" t="n">
        <v>145</v>
      </c>
      <c r="C646" t="inlineStr">
        <is>
          <t xml:space="preserve">CONCLUIDO	</t>
        </is>
      </c>
      <c r="D646" t="n">
        <v>8.0398</v>
      </c>
      <c r="E646" t="n">
        <v>12.44</v>
      </c>
      <c r="F646" t="n">
        <v>7.71</v>
      </c>
      <c r="G646" t="n">
        <v>14.02</v>
      </c>
      <c r="H646" t="n">
        <v>0.18</v>
      </c>
      <c r="I646" t="n">
        <v>33</v>
      </c>
      <c r="J646" t="n">
        <v>289.21</v>
      </c>
      <c r="K646" t="n">
        <v>61.2</v>
      </c>
      <c r="L646" t="n">
        <v>3</v>
      </c>
      <c r="M646" t="n">
        <v>31</v>
      </c>
      <c r="N646" t="n">
        <v>80.02</v>
      </c>
      <c r="O646" t="n">
        <v>35903.99</v>
      </c>
      <c r="P646" t="n">
        <v>133.32</v>
      </c>
      <c r="Q646" t="n">
        <v>605.9</v>
      </c>
      <c r="R646" t="n">
        <v>44.44</v>
      </c>
      <c r="S646" t="n">
        <v>21.88</v>
      </c>
      <c r="T646" t="n">
        <v>10130.75</v>
      </c>
      <c r="U646" t="n">
        <v>0.49</v>
      </c>
      <c r="V646" t="n">
        <v>0.8</v>
      </c>
      <c r="W646" t="n">
        <v>1.04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145</v>
      </c>
      <c r="C647" t="inlineStr">
        <is>
          <t xml:space="preserve">CONCLUIDO	</t>
        </is>
      </c>
      <c r="D647" t="n">
        <v>8.197100000000001</v>
      </c>
      <c r="E647" t="n">
        <v>12.2</v>
      </c>
      <c r="F647" t="n">
        <v>7.63</v>
      </c>
      <c r="G647" t="n">
        <v>15.27</v>
      </c>
      <c r="H647" t="n">
        <v>0.2</v>
      </c>
      <c r="I647" t="n">
        <v>30</v>
      </c>
      <c r="J647" t="n">
        <v>289.72</v>
      </c>
      <c r="K647" t="n">
        <v>61.2</v>
      </c>
      <c r="L647" t="n">
        <v>3.25</v>
      </c>
      <c r="M647" t="n">
        <v>28</v>
      </c>
      <c r="N647" t="n">
        <v>80.27</v>
      </c>
      <c r="O647" t="n">
        <v>35966.59</v>
      </c>
      <c r="P647" t="n">
        <v>131.52</v>
      </c>
      <c r="Q647" t="n">
        <v>605.9</v>
      </c>
      <c r="R647" t="n">
        <v>42.14</v>
      </c>
      <c r="S647" t="n">
        <v>21.88</v>
      </c>
      <c r="T647" t="n">
        <v>8998.030000000001</v>
      </c>
      <c r="U647" t="n">
        <v>0.52</v>
      </c>
      <c r="V647" t="n">
        <v>0.8100000000000001</v>
      </c>
      <c r="W647" t="n">
        <v>1.03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145</v>
      </c>
      <c r="C648" t="inlineStr">
        <is>
          <t xml:space="preserve">CONCLUIDO	</t>
        </is>
      </c>
      <c r="D648" t="n">
        <v>8.287100000000001</v>
      </c>
      <c r="E648" t="n">
        <v>12.07</v>
      </c>
      <c r="F648" t="n">
        <v>7.61</v>
      </c>
      <c r="G648" t="n">
        <v>16.3</v>
      </c>
      <c r="H648" t="n">
        <v>0.21</v>
      </c>
      <c r="I648" t="n">
        <v>28</v>
      </c>
      <c r="J648" t="n">
        <v>290.23</v>
      </c>
      <c r="K648" t="n">
        <v>61.2</v>
      </c>
      <c r="L648" t="n">
        <v>3.5</v>
      </c>
      <c r="M648" t="n">
        <v>26</v>
      </c>
      <c r="N648" t="n">
        <v>80.53</v>
      </c>
      <c r="O648" t="n">
        <v>36029.29</v>
      </c>
      <c r="P648" t="n">
        <v>130.76</v>
      </c>
      <c r="Q648" t="n">
        <v>605.9</v>
      </c>
      <c r="R648" t="n">
        <v>41.21</v>
      </c>
      <c r="S648" t="n">
        <v>21.88</v>
      </c>
      <c r="T648" t="n">
        <v>8542.030000000001</v>
      </c>
      <c r="U648" t="n">
        <v>0.53</v>
      </c>
      <c r="V648" t="n">
        <v>0.8100000000000001</v>
      </c>
      <c r="W648" t="n">
        <v>1.04</v>
      </c>
      <c r="X648" t="n">
        <v>0.55</v>
      </c>
      <c r="Y648" t="n">
        <v>1</v>
      </c>
      <c r="Z648" t="n">
        <v>10</v>
      </c>
    </row>
    <row r="649">
      <c r="A649" t="n">
        <v>11</v>
      </c>
      <c r="B649" t="n">
        <v>145</v>
      </c>
      <c r="C649" t="inlineStr">
        <is>
          <t xml:space="preserve">CONCLUIDO	</t>
        </is>
      </c>
      <c r="D649" t="n">
        <v>8.394299999999999</v>
      </c>
      <c r="E649" t="n">
        <v>11.91</v>
      </c>
      <c r="F649" t="n">
        <v>7.56</v>
      </c>
      <c r="G649" t="n">
        <v>17.45</v>
      </c>
      <c r="H649" t="n">
        <v>0.23</v>
      </c>
      <c r="I649" t="n">
        <v>26</v>
      </c>
      <c r="J649" t="n">
        <v>290.74</v>
      </c>
      <c r="K649" t="n">
        <v>61.2</v>
      </c>
      <c r="L649" t="n">
        <v>3.75</v>
      </c>
      <c r="M649" t="n">
        <v>24</v>
      </c>
      <c r="N649" t="n">
        <v>80.79000000000001</v>
      </c>
      <c r="O649" t="n">
        <v>36092.1</v>
      </c>
      <c r="P649" t="n">
        <v>129.68</v>
      </c>
      <c r="Q649" t="n">
        <v>605.88</v>
      </c>
      <c r="R649" t="n">
        <v>39.94</v>
      </c>
      <c r="S649" t="n">
        <v>21.88</v>
      </c>
      <c r="T649" t="n">
        <v>7918.62</v>
      </c>
      <c r="U649" t="n">
        <v>0.55</v>
      </c>
      <c r="V649" t="n">
        <v>0.82</v>
      </c>
      <c r="W649" t="n">
        <v>1.03</v>
      </c>
      <c r="X649" t="n">
        <v>0.5</v>
      </c>
      <c r="Y649" t="n">
        <v>1</v>
      </c>
      <c r="Z649" t="n">
        <v>10</v>
      </c>
    </row>
    <row r="650">
      <c r="A650" t="n">
        <v>12</v>
      </c>
      <c r="B650" t="n">
        <v>145</v>
      </c>
      <c r="C650" t="inlineStr">
        <is>
          <t xml:space="preserve">CONCLUIDO	</t>
        </is>
      </c>
      <c r="D650" t="n">
        <v>8.5038</v>
      </c>
      <c r="E650" t="n">
        <v>11.76</v>
      </c>
      <c r="F650" t="n">
        <v>7.52</v>
      </c>
      <c r="G650" t="n">
        <v>18.79</v>
      </c>
      <c r="H650" t="n">
        <v>0.24</v>
      </c>
      <c r="I650" t="n">
        <v>24</v>
      </c>
      <c r="J650" t="n">
        <v>291.25</v>
      </c>
      <c r="K650" t="n">
        <v>61.2</v>
      </c>
      <c r="L650" t="n">
        <v>4</v>
      </c>
      <c r="M650" t="n">
        <v>22</v>
      </c>
      <c r="N650" t="n">
        <v>81.05</v>
      </c>
      <c r="O650" t="n">
        <v>36155.02</v>
      </c>
      <c r="P650" t="n">
        <v>128.45</v>
      </c>
      <c r="Q650" t="n">
        <v>605.9400000000001</v>
      </c>
      <c r="R650" t="n">
        <v>38.38</v>
      </c>
      <c r="S650" t="n">
        <v>21.88</v>
      </c>
      <c r="T650" t="n">
        <v>7144.52</v>
      </c>
      <c r="U650" t="n">
        <v>0.57</v>
      </c>
      <c r="V650" t="n">
        <v>0.82</v>
      </c>
      <c r="W650" t="n">
        <v>1.03</v>
      </c>
      <c r="X650" t="n">
        <v>0.46</v>
      </c>
      <c r="Y650" t="n">
        <v>1</v>
      </c>
      <c r="Z650" t="n">
        <v>10</v>
      </c>
    </row>
    <row r="651">
      <c r="A651" t="n">
        <v>13</v>
      </c>
      <c r="B651" t="n">
        <v>145</v>
      </c>
      <c r="C651" t="inlineStr">
        <is>
          <t xml:space="preserve">CONCLUIDO	</t>
        </is>
      </c>
      <c r="D651" t="n">
        <v>8.552099999999999</v>
      </c>
      <c r="E651" t="n">
        <v>11.69</v>
      </c>
      <c r="F651" t="n">
        <v>7.5</v>
      </c>
      <c r="G651" t="n">
        <v>19.58</v>
      </c>
      <c r="H651" t="n">
        <v>0.26</v>
      </c>
      <c r="I651" t="n">
        <v>23</v>
      </c>
      <c r="J651" t="n">
        <v>291.76</v>
      </c>
      <c r="K651" t="n">
        <v>61.2</v>
      </c>
      <c r="L651" t="n">
        <v>4.25</v>
      </c>
      <c r="M651" t="n">
        <v>21</v>
      </c>
      <c r="N651" t="n">
        <v>81.31</v>
      </c>
      <c r="O651" t="n">
        <v>36218.04</v>
      </c>
      <c r="P651" t="n">
        <v>127.93</v>
      </c>
      <c r="Q651" t="n">
        <v>605.89</v>
      </c>
      <c r="R651" t="n">
        <v>38.46</v>
      </c>
      <c r="S651" t="n">
        <v>21.88</v>
      </c>
      <c r="T651" t="n">
        <v>7192.67</v>
      </c>
      <c r="U651" t="n">
        <v>0.57</v>
      </c>
      <c r="V651" t="n">
        <v>0.82</v>
      </c>
      <c r="W651" t="n">
        <v>1.02</v>
      </c>
      <c r="X651" t="n">
        <v>0.45</v>
      </c>
      <c r="Y651" t="n">
        <v>1</v>
      </c>
      <c r="Z651" t="n">
        <v>10</v>
      </c>
    </row>
    <row r="652">
      <c r="A652" t="n">
        <v>14</v>
      </c>
      <c r="B652" t="n">
        <v>145</v>
      </c>
      <c r="C652" t="inlineStr">
        <is>
          <t xml:space="preserve">CONCLUIDO	</t>
        </is>
      </c>
      <c r="D652" t="n">
        <v>8.6075</v>
      </c>
      <c r="E652" t="n">
        <v>11.62</v>
      </c>
      <c r="F652" t="n">
        <v>7.48</v>
      </c>
      <c r="G652" t="n">
        <v>20.41</v>
      </c>
      <c r="H652" t="n">
        <v>0.27</v>
      </c>
      <c r="I652" t="n">
        <v>22</v>
      </c>
      <c r="J652" t="n">
        <v>292.27</v>
      </c>
      <c r="K652" t="n">
        <v>61.2</v>
      </c>
      <c r="L652" t="n">
        <v>4.5</v>
      </c>
      <c r="M652" t="n">
        <v>20</v>
      </c>
      <c r="N652" t="n">
        <v>81.56999999999999</v>
      </c>
      <c r="O652" t="n">
        <v>36281.16</v>
      </c>
      <c r="P652" t="n">
        <v>127.08</v>
      </c>
      <c r="Q652" t="n">
        <v>605.84</v>
      </c>
      <c r="R652" t="n">
        <v>37.31</v>
      </c>
      <c r="S652" t="n">
        <v>21.88</v>
      </c>
      <c r="T652" t="n">
        <v>6619.6</v>
      </c>
      <c r="U652" t="n">
        <v>0.59</v>
      </c>
      <c r="V652" t="n">
        <v>0.83</v>
      </c>
      <c r="W652" t="n">
        <v>1.03</v>
      </c>
      <c r="X652" t="n">
        <v>0.43</v>
      </c>
      <c r="Y652" t="n">
        <v>1</v>
      </c>
      <c r="Z652" t="n">
        <v>10</v>
      </c>
    </row>
    <row r="653">
      <c r="A653" t="n">
        <v>15</v>
      </c>
      <c r="B653" t="n">
        <v>145</v>
      </c>
      <c r="C653" t="inlineStr">
        <is>
          <t xml:space="preserve">CONCLUIDO	</t>
        </is>
      </c>
      <c r="D653" t="n">
        <v>8.7182</v>
      </c>
      <c r="E653" t="n">
        <v>11.47</v>
      </c>
      <c r="F653" t="n">
        <v>7.44</v>
      </c>
      <c r="G653" t="n">
        <v>22.33</v>
      </c>
      <c r="H653" t="n">
        <v>0.29</v>
      </c>
      <c r="I653" t="n">
        <v>20</v>
      </c>
      <c r="J653" t="n">
        <v>292.79</v>
      </c>
      <c r="K653" t="n">
        <v>61.2</v>
      </c>
      <c r="L653" t="n">
        <v>4.75</v>
      </c>
      <c r="M653" t="n">
        <v>18</v>
      </c>
      <c r="N653" t="n">
        <v>81.84</v>
      </c>
      <c r="O653" t="n">
        <v>36344.4</v>
      </c>
      <c r="P653" t="n">
        <v>126.08</v>
      </c>
      <c r="Q653" t="n">
        <v>605.86</v>
      </c>
      <c r="R653" t="n">
        <v>36.08</v>
      </c>
      <c r="S653" t="n">
        <v>21.88</v>
      </c>
      <c r="T653" t="n">
        <v>6018.5</v>
      </c>
      <c r="U653" t="n">
        <v>0.61</v>
      </c>
      <c r="V653" t="n">
        <v>0.83</v>
      </c>
      <c r="W653" t="n">
        <v>1.02</v>
      </c>
      <c r="X653" t="n">
        <v>0.39</v>
      </c>
      <c r="Y653" t="n">
        <v>1</v>
      </c>
      <c r="Z653" t="n">
        <v>10</v>
      </c>
    </row>
    <row r="654">
      <c r="A654" t="n">
        <v>16</v>
      </c>
      <c r="B654" t="n">
        <v>145</v>
      </c>
      <c r="C654" t="inlineStr">
        <is>
          <t xml:space="preserve">CONCLUIDO	</t>
        </is>
      </c>
      <c r="D654" t="n">
        <v>8.7781</v>
      </c>
      <c r="E654" t="n">
        <v>11.39</v>
      </c>
      <c r="F654" t="n">
        <v>7.42</v>
      </c>
      <c r="G654" t="n">
        <v>23.43</v>
      </c>
      <c r="H654" t="n">
        <v>0.3</v>
      </c>
      <c r="I654" t="n">
        <v>19</v>
      </c>
      <c r="J654" t="n">
        <v>293.3</v>
      </c>
      <c r="K654" t="n">
        <v>61.2</v>
      </c>
      <c r="L654" t="n">
        <v>5</v>
      </c>
      <c r="M654" t="n">
        <v>17</v>
      </c>
      <c r="N654" t="n">
        <v>82.09999999999999</v>
      </c>
      <c r="O654" t="n">
        <v>36407.75</v>
      </c>
      <c r="P654" t="n">
        <v>125.36</v>
      </c>
      <c r="Q654" t="n">
        <v>605.9400000000001</v>
      </c>
      <c r="R654" t="n">
        <v>35.22</v>
      </c>
      <c r="S654" t="n">
        <v>21.88</v>
      </c>
      <c r="T654" t="n">
        <v>5593.05</v>
      </c>
      <c r="U654" t="n">
        <v>0.62</v>
      </c>
      <c r="V654" t="n">
        <v>0.83</v>
      </c>
      <c r="W654" t="n">
        <v>1.02</v>
      </c>
      <c r="X654" t="n">
        <v>0.36</v>
      </c>
      <c r="Y654" t="n">
        <v>1</v>
      </c>
      <c r="Z654" t="n">
        <v>10</v>
      </c>
    </row>
    <row r="655">
      <c r="A655" t="n">
        <v>17</v>
      </c>
      <c r="B655" t="n">
        <v>145</v>
      </c>
      <c r="C655" t="inlineStr">
        <is>
          <t xml:space="preserve">CONCLUIDO	</t>
        </is>
      </c>
      <c r="D655" t="n">
        <v>8.832000000000001</v>
      </c>
      <c r="E655" t="n">
        <v>11.32</v>
      </c>
      <c r="F655" t="n">
        <v>7.4</v>
      </c>
      <c r="G655" t="n">
        <v>24.68</v>
      </c>
      <c r="H655" t="n">
        <v>0.32</v>
      </c>
      <c r="I655" t="n">
        <v>18</v>
      </c>
      <c r="J655" t="n">
        <v>293.81</v>
      </c>
      <c r="K655" t="n">
        <v>61.2</v>
      </c>
      <c r="L655" t="n">
        <v>5.25</v>
      </c>
      <c r="M655" t="n">
        <v>16</v>
      </c>
      <c r="N655" t="n">
        <v>82.36</v>
      </c>
      <c r="O655" t="n">
        <v>36471.2</v>
      </c>
      <c r="P655" t="n">
        <v>124.46</v>
      </c>
      <c r="Q655" t="n">
        <v>605.84</v>
      </c>
      <c r="R655" t="n">
        <v>34.88</v>
      </c>
      <c r="S655" t="n">
        <v>21.88</v>
      </c>
      <c r="T655" t="n">
        <v>5427.16</v>
      </c>
      <c r="U655" t="n">
        <v>0.63</v>
      </c>
      <c r="V655" t="n">
        <v>0.84</v>
      </c>
      <c r="W655" t="n">
        <v>1.02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145</v>
      </c>
      <c r="C656" t="inlineStr">
        <is>
          <t xml:space="preserve">CONCLUIDO	</t>
        </is>
      </c>
      <c r="D656" t="n">
        <v>8.840400000000001</v>
      </c>
      <c r="E656" t="n">
        <v>11.31</v>
      </c>
      <c r="F656" t="n">
        <v>7.39</v>
      </c>
      <c r="G656" t="n">
        <v>24.64</v>
      </c>
      <c r="H656" t="n">
        <v>0.33</v>
      </c>
      <c r="I656" t="n">
        <v>18</v>
      </c>
      <c r="J656" t="n">
        <v>294.33</v>
      </c>
      <c r="K656" t="n">
        <v>61.2</v>
      </c>
      <c r="L656" t="n">
        <v>5.5</v>
      </c>
      <c r="M656" t="n">
        <v>16</v>
      </c>
      <c r="N656" t="n">
        <v>82.63</v>
      </c>
      <c r="O656" t="n">
        <v>36534.76</v>
      </c>
      <c r="P656" t="n">
        <v>123.83</v>
      </c>
      <c r="Q656" t="n">
        <v>605.85</v>
      </c>
      <c r="R656" t="n">
        <v>34.52</v>
      </c>
      <c r="S656" t="n">
        <v>21.88</v>
      </c>
      <c r="T656" t="n">
        <v>5245.44</v>
      </c>
      <c r="U656" t="n">
        <v>0.63</v>
      </c>
      <c r="V656" t="n">
        <v>0.84</v>
      </c>
      <c r="W656" t="n">
        <v>1.02</v>
      </c>
      <c r="X656" t="n">
        <v>0.33</v>
      </c>
      <c r="Y656" t="n">
        <v>1</v>
      </c>
      <c r="Z656" t="n">
        <v>10</v>
      </c>
    </row>
    <row r="657">
      <c r="A657" t="n">
        <v>19</v>
      </c>
      <c r="B657" t="n">
        <v>145</v>
      </c>
      <c r="C657" t="inlineStr">
        <is>
          <t xml:space="preserve">CONCLUIDO	</t>
        </is>
      </c>
      <c r="D657" t="n">
        <v>8.8878</v>
      </c>
      <c r="E657" t="n">
        <v>11.25</v>
      </c>
      <c r="F657" t="n">
        <v>7.39</v>
      </c>
      <c r="G657" t="n">
        <v>26.07</v>
      </c>
      <c r="H657" t="n">
        <v>0.35</v>
      </c>
      <c r="I657" t="n">
        <v>17</v>
      </c>
      <c r="J657" t="n">
        <v>294.84</v>
      </c>
      <c r="K657" t="n">
        <v>61.2</v>
      </c>
      <c r="L657" t="n">
        <v>5.75</v>
      </c>
      <c r="M657" t="n">
        <v>15</v>
      </c>
      <c r="N657" t="n">
        <v>82.90000000000001</v>
      </c>
      <c r="O657" t="n">
        <v>36598.44</v>
      </c>
      <c r="P657" t="n">
        <v>123.82</v>
      </c>
      <c r="Q657" t="n">
        <v>605.87</v>
      </c>
      <c r="R657" t="n">
        <v>34.45</v>
      </c>
      <c r="S657" t="n">
        <v>21.88</v>
      </c>
      <c r="T657" t="n">
        <v>5214.81</v>
      </c>
      <c r="U657" t="n">
        <v>0.64</v>
      </c>
      <c r="V657" t="n">
        <v>0.84</v>
      </c>
      <c r="W657" t="n">
        <v>1.01</v>
      </c>
      <c r="X657" t="n">
        <v>0.33</v>
      </c>
      <c r="Y657" t="n">
        <v>1</v>
      </c>
      <c r="Z657" t="n">
        <v>10</v>
      </c>
    </row>
    <row r="658">
      <c r="A658" t="n">
        <v>20</v>
      </c>
      <c r="B658" t="n">
        <v>145</v>
      </c>
      <c r="C658" t="inlineStr">
        <is>
          <t xml:space="preserve">CONCLUIDO	</t>
        </is>
      </c>
      <c r="D658" t="n">
        <v>8.957000000000001</v>
      </c>
      <c r="E658" t="n">
        <v>11.16</v>
      </c>
      <c r="F658" t="n">
        <v>7.35</v>
      </c>
      <c r="G658" t="n">
        <v>27.57</v>
      </c>
      <c r="H658" t="n">
        <v>0.36</v>
      </c>
      <c r="I658" t="n">
        <v>16</v>
      </c>
      <c r="J658" t="n">
        <v>295.36</v>
      </c>
      <c r="K658" t="n">
        <v>61.2</v>
      </c>
      <c r="L658" t="n">
        <v>6</v>
      </c>
      <c r="M658" t="n">
        <v>14</v>
      </c>
      <c r="N658" t="n">
        <v>83.16</v>
      </c>
      <c r="O658" t="n">
        <v>36662.22</v>
      </c>
      <c r="P658" t="n">
        <v>122.86</v>
      </c>
      <c r="Q658" t="n">
        <v>605.84</v>
      </c>
      <c r="R658" t="n">
        <v>33.39</v>
      </c>
      <c r="S658" t="n">
        <v>21.88</v>
      </c>
      <c r="T658" t="n">
        <v>4693.63</v>
      </c>
      <c r="U658" t="n">
        <v>0.66</v>
      </c>
      <c r="V658" t="n">
        <v>0.84</v>
      </c>
      <c r="W658" t="n">
        <v>1.01</v>
      </c>
      <c r="X658" t="n">
        <v>0.3</v>
      </c>
      <c r="Y658" t="n">
        <v>1</v>
      </c>
      <c r="Z658" t="n">
        <v>10</v>
      </c>
    </row>
    <row r="659">
      <c r="A659" t="n">
        <v>21</v>
      </c>
      <c r="B659" t="n">
        <v>145</v>
      </c>
      <c r="C659" t="inlineStr">
        <is>
          <t xml:space="preserve">CONCLUIDO	</t>
        </is>
      </c>
      <c r="D659" t="n">
        <v>9.0002</v>
      </c>
      <c r="E659" t="n">
        <v>11.11</v>
      </c>
      <c r="F659" t="n">
        <v>7.35</v>
      </c>
      <c r="G659" t="n">
        <v>29.41</v>
      </c>
      <c r="H659" t="n">
        <v>0.38</v>
      </c>
      <c r="I659" t="n">
        <v>15</v>
      </c>
      <c r="J659" t="n">
        <v>295.88</v>
      </c>
      <c r="K659" t="n">
        <v>61.2</v>
      </c>
      <c r="L659" t="n">
        <v>6.25</v>
      </c>
      <c r="M659" t="n">
        <v>13</v>
      </c>
      <c r="N659" t="n">
        <v>83.43000000000001</v>
      </c>
      <c r="O659" t="n">
        <v>36726.12</v>
      </c>
      <c r="P659" t="n">
        <v>122.08</v>
      </c>
      <c r="Q659" t="n">
        <v>605.99</v>
      </c>
      <c r="R659" t="n">
        <v>33.35</v>
      </c>
      <c r="S659" t="n">
        <v>21.88</v>
      </c>
      <c r="T659" t="n">
        <v>4675.92</v>
      </c>
      <c r="U659" t="n">
        <v>0.66</v>
      </c>
      <c r="V659" t="n">
        <v>0.84</v>
      </c>
      <c r="W659" t="n">
        <v>1.02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145</v>
      </c>
      <c r="C660" t="inlineStr">
        <is>
          <t xml:space="preserve">CONCLUIDO	</t>
        </is>
      </c>
      <c r="D660" t="n">
        <v>9.012600000000001</v>
      </c>
      <c r="E660" t="n">
        <v>11.1</v>
      </c>
      <c r="F660" t="n">
        <v>7.34</v>
      </c>
      <c r="G660" t="n">
        <v>29.35</v>
      </c>
      <c r="H660" t="n">
        <v>0.39</v>
      </c>
      <c r="I660" t="n">
        <v>15</v>
      </c>
      <c r="J660" t="n">
        <v>296.4</v>
      </c>
      <c r="K660" t="n">
        <v>61.2</v>
      </c>
      <c r="L660" t="n">
        <v>6.5</v>
      </c>
      <c r="M660" t="n">
        <v>13</v>
      </c>
      <c r="N660" t="n">
        <v>83.7</v>
      </c>
      <c r="O660" t="n">
        <v>36790.13</v>
      </c>
      <c r="P660" t="n">
        <v>121.74</v>
      </c>
      <c r="Q660" t="n">
        <v>605.85</v>
      </c>
      <c r="R660" t="n">
        <v>32.81</v>
      </c>
      <c r="S660" t="n">
        <v>21.88</v>
      </c>
      <c r="T660" t="n">
        <v>4404.79</v>
      </c>
      <c r="U660" t="n">
        <v>0.67</v>
      </c>
      <c r="V660" t="n">
        <v>0.84</v>
      </c>
      <c r="W660" t="n">
        <v>1.01</v>
      </c>
      <c r="X660" t="n">
        <v>0.28</v>
      </c>
      <c r="Y660" t="n">
        <v>1</v>
      </c>
      <c r="Z660" t="n">
        <v>10</v>
      </c>
    </row>
    <row r="661">
      <c r="A661" t="n">
        <v>23</v>
      </c>
      <c r="B661" t="n">
        <v>145</v>
      </c>
      <c r="C661" t="inlineStr">
        <is>
          <t xml:space="preserve">CONCLUIDO	</t>
        </is>
      </c>
      <c r="D661" t="n">
        <v>9.0749</v>
      </c>
      <c r="E661" t="n">
        <v>11.02</v>
      </c>
      <c r="F661" t="n">
        <v>7.32</v>
      </c>
      <c r="G661" t="n">
        <v>31.35</v>
      </c>
      <c r="H661" t="n">
        <v>0.4</v>
      </c>
      <c r="I661" t="n">
        <v>14</v>
      </c>
      <c r="J661" t="n">
        <v>296.92</v>
      </c>
      <c r="K661" t="n">
        <v>61.2</v>
      </c>
      <c r="L661" t="n">
        <v>6.75</v>
      </c>
      <c r="M661" t="n">
        <v>12</v>
      </c>
      <c r="N661" t="n">
        <v>83.97</v>
      </c>
      <c r="O661" t="n">
        <v>36854.25</v>
      </c>
      <c r="P661" t="n">
        <v>120.86</v>
      </c>
      <c r="Q661" t="n">
        <v>605.98</v>
      </c>
      <c r="R661" t="n">
        <v>32.11</v>
      </c>
      <c r="S661" t="n">
        <v>21.88</v>
      </c>
      <c r="T661" t="n">
        <v>4062.35</v>
      </c>
      <c r="U661" t="n">
        <v>0.68</v>
      </c>
      <c r="V661" t="n">
        <v>0.85</v>
      </c>
      <c r="W661" t="n">
        <v>1.01</v>
      </c>
      <c r="X661" t="n">
        <v>0.26</v>
      </c>
      <c r="Y661" t="n">
        <v>1</v>
      </c>
      <c r="Z661" t="n">
        <v>10</v>
      </c>
    </row>
    <row r="662">
      <c r="A662" t="n">
        <v>24</v>
      </c>
      <c r="B662" t="n">
        <v>145</v>
      </c>
      <c r="C662" t="inlineStr">
        <is>
          <t xml:space="preserve">CONCLUIDO	</t>
        </is>
      </c>
      <c r="D662" t="n">
        <v>9.074400000000001</v>
      </c>
      <c r="E662" t="n">
        <v>11.02</v>
      </c>
      <c r="F662" t="n">
        <v>7.32</v>
      </c>
      <c r="G662" t="n">
        <v>31.36</v>
      </c>
      <c r="H662" t="n">
        <v>0.42</v>
      </c>
      <c r="I662" t="n">
        <v>14</v>
      </c>
      <c r="J662" t="n">
        <v>297.44</v>
      </c>
      <c r="K662" t="n">
        <v>61.2</v>
      </c>
      <c r="L662" t="n">
        <v>7</v>
      </c>
      <c r="M662" t="n">
        <v>12</v>
      </c>
      <c r="N662" t="n">
        <v>84.23999999999999</v>
      </c>
      <c r="O662" t="n">
        <v>36918.48</v>
      </c>
      <c r="P662" t="n">
        <v>120.97</v>
      </c>
      <c r="Q662" t="n">
        <v>605.85</v>
      </c>
      <c r="R662" t="n">
        <v>32.17</v>
      </c>
      <c r="S662" t="n">
        <v>21.88</v>
      </c>
      <c r="T662" t="n">
        <v>4089.24</v>
      </c>
      <c r="U662" t="n">
        <v>0.68</v>
      </c>
      <c r="V662" t="n">
        <v>0.85</v>
      </c>
      <c r="W662" t="n">
        <v>1.01</v>
      </c>
      <c r="X662" t="n">
        <v>0.26</v>
      </c>
      <c r="Y662" t="n">
        <v>1</v>
      </c>
      <c r="Z662" t="n">
        <v>10</v>
      </c>
    </row>
    <row r="663">
      <c r="A663" t="n">
        <v>25</v>
      </c>
      <c r="B663" t="n">
        <v>145</v>
      </c>
      <c r="C663" t="inlineStr">
        <is>
          <t xml:space="preserve">CONCLUIDO	</t>
        </is>
      </c>
      <c r="D663" t="n">
        <v>9.1273</v>
      </c>
      <c r="E663" t="n">
        <v>10.96</v>
      </c>
      <c r="F663" t="n">
        <v>7.31</v>
      </c>
      <c r="G663" t="n">
        <v>33.72</v>
      </c>
      <c r="H663" t="n">
        <v>0.43</v>
      </c>
      <c r="I663" t="n">
        <v>13</v>
      </c>
      <c r="J663" t="n">
        <v>297.96</v>
      </c>
      <c r="K663" t="n">
        <v>61.2</v>
      </c>
      <c r="L663" t="n">
        <v>7.25</v>
      </c>
      <c r="M663" t="n">
        <v>11</v>
      </c>
      <c r="N663" t="n">
        <v>84.51000000000001</v>
      </c>
      <c r="O663" t="n">
        <v>36982.83</v>
      </c>
      <c r="P663" t="n">
        <v>119.99</v>
      </c>
      <c r="Q663" t="n">
        <v>605.92</v>
      </c>
      <c r="R663" t="n">
        <v>31.83</v>
      </c>
      <c r="S663" t="n">
        <v>21.88</v>
      </c>
      <c r="T663" t="n">
        <v>3928.92</v>
      </c>
      <c r="U663" t="n">
        <v>0.6899999999999999</v>
      </c>
      <c r="V663" t="n">
        <v>0.85</v>
      </c>
      <c r="W663" t="n">
        <v>1.01</v>
      </c>
      <c r="X663" t="n">
        <v>0.25</v>
      </c>
      <c r="Y663" t="n">
        <v>1</v>
      </c>
      <c r="Z663" t="n">
        <v>10</v>
      </c>
    </row>
    <row r="664">
      <c r="A664" t="n">
        <v>26</v>
      </c>
      <c r="B664" t="n">
        <v>145</v>
      </c>
      <c r="C664" t="inlineStr">
        <is>
          <t xml:space="preserve">CONCLUIDO	</t>
        </is>
      </c>
      <c r="D664" t="n">
        <v>9.130100000000001</v>
      </c>
      <c r="E664" t="n">
        <v>10.95</v>
      </c>
      <c r="F664" t="n">
        <v>7.3</v>
      </c>
      <c r="G664" t="n">
        <v>33.71</v>
      </c>
      <c r="H664" t="n">
        <v>0.45</v>
      </c>
      <c r="I664" t="n">
        <v>13</v>
      </c>
      <c r="J664" t="n">
        <v>298.48</v>
      </c>
      <c r="K664" t="n">
        <v>61.2</v>
      </c>
      <c r="L664" t="n">
        <v>7.5</v>
      </c>
      <c r="M664" t="n">
        <v>11</v>
      </c>
      <c r="N664" t="n">
        <v>84.79000000000001</v>
      </c>
      <c r="O664" t="n">
        <v>37047.29</v>
      </c>
      <c r="P664" t="n">
        <v>119.99</v>
      </c>
      <c r="Q664" t="n">
        <v>605.87</v>
      </c>
      <c r="R664" t="n">
        <v>31.84</v>
      </c>
      <c r="S664" t="n">
        <v>21.88</v>
      </c>
      <c r="T664" t="n">
        <v>3932.64</v>
      </c>
      <c r="U664" t="n">
        <v>0.6899999999999999</v>
      </c>
      <c r="V664" t="n">
        <v>0.85</v>
      </c>
      <c r="W664" t="n">
        <v>1.01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145</v>
      </c>
      <c r="C665" t="inlineStr">
        <is>
          <t xml:space="preserve">CONCLUIDO	</t>
        </is>
      </c>
      <c r="D665" t="n">
        <v>9.1935</v>
      </c>
      <c r="E665" t="n">
        <v>10.88</v>
      </c>
      <c r="F665" t="n">
        <v>7.28</v>
      </c>
      <c r="G665" t="n">
        <v>36.41</v>
      </c>
      <c r="H665" t="n">
        <v>0.46</v>
      </c>
      <c r="I665" t="n">
        <v>12</v>
      </c>
      <c r="J665" t="n">
        <v>299.01</v>
      </c>
      <c r="K665" t="n">
        <v>61.2</v>
      </c>
      <c r="L665" t="n">
        <v>7.75</v>
      </c>
      <c r="M665" t="n">
        <v>10</v>
      </c>
      <c r="N665" t="n">
        <v>85.06</v>
      </c>
      <c r="O665" t="n">
        <v>37111.87</v>
      </c>
      <c r="P665" t="n">
        <v>118.95</v>
      </c>
      <c r="Q665" t="n">
        <v>605.84</v>
      </c>
      <c r="R665" t="n">
        <v>31.1</v>
      </c>
      <c r="S665" t="n">
        <v>21.88</v>
      </c>
      <c r="T665" t="n">
        <v>3564.34</v>
      </c>
      <c r="U665" t="n">
        <v>0.7</v>
      </c>
      <c r="V665" t="n">
        <v>0.85</v>
      </c>
      <c r="W665" t="n">
        <v>1.01</v>
      </c>
      <c r="X665" t="n">
        <v>0.22</v>
      </c>
      <c r="Y665" t="n">
        <v>1</v>
      </c>
      <c r="Z665" t="n">
        <v>10</v>
      </c>
    </row>
    <row r="666">
      <c r="A666" t="n">
        <v>28</v>
      </c>
      <c r="B666" t="n">
        <v>145</v>
      </c>
      <c r="C666" t="inlineStr">
        <is>
          <t xml:space="preserve">CONCLUIDO	</t>
        </is>
      </c>
      <c r="D666" t="n">
        <v>9.197800000000001</v>
      </c>
      <c r="E666" t="n">
        <v>10.87</v>
      </c>
      <c r="F666" t="n">
        <v>7.28</v>
      </c>
      <c r="G666" t="n">
        <v>36.38</v>
      </c>
      <c r="H666" t="n">
        <v>0.48</v>
      </c>
      <c r="I666" t="n">
        <v>12</v>
      </c>
      <c r="J666" t="n">
        <v>299.53</v>
      </c>
      <c r="K666" t="n">
        <v>61.2</v>
      </c>
      <c r="L666" t="n">
        <v>8</v>
      </c>
      <c r="M666" t="n">
        <v>10</v>
      </c>
      <c r="N666" t="n">
        <v>85.33</v>
      </c>
      <c r="O666" t="n">
        <v>37176.68</v>
      </c>
      <c r="P666" t="n">
        <v>118.44</v>
      </c>
      <c r="Q666" t="n">
        <v>605.84</v>
      </c>
      <c r="R666" t="n">
        <v>31.14</v>
      </c>
      <c r="S666" t="n">
        <v>21.88</v>
      </c>
      <c r="T666" t="n">
        <v>3587.56</v>
      </c>
      <c r="U666" t="n">
        <v>0.7</v>
      </c>
      <c r="V666" t="n">
        <v>0.85</v>
      </c>
      <c r="W666" t="n">
        <v>1</v>
      </c>
      <c r="X666" t="n">
        <v>0.22</v>
      </c>
      <c r="Y666" t="n">
        <v>1</v>
      </c>
      <c r="Z666" t="n">
        <v>10</v>
      </c>
    </row>
    <row r="667">
      <c r="A667" t="n">
        <v>29</v>
      </c>
      <c r="B667" t="n">
        <v>145</v>
      </c>
      <c r="C667" t="inlineStr">
        <is>
          <t xml:space="preserve">CONCLUIDO	</t>
        </is>
      </c>
      <c r="D667" t="n">
        <v>9.194900000000001</v>
      </c>
      <c r="E667" t="n">
        <v>10.88</v>
      </c>
      <c r="F667" t="n">
        <v>7.28</v>
      </c>
      <c r="G667" t="n">
        <v>36.4</v>
      </c>
      <c r="H667" t="n">
        <v>0.49</v>
      </c>
      <c r="I667" t="n">
        <v>12</v>
      </c>
      <c r="J667" t="n">
        <v>300.06</v>
      </c>
      <c r="K667" t="n">
        <v>61.2</v>
      </c>
      <c r="L667" t="n">
        <v>8.25</v>
      </c>
      <c r="M667" t="n">
        <v>10</v>
      </c>
      <c r="N667" t="n">
        <v>85.61</v>
      </c>
      <c r="O667" t="n">
        <v>37241.49</v>
      </c>
      <c r="P667" t="n">
        <v>118.39</v>
      </c>
      <c r="Q667" t="n">
        <v>605.92</v>
      </c>
      <c r="R667" t="n">
        <v>31.01</v>
      </c>
      <c r="S667" t="n">
        <v>21.88</v>
      </c>
      <c r="T667" t="n">
        <v>3523.86</v>
      </c>
      <c r="U667" t="n">
        <v>0.71</v>
      </c>
      <c r="V667" t="n">
        <v>0.85</v>
      </c>
      <c r="W667" t="n">
        <v>1.01</v>
      </c>
      <c r="X667" t="n">
        <v>0.22</v>
      </c>
      <c r="Y667" t="n">
        <v>1</v>
      </c>
      <c r="Z667" t="n">
        <v>10</v>
      </c>
    </row>
    <row r="668">
      <c r="A668" t="n">
        <v>30</v>
      </c>
      <c r="B668" t="n">
        <v>145</v>
      </c>
      <c r="C668" t="inlineStr">
        <is>
          <t xml:space="preserve">CONCLUIDO	</t>
        </is>
      </c>
      <c r="D668" t="n">
        <v>9.2719</v>
      </c>
      <c r="E668" t="n">
        <v>10.79</v>
      </c>
      <c r="F668" t="n">
        <v>7.24</v>
      </c>
      <c r="G668" t="n">
        <v>39.51</v>
      </c>
      <c r="H668" t="n">
        <v>0.5</v>
      </c>
      <c r="I668" t="n">
        <v>11</v>
      </c>
      <c r="J668" t="n">
        <v>300.59</v>
      </c>
      <c r="K668" t="n">
        <v>61.2</v>
      </c>
      <c r="L668" t="n">
        <v>8.5</v>
      </c>
      <c r="M668" t="n">
        <v>9</v>
      </c>
      <c r="N668" t="n">
        <v>85.89</v>
      </c>
      <c r="O668" t="n">
        <v>37306.42</v>
      </c>
      <c r="P668" t="n">
        <v>117.32</v>
      </c>
      <c r="Q668" t="n">
        <v>605.84</v>
      </c>
      <c r="R668" t="n">
        <v>29.92</v>
      </c>
      <c r="S668" t="n">
        <v>21.88</v>
      </c>
      <c r="T668" t="n">
        <v>2980.16</v>
      </c>
      <c r="U668" t="n">
        <v>0.73</v>
      </c>
      <c r="V668" t="n">
        <v>0.85</v>
      </c>
      <c r="W668" t="n">
        <v>1.01</v>
      </c>
      <c r="X668" t="n">
        <v>0.19</v>
      </c>
      <c r="Y668" t="n">
        <v>1</v>
      </c>
      <c r="Z668" t="n">
        <v>10</v>
      </c>
    </row>
    <row r="669">
      <c r="A669" t="n">
        <v>31</v>
      </c>
      <c r="B669" t="n">
        <v>145</v>
      </c>
      <c r="C669" t="inlineStr">
        <is>
          <t xml:space="preserve">CONCLUIDO	</t>
        </is>
      </c>
      <c r="D669" t="n">
        <v>9.264699999999999</v>
      </c>
      <c r="E669" t="n">
        <v>10.79</v>
      </c>
      <c r="F669" t="n">
        <v>7.25</v>
      </c>
      <c r="G669" t="n">
        <v>39.55</v>
      </c>
      <c r="H669" t="n">
        <v>0.52</v>
      </c>
      <c r="I669" t="n">
        <v>11</v>
      </c>
      <c r="J669" t="n">
        <v>301.11</v>
      </c>
      <c r="K669" t="n">
        <v>61.2</v>
      </c>
      <c r="L669" t="n">
        <v>8.75</v>
      </c>
      <c r="M669" t="n">
        <v>9</v>
      </c>
      <c r="N669" t="n">
        <v>86.16</v>
      </c>
      <c r="O669" t="n">
        <v>37371.47</v>
      </c>
      <c r="P669" t="n">
        <v>117.09</v>
      </c>
      <c r="Q669" t="n">
        <v>605.92</v>
      </c>
      <c r="R669" t="n">
        <v>30.21</v>
      </c>
      <c r="S669" t="n">
        <v>21.88</v>
      </c>
      <c r="T669" t="n">
        <v>3127.18</v>
      </c>
      <c r="U669" t="n">
        <v>0.72</v>
      </c>
      <c r="V669" t="n">
        <v>0.85</v>
      </c>
      <c r="W669" t="n">
        <v>1.01</v>
      </c>
      <c r="X669" t="n">
        <v>0.19</v>
      </c>
      <c r="Y669" t="n">
        <v>1</v>
      </c>
      <c r="Z669" t="n">
        <v>10</v>
      </c>
    </row>
    <row r="670">
      <c r="A670" t="n">
        <v>32</v>
      </c>
      <c r="B670" t="n">
        <v>145</v>
      </c>
      <c r="C670" t="inlineStr">
        <is>
          <t xml:space="preserve">CONCLUIDO	</t>
        </is>
      </c>
      <c r="D670" t="n">
        <v>9.2628</v>
      </c>
      <c r="E670" t="n">
        <v>10.8</v>
      </c>
      <c r="F670" t="n">
        <v>7.25</v>
      </c>
      <c r="G670" t="n">
        <v>39.57</v>
      </c>
      <c r="H670" t="n">
        <v>0.53</v>
      </c>
      <c r="I670" t="n">
        <v>11</v>
      </c>
      <c r="J670" t="n">
        <v>301.64</v>
      </c>
      <c r="K670" t="n">
        <v>61.2</v>
      </c>
      <c r="L670" t="n">
        <v>9</v>
      </c>
      <c r="M670" t="n">
        <v>9</v>
      </c>
      <c r="N670" t="n">
        <v>86.44</v>
      </c>
      <c r="O670" t="n">
        <v>37436.63</v>
      </c>
      <c r="P670" t="n">
        <v>116.52</v>
      </c>
      <c r="Q670" t="n">
        <v>605.84</v>
      </c>
      <c r="R670" t="n">
        <v>30.29</v>
      </c>
      <c r="S670" t="n">
        <v>21.88</v>
      </c>
      <c r="T670" t="n">
        <v>3168.96</v>
      </c>
      <c r="U670" t="n">
        <v>0.72</v>
      </c>
      <c r="V670" t="n">
        <v>0.85</v>
      </c>
      <c r="W670" t="n">
        <v>1.01</v>
      </c>
      <c r="X670" t="n">
        <v>0.2</v>
      </c>
      <c r="Y670" t="n">
        <v>1</v>
      </c>
      <c r="Z670" t="n">
        <v>10</v>
      </c>
    </row>
    <row r="671">
      <c r="A671" t="n">
        <v>33</v>
      </c>
      <c r="B671" t="n">
        <v>145</v>
      </c>
      <c r="C671" t="inlineStr">
        <is>
          <t xml:space="preserve">CONCLUIDO	</t>
        </is>
      </c>
      <c r="D671" t="n">
        <v>9.320399999999999</v>
      </c>
      <c r="E671" t="n">
        <v>10.73</v>
      </c>
      <c r="F671" t="n">
        <v>7.24</v>
      </c>
      <c r="G671" t="n">
        <v>43.45</v>
      </c>
      <c r="H671" t="n">
        <v>0.55</v>
      </c>
      <c r="I671" t="n">
        <v>10</v>
      </c>
      <c r="J671" t="n">
        <v>302.17</v>
      </c>
      <c r="K671" t="n">
        <v>61.2</v>
      </c>
      <c r="L671" t="n">
        <v>9.25</v>
      </c>
      <c r="M671" t="n">
        <v>8</v>
      </c>
      <c r="N671" t="n">
        <v>86.72</v>
      </c>
      <c r="O671" t="n">
        <v>37501.91</v>
      </c>
      <c r="P671" t="n">
        <v>115.95</v>
      </c>
      <c r="Q671" t="n">
        <v>605.88</v>
      </c>
      <c r="R671" t="n">
        <v>29.77</v>
      </c>
      <c r="S671" t="n">
        <v>21.88</v>
      </c>
      <c r="T671" t="n">
        <v>2913.73</v>
      </c>
      <c r="U671" t="n">
        <v>0.74</v>
      </c>
      <c r="V671" t="n">
        <v>0.85</v>
      </c>
      <c r="W671" t="n">
        <v>1.01</v>
      </c>
      <c r="X671" t="n">
        <v>0.18</v>
      </c>
      <c r="Y671" t="n">
        <v>1</v>
      </c>
      <c r="Z671" t="n">
        <v>10</v>
      </c>
    </row>
    <row r="672">
      <c r="A672" t="n">
        <v>34</v>
      </c>
      <c r="B672" t="n">
        <v>145</v>
      </c>
      <c r="C672" t="inlineStr">
        <is>
          <t xml:space="preserve">CONCLUIDO	</t>
        </is>
      </c>
      <c r="D672" t="n">
        <v>9.3315</v>
      </c>
      <c r="E672" t="n">
        <v>10.72</v>
      </c>
      <c r="F672" t="n">
        <v>7.23</v>
      </c>
      <c r="G672" t="n">
        <v>43.37</v>
      </c>
      <c r="H672" t="n">
        <v>0.5600000000000001</v>
      </c>
      <c r="I672" t="n">
        <v>10</v>
      </c>
      <c r="J672" t="n">
        <v>302.7</v>
      </c>
      <c r="K672" t="n">
        <v>61.2</v>
      </c>
      <c r="L672" t="n">
        <v>9.5</v>
      </c>
      <c r="M672" t="n">
        <v>8</v>
      </c>
      <c r="N672" t="n">
        <v>87</v>
      </c>
      <c r="O672" t="n">
        <v>37567.32</v>
      </c>
      <c r="P672" t="n">
        <v>115.53</v>
      </c>
      <c r="Q672" t="n">
        <v>605.84</v>
      </c>
      <c r="R672" t="n">
        <v>29.58</v>
      </c>
      <c r="S672" t="n">
        <v>21.88</v>
      </c>
      <c r="T672" t="n">
        <v>2817.39</v>
      </c>
      <c r="U672" t="n">
        <v>0.74</v>
      </c>
      <c r="V672" t="n">
        <v>0.86</v>
      </c>
      <c r="W672" t="n">
        <v>1</v>
      </c>
      <c r="X672" t="n">
        <v>0.17</v>
      </c>
      <c r="Y672" t="n">
        <v>1</v>
      </c>
      <c r="Z672" t="n">
        <v>10</v>
      </c>
    </row>
    <row r="673">
      <c r="A673" t="n">
        <v>35</v>
      </c>
      <c r="B673" t="n">
        <v>145</v>
      </c>
      <c r="C673" t="inlineStr">
        <is>
          <t xml:space="preserve">CONCLUIDO	</t>
        </is>
      </c>
      <c r="D673" t="n">
        <v>9.328799999999999</v>
      </c>
      <c r="E673" t="n">
        <v>10.72</v>
      </c>
      <c r="F673" t="n">
        <v>7.23</v>
      </c>
      <c r="G673" t="n">
        <v>43.39</v>
      </c>
      <c r="H673" t="n">
        <v>0.57</v>
      </c>
      <c r="I673" t="n">
        <v>10</v>
      </c>
      <c r="J673" t="n">
        <v>303.23</v>
      </c>
      <c r="K673" t="n">
        <v>61.2</v>
      </c>
      <c r="L673" t="n">
        <v>9.75</v>
      </c>
      <c r="M673" t="n">
        <v>8</v>
      </c>
      <c r="N673" t="n">
        <v>87.28</v>
      </c>
      <c r="O673" t="n">
        <v>37632.84</v>
      </c>
      <c r="P673" t="n">
        <v>114.89</v>
      </c>
      <c r="Q673" t="n">
        <v>605.84</v>
      </c>
      <c r="R673" t="n">
        <v>29.67</v>
      </c>
      <c r="S673" t="n">
        <v>21.88</v>
      </c>
      <c r="T673" t="n">
        <v>2863.01</v>
      </c>
      <c r="U673" t="n">
        <v>0.74</v>
      </c>
      <c r="V673" t="n">
        <v>0.86</v>
      </c>
      <c r="W673" t="n">
        <v>1</v>
      </c>
      <c r="X673" t="n">
        <v>0.17</v>
      </c>
      <c r="Y673" t="n">
        <v>1</v>
      </c>
      <c r="Z673" t="n">
        <v>10</v>
      </c>
    </row>
    <row r="674">
      <c r="A674" t="n">
        <v>36</v>
      </c>
      <c r="B674" t="n">
        <v>145</v>
      </c>
      <c r="C674" t="inlineStr">
        <is>
          <t xml:space="preserve">CONCLUIDO	</t>
        </is>
      </c>
      <c r="D674" t="n">
        <v>9.3322</v>
      </c>
      <c r="E674" t="n">
        <v>10.72</v>
      </c>
      <c r="F674" t="n">
        <v>7.23</v>
      </c>
      <c r="G674" t="n">
        <v>43.37</v>
      </c>
      <c r="H674" t="n">
        <v>0.59</v>
      </c>
      <c r="I674" t="n">
        <v>10</v>
      </c>
      <c r="J674" t="n">
        <v>303.76</v>
      </c>
      <c r="K674" t="n">
        <v>61.2</v>
      </c>
      <c r="L674" t="n">
        <v>10</v>
      </c>
      <c r="M674" t="n">
        <v>8</v>
      </c>
      <c r="N674" t="n">
        <v>87.56999999999999</v>
      </c>
      <c r="O674" t="n">
        <v>37698.48</v>
      </c>
      <c r="P674" t="n">
        <v>114.37</v>
      </c>
      <c r="Q674" t="n">
        <v>605.84</v>
      </c>
      <c r="R674" t="n">
        <v>29.47</v>
      </c>
      <c r="S674" t="n">
        <v>21.88</v>
      </c>
      <c r="T674" t="n">
        <v>2762.94</v>
      </c>
      <c r="U674" t="n">
        <v>0.74</v>
      </c>
      <c r="V674" t="n">
        <v>0.86</v>
      </c>
      <c r="W674" t="n">
        <v>1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145</v>
      </c>
      <c r="C675" t="inlineStr">
        <is>
          <t xml:space="preserve">CONCLUIDO	</t>
        </is>
      </c>
      <c r="D675" t="n">
        <v>9.3855</v>
      </c>
      <c r="E675" t="n">
        <v>10.65</v>
      </c>
      <c r="F675" t="n">
        <v>7.22</v>
      </c>
      <c r="G675" t="n">
        <v>48.14</v>
      </c>
      <c r="H675" t="n">
        <v>0.6</v>
      </c>
      <c r="I675" t="n">
        <v>9</v>
      </c>
      <c r="J675" t="n">
        <v>304.3</v>
      </c>
      <c r="K675" t="n">
        <v>61.2</v>
      </c>
      <c r="L675" t="n">
        <v>10.25</v>
      </c>
      <c r="M675" t="n">
        <v>7</v>
      </c>
      <c r="N675" t="n">
        <v>87.84999999999999</v>
      </c>
      <c r="O675" t="n">
        <v>37764.25</v>
      </c>
      <c r="P675" t="n">
        <v>113.71</v>
      </c>
      <c r="Q675" t="n">
        <v>605.84</v>
      </c>
      <c r="R675" t="n">
        <v>29.29</v>
      </c>
      <c r="S675" t="n">
        <v>21.88</v>
      </c>
      <c r="T675" t="n">
        <v>2674.38</v>
      </c>
      <c r="U675" t="n">
        <v>0.75</v>
      </c>
      <c r="V675" t="n">
        <v>0.86</v>
      </c>
      <c r="W675" t="n">
        <v>1</v>
      </c>
      <c r="X675" t="n">
        <v>0.16</v>
      </c>
      <c r="Y675" t="n">
        <v>1</v>
      </c>
      <c r="Z675" t="n">
        <v>10</v>
      </c>
    </row>
    <row r="676">
      <c r="A676" t="n">
        <v>38</v>
      </c>
      <c r="B676" t="n">
        <v>145</v>
      </c>
      <c r="C676" t="inlineStr">
        <is>
          <t xml:space="preserve">CONCLUIDO	</t>
        </is>
      </c>
      <c r="D676" t="n">
        <v>9.3887</v>
      </c>
      <c r="E676" t="n">
        <v>10.65</v>
      </c>
      <c r="F676" t="n">
        <v>7.22</v>
      </c>
      <c r="G676" t="n">
        <v>48.11</v>
      </c>
      <c r="H676" t="n">
        <v>0.61</v>
      </c>
      <c r="I676" t="n">
        <v>9</v>
      </c>
      <c r="J676" t="n">
        <v>304.83</v>
      </c>
      <c r="K676" t="n">
        <v>61.2</v>
      </c>
      <c r="L676" t="n">
        <v>10.5</v>
      </c>
      <c r="M676" t="n">
        <v>7</v>
      </c>
      <c r="N676" t="n">
        <v>88.13</v>
      </c>
      <c r="O676" t="n">
        <v>37830.13</v>
      </c>
      <c r="P676" t="n">
        <v>113.54</v>
      </c>
      <c r="Q676" t="n">
        <v>605.84</v>
      </c>
      <c r="R676" t="n">
        <v>29.18</v>
      </c>
      <c r="S676" t="n">
        <v>21.88</v>
      </c>
      <c r="T676" t="n">
        <v>2620.41</v>
      </c>
      <c r="U676" t="n">
        <v>0.75</v>
      </c>
      <c r="V676" t="n">
        <v>0.86</v>
      </c>
      <c r="W676" t="n">
        <v>1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145</v>
      </c>
      <c r="C677" t="inlineStr">
        <is>
          <t xml:space="preserve">CONCLUIDO	</t>
        </is>
      </c>
      <c r="D677" t="n">
        <v>9.3926</v>
      </c>
      <c r="E677" t="n">
        <v>10.65</v>
      </c>
      <c r="F677" t="n">
        <v>7.21</v>
      </c>
      <c r="G677" t="n">
        <v>48.08</v>
      </c>
      <c r="H677" t="n">
        <v>0.63</v>
      </c>
      <c r="I677" t="n">
        <v>9</v>
      </c>
      <c r="J677" t="n">
        <v>305.37</v>
      </c>
      <c r="K677" t="n">
        <v>61.2</v>
      </c>
      <c r="L677" t="n">
        <v>10.75</v>
      </c>
      <c r="M677" t="n">
        <v>7</v>
      </c>
      <c r="N677" t="n">
        <v>88.42</v>
      </c>
      <c r="O677" t="n">
        <v>37896.14</v>
      </c>
      <c r="P677" t="n">
        <v>113.3</v>
      </c>
      <c r="Q677" t="n">
        <v>605.84</v>
      </c>
      <c r="R677" t="n">
        <v>28.99</v>
      </c>
      <c r="S677" t="n">
        <v>21.88</v>
      </c>
      <c r="T677" t="n">
        <v>2529</v>
      </c>
      <c r="U677" t="n">
        <v>0.75</v>
      </c>
      <c r="V677" t="n">
        <v>0.86</v>
      </c>
      <c r="W677" t="n">
        <v>1</v>
      </c>
      <c r="X677" t="n">
        <v>0.15</v>
      </c>
      <c r="Y677" t="n">
        <v>1</v>
      </c>
      <c r="Z677" t="n">
        <v>10</v>
      </c>
    </row>
    <row r="678">
      <c r="A678" t="n">
        <v>40</v>
      </c>
      <c r="B678" t="n">
        <v>145</v>
      </c>
      <c r="C678" t="inlineStr">
        <is>
          <t xml:space="preserve">CONCLUIDO	</t>
        </is>
      </c>
      <c r="D678" t="n">
        <v>9.388</v>
      </c>
      <c r="E678" t="n">
        <v>10.65</v>
      </c>
      <c r="F678" t="n">
        <v>7.22</v>
      </c>
      <c r="G678" t="n">
        <v>48.12</v>
      </c>
      <c r="H678" t="n">
        <v>0.64</v>
      </c>
      <c r="I678" t="n">
        <v>9</v>
      </c>
      <c r="J678" t="n">
        <v>305.9</v>
      </c>
      <c r="K678" t="n">
        <v>61.2</v>
      </c>
      <c r="L678" t="n">
        <v>11</v>
      </c>
      <c r="M678" t="n">
        <v>7</v>
      </c>
      <c r="N678" t="n">
        <v>88.7</v>
      </c>
      <c r="O678" t="n">
        <v>37962.28</v>
      </c>
      <c r="P678" t="n">
        <v>112.76</v>
      </c>
      <c r="Q678" t="n">
        <v>605.84</v>
      </c>
      <c r="R678" t="n">
        <v>29.18</v>
      </c>
      <c r="S678" t="n">
        <v>21.88</v>
      </c>
      <c r="T678" t="n">
        <v>2620.68</v>
      </c>
      <c r="U678" t="n">
        <v>0.75</v>
      </c>
      <c r="V678" t="n">
        <v>0.86</v>
      </c>
      <c r="W678" t="n">
        <v>1</v>
      </c>
      <c r="X678" t="n">
        <v>0.16</v>
      </c>
      <c r="Y678" t="n">
        <v>1</v>
      </c>
      <c r="Z678" t="n">
        <v>10</v>
      </c>
    </row>
    <row r="679">
      <c r="A679" t="n">
        <v>41</v>
      </c>
      <c r="B679" t="n">
        <v>145</v>
      </c>
      <c r="C679" t="inlineStr">
        <is>
          <t xml:space="preserve">CONCLUIDO	</t>
        </is>
      </c>
      <c r="D679" t="n">
        <v>9.3782</v>
      </c>
      <c r="E679" t="n">
        <v>10.66</v>
      </c>
      <c r="F679" t="n">
        <v>7.23</v>
      </c>
      <c r="G679" t="n">
        <v>48.19</v>
      </c>
      <c r="H679" t="n">
        <v>0.65</v>
      </c>
      <c r="I679" t="n">
        <v>9</v>
      </c>
      <c r="J679" t="n">
        <v>306.44</v>
      </c>
      <c r="K679" t="n">
        <v>61.2</v>
      </c>
      <c r="L679" t="n">
        <v>11.25</v>
      </c>
      <c r="M679" t="n">
        <v>7</v>
      </c>
      <c r="N679" t="n">
        <v>88.98999999999999</v>
      </c>
      <c r="O679" t="n">
        <v>38028.53</v>
      </c>
      <c r="P679" t="n">
        <v>112.22</v>
      </c>
      <c r="Q679" t="n">
        <v>605.84</v>
      </c>
      <c r="R679" t="n">
        <v>29.35</v>
      </c>
      <c r="S679" t="n">
        <v>21.88</v>
      </c>
      <c r="T679" t="n">
        <v>2707.66</v>
      </c>
      <c r="U679" t="n">
        <v>0.75</v>
      </c>
      <c r="V679" t="n">
        <v>0.86</v>
      </c>
      <c r="W679" t="n">
        <v>1.01</v>
      </c>
      <c r="X679" t="n">
        <v>0.17</v>
      </c>
      <c r="Y679" t="n">
        <v>1</v>
      </c>
      <c r="Z679" t="n">
        <v>10</v>
      </c>
    </row>
    <row r="680">
      <c r="A680" t="n">
        <v>42</v>
      </c>
      <c r="B680" t="n">
        <v>145</v>
      </c>
      <c r="C680" t="inlineStr">
        <is>
          <t xml:space="preserve">CONCLUIDO	</t>
        </is>
      </c>
      <c r="D680" t="n">
        <v>9.4575</v>
      </c>
      <c r="E680" t="n">
        <v>10.57</v>
      </c>
      <c r="F680" t="n">
        <v>7.19</v>
      </c>
      <c r="G680" t="n">
        <v>53.95</v>
      </c>
      <c r="H680" t="n">
        <v>0.67</v>
      </c>
      <c r="I680" t="n">
        <v>8</v>
      </c>
      <c r="J680" t="n">
        <v>306.98</v>
      </c>
      <c r="K680" t="n">
        <v>61.2</v>
      </c>
      <c r="L680" t="n">
        <v>11.5</v>
      </c>
      <c r="M680" t="n">
        <v>6</v>
      </c>
      <c r="N680" t="n">
        <v>89.28</v>
      </c>
      <c r="O680" t="n">
        <v>38094.91</v>
      </c>
      <c r="P680" t="n">
        <v>111.24</v>
      </c>
      <c r="Q680" t="n">
        <v>605.84</v>
      </c>
      <c r="R680" t="n">
        <v>28.37</v>
      </c>
      <c r="S680" t="n">
        <v>21.88</v>
      </c>
      <c r="T680" t="n">
        <v>2222.57</v>
      </c>
      <c r="U680" t="n">
        <v>0.77</v>
      </c>
      <c r="V680" t="n">
        <v>0.86</v>
      </c>
      <c r="W680" t="n">
        <v>1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145</v>
      </c>
      <c r="C681" t="inlineStr">
        <is>
          <t xml:space="preserve">CONCLUIDO	</t>
        </is>
      </c>
      <c r="D681" t="n">
        <v>9.455</v>
      </c>
      <c r="E681" t="n">
        <v>10.58</v>
      </c>
      <c r="F681" t="n">
        <v>7.2</v>
      </c>
      <c r="G681" t="n">
        <v>53.97</v>
      </c>
      <c r="H681" t="n">
        <v>0.68</v>
      </c>
      <c r="I681" t="n">
        <v>8</v>
      </c>
      <c r="J681" t="n">
        <v>307.52</v>
      </c>
      <c r="K681" t="n">
        <v>61.2</v>
      </c>
      <c r="L681" t="n">
        <v>11.75</v>
      </c>
      <c r="M681" t="n">
        <v>6</v>
      </c>
      <c r="N681" t="n">
        <v>89.56999999999999</v>
      </c>
      <c r="O681" t="n">
        <v>38161.42</v>
      </c>
      <c r="P681" t="n">
        <v>110.89</v>
      </c>
      <c r="Q681" t="n">
        <v>605.84</v>
      </c>
      <c r="R681" t="n">
        <v>28.47</v>
      </c>
      <c r="S681" t="n">
        <v>21.88</v>
      </c>
      <c r="T681" t="n">
        <v>2273.24</v>
      </c>
      <c r="U681" t="n">
        <v>0.77</v>
      </c>
      <c r="V681" t="n">
        <v>0.86</v>
      </c>
      <c r="W681" t="n">
        <v>1</v>
      </c>
      <c r="X681" t="n">
        <v>0.14</v>
      </c>
      <c r="Y681" t="n">
        <v>1</v>
      </c>
      <c r="Z681" t="n">
        <v>10</v>
      </c>
    </row>
    <row r="682">
      <c r="A682" t="n">
        <v>44</v>
      </c>
      <c r="B682" t="n">
        <v>145</v>
      </c>
      <c r="C682" t="inlineStr">
        <is>
          <t xml:space="preserve">CONCLUIDO	</t>
        </is>
      </c>
      <c r="D682" t="n">
        <v>9.4657</v>
      </c>
      <c r="E682" t="n">
        <v>10.56</v>
      </c>
      <c r="F682" t="n">
        <v>7.18</v>
      </c>
      <c r="G682" t="n">
        <v>53.88</v>
      </c>
      <c r="H682" t="n">
        <v>0.6899999999999999</v>
      </c>
      <c r="I682" t="n">
        <v>8</v>
      </c>
      <c r="J682" t="n">
        <v>308.06</v>
      </c>
      <c r="K682" t="n">
        <v>61.2</v>
      </c>
      <c r="L682" t="n">
        <v>12</v>
      </c>
      <c r="M682" t="n">
        <v>6</v>
      </c>
      <c r="N682" t="n">
        <v>89.86</v>
      </c>
      <c r="O682" t="n">
        <v>38228.06</v>
      </c>
      <c r="P682" t="n">
        <v>110.52</v>
      </c>
      <c r="Q682" t="n">
        <v>605.84</v>
      </c>
      <c r="R682" t="n">
        <v>28.04</v>
      </c>
      <c r="S682" t="n">
        <v>21.88</v>
      </c>
      <c r="T682" t="n">
        <v>2055.12</v>
      </c>
      <c r="U682" t="n">
        <v>0.78</v>
      </c>
      <c r="V682" t="n">
        <v>0.86</v>
      </c>
      <c r="W682" t="n">
        <v>1</v>
      </c>
      <c r="X682" t="n">
        <v>0.13</v>
      </c>
      <c r="Y682" t="n">
        <v>1</v>
      </c>
      <c r="Z682" t="n">
        <v>10</v>
      </c>
    </row>
    <row r="683">
      <c r="A683" t="n">
        <v>45</v>
      </c>
      <c r="B683" t="n">
        <v>145</v>
      </c>
      <c r="C683" t="inlineStr">
        <is>
          <t xml:space="preserve">CONCLUIDO	</t>
        </is>
      </c>
      <c r="D683" t="n">
        <v>9.461</v>
      </c>
      <c r="E683" t="n">
        <v>10.57</v>
      </c>
      <c r="F683" t="n">
        <v>7.19</v>
      </c>
      <c r="G683" t="n">
        <v>53.92</v>
      </c>
      <c r="H683" t="n">
        <v>0.71</v>
      </c>
      <c r="I683" t="n">
        <v>8</v>
      </c>
      <c r="J683" t="n">
        <v>308.6</v>
      </c>
      <c r="K683" t="n">
        <v>61.2</v>
      </c>
      <c r="L683" t="n">
        <v>12.25</v>
      </c>
      <c r="M683" t="n">
        <v>6</v>
      </c>
      <c r="N683" t="n">
        <v>90.15000000000001</v>
      </c>
      <c r="O683" t="n">
        <v>38294.82</v>
      </c>
      <c r="P683" t="n">
        <v>109.92</v>
      </c>
      <c r="Q683" t="n">
        <v>605.89</v>
      </c>
      <c r="R683" t="n">
        <v>28.26</v>
      </c>
      <c r="S683" t="n">
        <v>21.88</v>
      </c>
      <c r="T683" t="n">
        <v>2168.08</v>
      </c>
      <c r="U683" t="n">
        <v>0.77</v>
      </c>
      <c r="V683" t="n">
        <v>0.86</v>
      </c>
      <c r="W683" t="n">
        <v>1</v>
      </c>
      <c r="X683" t="n">
        <v>0.13</v>
      </c>
      <c r="Y683" t="n">
        <v>1</v>
      </c>
      <c r="Z683" t="n">
        <v>10</v>
      </c>
    </row>
    <row r="684">
      <c r="A684" t="n">
        <v>46</v>
      </c>
      <c r="B684" t="n">
        <v>145</v>
      </c>
      <c r="C684" t="inlineStr">
        <is>
          <t xml:space="preserve">CONCLUIDO	</t>
        </is>
      </c>
      <c r="D684" t="n">
        <v>9.459199999999999</v>
      </c>
      <c r="E684" t="n">
        <v>10.57</v>
      </c>
      <c r="F684" t="n">
        <v>7.19</v>
      </c>
      <c r="G684" t="n">
        <v>53.94</v>
      </c>
      <c r="H684" t="n">
        <v>0.72</v>
      </c>
      <c r="I684" t="n">
        <v>8</v>
      </c>
      <c r="J684" t="n">
        <v>309.14</v>
      </c>
      <c r="K684" t="n">
        <v>61.2</v>
      </c>
      <c r="L684" t="n">
        <v>12.5</v>
      </c>
      <c r="M684" t="n">
        <v>6</v>
      </c>
      <c r="N684" t="n">
        <v>90.44</v>
      </c>
      <c r="O684" t="n">
        <v>38361.7</v>
      </c>
      <c r="P684" t="n">
        <v>109.38</v>
      </c>
      <c r="Q684" t="n">
        <v>605.88</v>
      </c>
      <c r="R684" t="n">
        <v>28.28</v>
      </c>
      <c r="S684" t="n">
        <v>21.88</v>
      </c>
      <c r="T684" t="n">
        <v>2178.26</v>
      </c>
      <c r="U684" t="n">
        <v>0.77</v>
      </c>
      <c r="V684" t="n">
        <v>0.86</v>
      </c>
      <c r="W684" t="n">
        <v>1</v>
      </c>
      <c r="X684" t="n">
        <v>0.13</v>
      </c>
      <c r="Y684" t="n">
        <v>1</v>
      </c>
      <c r="Z684" t="n">
        <v>10</v>
      </c>
    </row>
    <row r="685">
      <c r="A685" t="n">
        <v>47</v>
      </c>
      <c r="B685" t="n">
        <v>145</v>
      </c>
      <c r="C685" t="inlineStr">
        <is>
          <t xml:space="preserve">CONCLUIDO	</t>
        </is>
      </c>
      <c r="D685" t="n">
        <v>9.4575</v>
      </c>
      <c r="E685" t="n">
        <v>10.57</v>
      </c>
      <c r="F685" t="n">
        <v>7.19</v>
      </c>
      <c r="G685" t="n">
        <v>53.95</v>
      </c>
      <c r="H685" t="n">
        <v>0.73</v>
      </c>
      <c r="I685" t="n">
        <v>8</v>
      </c>
      <c r="J685" t="n">
        <v>309.68</v>
      </c>
      <c r="K685" t="n">
        <v>61.2</v>
      </c>
      <c r="L685" t="n">
        <v>12.75</v>
      </c>
      <c r="M685" t="n">
        <v>6</v>
      </c>
      <c r="N685" t="n">
        <v>90.73999999999999</v>
      </c>
      <c r="O685" t="n">
        <v>38428.72</v>
      </c>
      <c r="P685" t="n">
        <v>108.45</v>
      </c>
      <c r="Q685" t="n">
        <v>605.84</v>
      </c>
      <c r="R685" t="n">
        <v>28.4</v>
      </c>
      <c r="S685" t="n">
        <v>21.88</v>
      </c>
      <c r="T685" t="n">
        <v>2235.11</v>
      </c>
      <c r="U685" t="n">
        <v>0.77</v>
      </c>
      <c r="V685" t="n">
        <v>0.86</v>
      </c>
      <c r="W685" t="n">
        <v>1</v>
      </c>
      <c r="X685" t="n">
        <v>0.14</v>
      </c>
      <c r="Y685" t="n">
        <v>1</v>
      </c>
      <c r="Z685" t="n">
        <v>10</v>
      </c>
    </row>
    <row r="686">
      <c r="A686" t="n">
        <v>48</v>
      </c>
      <c r="B686" t="n">
        <v>145</v>
      </c>
      <c r="C686" t="inlineStr">
        <is>
          <t xml:space="preserve">CONCLUIDO	</t>
        </is>
      </c>
      <c r="D686" t="n">
        <v>9.5261</v>
      </c>
      <c r="E686" t="n">
        <v>10.5</v>
      </c>
      <c r="F686" t="n">
        <v>7.17</v>
      </c>
      <c r="G686" t="n">
        <v>61.47</v>
      </c>
      <c r="H686" t="n">
        <v>0.75</v>
      </c>
      <c r="I686" t="n">
        <v>7</v>
      </c>
      <c r="J686" t="n">
        <v>310.23</v>
      </c>
      <c r="K686" t="n">
        <v>61.2</v>
      </c>
      <c r="L686" t="n">
        <v>13</v>
      </c>
      <c r="M686" t="n">
        <v>5</v>
      </c>
      <c r="N686" t="n">
        <v>91.03</v>
      </c>
      <c r="O686" t="n">
        <v>38495.87</v>
      </c>
      <c r="P686" t="n">
        <v>107.81</v>
      </c>
      <c r="Q686" t="n">
        <v>605.9400000000001</v>
      </c>
      <c r="R686" t="n">
        <v>27.78</v>
      </c>
      <c r="S686" t="n">
        <v>21.88</v>
      </c>
      <c r="T686" t="n">
        <v>1929.45</v>
      </c>
      <c r="U686" t="n">
        <v>0.79</v>
      </c>
      <c r="V686" t="n">
        <v>0.86</v>
      </c>
      <c r="W686" t="n">
        <v>1</v>
      </c>
      <c r="X686" t="n">
        <v>0.11</v>
      </c>
      <c r="Y686" t="n">
        <v>1</v>
      </c>
      <c r="Z686" t="n">
        <v>10</v>
      </c>
    </row>
    <row r="687">
      <c r="A687" t="n">
        <v>49</v>
      </c>
      <c r="B687" t="n">
        <v>145</v>
      </c>
      <c r="C687" t="inlineStr">
        <is>
          <t xml:space="preserve">CONCLUIDO	</t>
        </is>
      </c>
      <c r="D687" t="n">
        <v>9.525600000000001</v>
      </c>
      <c r="E687" t="n">
        <v>10.5</v>
      </c>
      <c r="F687" t="n">
        <v>7.17</v>
      </c>
      <c r="G687" t="n">
        <v>61.47</v>
      </c>
      <c r="H687" t="n">
        <v>0.76</v>
      </c>
      <c r="I687" t="n">
        <v>7</v>
      </c>
      <c r="J687" t="n">
        <v>310.77</v>
      </c>
      <c r="K687" t="n">
        <v>61.2</v>
      </c>
      <c r="L687" t="n">
        <v>13.25</v>
      </c>
      <c r="M687" t="n">
        <v>5</v>
      </c>
      <c r="N687" t="n">
        <v>91.33</v>
      </c>
      <c r="O687" t="n">
        <v>38563.14</v>
      </c>
      <c r="P687" t="n">
        <v>107.69</v>
      </c>
      <c r="Q687" t="n">
        <v>605.87</v>
      </c>
      <c r="R687" t="n">
        <v>27.74</v>
      </c>
      <c r="S687" t="n">
        <v>21.88</v>
      </c>
      <c r="T687" t="n">
        <v>1909.4</v>
      </c>
      <c r="U687" t="n">
        <v>0.79</v>
      </c>
      <c r="V687" t="n">
        <v>0.86</v>
      </c>
      <c r="W687" t="n">
        <v>1</v>
      </c>
      <c r="X687" t="n">
        <v>0.11</v>
      </c>
      <c r="Y687" t="n">
        <v>1</v>
      </c>
      <c r="Z687" t="n">
        <v>10</v>
      </c>
    </row>
    <row r="688">
      <c r="A688" t="n">
        <v>50</v>
      </c>
      <c r="B688" t="n">
        <v>145</v>
      </c>
      <c r="C688" t="inlineStr">
        <is>
          <t xml:space="preserve">CONCLUIDO	</t>
        </is>
      </c>
      <c r="D688" t="n">
        <v>9.515499999999999</v>
      </c>
      <c r="E688" t="n">
        <v>10.51</v>
      </c>
      <c r="F688" t="n">
        <v>7.18</v>
      </c>
      <c r="G688" t="n">
        <v>61.57</v>
      </c>
      <c r="H688" t="n">
        <v>0.77</v>
      </c>
      <c r="I688" t="n">
        <v>7</v>
      </c>
      <c r="J688" t="n">
        <v>311.32</v>
      </c>
      <c r="K688" t="n">
        <v>61.2</v>
      </c>
      <c r="L688" t="n">
        <v>13.5</v>
      </c>
      <c r="M688" t="n">
        <v>5</v>
      </c>
      <c r="N688" t="n">
        <v>91.62</v>
      </c>
      <c r="O688" t="n">
        <v>38630.55</v>
      </c>
      <c r="P688" t="n">
        <v>108.32</v>
      </c>
      <c r="Q688" t="n">
        <v>605.86</v>
      </c>
      <c r="R688" t="n">
        <v>28.11</v>
      </c>
      <c r="S688" t="n">
        <v>21.88</v>
      </c>
      <c r="T688" t="n">
        <v>2095.56</v>
      </c>
      <c r="U688" t="n">
        <v>0.78</v>
      </c>
      <c r="V688" t="n">
        <v>0.86</v>
      </c>
      <c r="W688" t="n">
        <v>1</v>
      </c>
      <c r="X688" t="n">
        <v>0.12</v>
      </c>
      <c r="Y688" t="n">
        <v>1</v>
      </c>
      <c r="Z688" t="n">
        <v>10</v>
      </c>
    </row>
    <row r="689">
      <c r="A689" t="n">
        <v>51</v>
      </c>
      <c r="B689" t="n">
        <v>145</v>
      </c>
      <c r="C689" t="inlineStr">
        <is>
          <t xml:space="preserve">CONCLUIDO	</t>
        </is>
      </c>
      <c r="D689" t="n">
        <v>9.514699999999999</v>
      </c>
      <c r="E689" t="n">
        <v>10.51</v>
      </c>
      <c r="F689" t="n">
        <v>7.18</v>
      </c>
      <c r="G689" t="n">
        <v>61.57</v>
      </c>
      <c r="H689" t="n">
        <v>0.79</v>
      </c>
      <c r="I689" t="n">
        <v>7</v>
      </c>
      <c r="J689" t="n">
        <v>311.87</v>
      </c>
      <c r="K689" t="n">
        <v>61.2</v>
      </c>
      <c r="L689" t="n">
        <v>13.75</v>
      </c>
      <c r="M689" t="n">
        <v>5</v>
      </c>
      <c r="N689" t="n">
        <v>91.92</v>
      </c>
      <c r="O689" t="n">
        <v>38698.21</v>
      </c>
      <c r="P689" t="n">
        <v>108.43</v>
      </c>
      <c r="Q689" t="n">
        <v>605.84</v>
      </c>
      <c r="R689" t="n">
        <v>28.21</v>
      </c>
      <c r="S689" t="n">
        <v>21.88</v>
      </c>
      <c r="T689" t="n">
        <v>2148.93</v>
      </c>
      <c r="U689" t="n">
        <v>0.78</v>
      </c>
      <c r="V689" t="n">
        <v>0.86</v>
      </c>
      <c r="W689" t="n">
        <v>1</v>
      </c>
      <c r="X689" t="n">
        <v>0.13</v>
      </c>
      <c r="Y689" t="n">
        <v>1</v>
      </c>
      <c r="Z689" t="n">
        <v>10</v>
      </c>
    </row>
    <row r="690">
      <c r="A690" t="n">
        <v>52</v>
      </c>
      <c r="B690" t="n">
        <v>145</v>
      </c>
      <c r="C690" t="inlineStr">
        <is>
          <t xml:space="preserve">CONCLUIDO	</t>
        </is>
      </c>
      <c r="D690" t="n">
        <v>9.5258</v>
      </c>
      <c r="E690" t="n">
        <v>10.5</v>
      </c>
      <c r="F690" t="n">
        <v>7.17</v>
      </c>
      <c r="G690" t="n">
        <v>61.47</v>
      </c>
      <c r="H690" t="n">
        <v>0.8</v>
      </c>
      <c r="I690" t="n">
        <v>7</v>
      </c>
      <c r="J690" t="n">
        <v>312.42</v>
      </c>
      <c r="K690" t="n">
        <v>61.2</v>
      </c>
      <c r="L690" t="n">
        <v>14</v>
      </c>
      <c r="M690" t="n">
        <v>5</v>
      </c>
      <c r="N690" t="n">
        <v>92.22</v>
      </c>
      <c r="O690" t="n">
        <v>38765.89</v>
      </c>
      <c r="P690" t="n">
        <v>107.65</v>
      </c>
      <c r="Q690" t="n">
        <v>605.84</v>
      </c>
      <c r="R690" t="n">
        <v>27.75</v>
      </c>
      <c r="S690" t="n">
        <v>21.88</v>
      </c>
      <c r="T690" t="n">
        <v>1914.68</v>
      </c>
      <c r="U690" t="n">
        <v>0.79</v>
      </c>
      <c r="V690" t="n">
        <v>0.86</v>
      </c>
      <c r="W690" t="n">
        <v>1</v>
      </c>
      <c r="X690" t="n">
        <v>0.11</v>
      </c>
      <c r="Y690" t="n">
        <v>1</v>
      </c>
      <c r="Z690" t="n">
        <v>10</v>
      </c>
    </row>
    <row r="691">
      <c r="A691" t="n">
        <v>53</v>
      </c>
      <c r="B691" t="n">
        <v>145</v>
      </c>
      <c r="C691" t="inlineStr">
        <is>
          <t xml:space="preserve">CONCLUIDO	</t>
        </is>
      </c>
      <c r="D691" t="n">
        <v>9.5205</v>
      </c>
      <c r="E691" t="n">
        <v>10.5</v>
      </c>
      <c r="F691" t="n">
        <v>7.18</v>
      </c>
      <c r="G691" t="n">
        <v>61.52</v>
      </c>
      <c r="H691" t="n">
        <v>0.8100000000000001</v>
      </c>
      <c r="I691" t="n">
        <v>7</v>
      </c>
      <c r="J691" t="n">
        <v>312.97</v>
      </c>
      <c r="K691" t="n">
        <v>61.2</v>
      </c>
      <c r="L691" t="n">
        <v>14.25</v>
      </c>
      <c r="M691" t="n">
        <v>5</v>
      </c>
      <c r="N691" t="n">
        <v>92.52</v>
      </c>
      <c r="O691" t="n">
        <v>38833.69</v>
      </c>
      <c r="P691" t="n">
        <v>107.13</v>
      </c>
      <c r="Q691" t="n">
        <v>605.84</v>
      </c>
      <c r="R691" t="n">
        <v>27.87</v>
      </c>
      <c r="S691" t="n">
        <v>21.88</v>
      </c>
      <c r="T691" t="n">
        <v>1977.28</v>
      </c>
      <c r="U691" t="n">
        <v>0.79</v>
      </c>
      <c r="V691" t="n">
        <v>0.86</v>
      </c>
      <c r="W691" t="n">
        <v>1</v>
      </c>
      <c r="X691" t="n">
        <v>0.12</v>
      </c>
      <c r="Y691" t="n">
        <v>1</v>
      </c>
      <c r="Z691" t="n">
        <v>10</v>
      </c>
    </row>
    <row r="692">
      <c r="A692" t="n">
        <v>54</v>
      </c>
      <c r="B692" t="n">
        <v>145</v>
      </c>
      <c r="C692" t="inlineStr">
        <is>
          <t xml:space="preserve">CONCLUIDO	</t>
        </is>
      </c>
      <c r="D692" t="n">
        <v>9.512499999999999</v>
      </c>
      <c r="E692" t="n">
        <v>10.51</v>
      </c>
      <c r="F692" t="n">
        <v>7.19</v>
      </c>
      <c r="G692" t="n">
        <v>61.6</v>
      </c>
      <c r="H692" t="n">
        <v>0.82</v>
      </c>
      <c r="I692" t="n">
        <v>7</v>
      </c>
      <c r="J692" t="n">
        <v>313.52</v>
      </c>
      <c r="K692" t="n">
        <v>61.2</v>
      </c>
      <c r="L692" t="n">
        <v>14.5</v>
      </c>
      <c r="M692" t="n">
        <v>5</v>
      </c>
      <c r="N692" t="n">
        <v>92.81999999999999</v>
      </c>
      <c r="O692" t="n">
        <v>38901.63</v>
      </c>
      <c r="P692" t="n">
        <v>106.69</v>
      </c>
      <c r="Q692" t="n">
        <v>605.85</v>
      </c>
      <c r="R692" t="n">
        <v>28.2</v>
      </c>
      <c r="S692" t="n">
        <v>21.88</v>
      </c>
      <c r="T692" t="n">
        <v>2143.02</v>
      </c>
      <c r="U692" t="n">
        <v>0.78</v>
      </c>
      <c r="V692" t="n">
        <v>0.86</v>
      </c>
      <c r="W692" t="n">
        <v>1</v>
      </c>
      <c r="X692" t="n">
        <v>0.13</v>
      </c>
      <c r="Y692" t="n">
        <v>1</v>
      </c>
      <c r="Z692" t="n">
        <v>10</v>
      </c>
    </row>
    <row r="693">
      <c r="A693" t="n">
        <v>55</v>
      </c>
      <c r="B693" t="n">
        <v>145</v>
      </c>
      <c r="C693" t="inlineStr">
        <is>
          <t xml:space="preserve">CONCLUIDO	</t>
        </is>
      </c>
      <c r="D693" t="n">
        <v>9.5246</v>
      </c>
      <c r="E693" t="n">
        <v>10.5</v>
      </c>
      <c r="F693" t="n">
        <v>7.17</v>
      </c>
      <c r="G693" t="n">
        <v>61.48</v>
      </c>
      <c r="H693" t="n">
        <v>0.84</v>
      </c>
      <c r="I693" t="n">
        <v>7</v>
      </c>
      <c r="J693" t="n">
        <v>314.07</v>
      </c>
      <c r="K693" t="n">
        <v>61.2</v>
      </c>
      <c r="L693" t="n">
        <v>14.75</v>
      </c>
      <c r="M693" t="n">
        <v>5</v>
      </c>
      <c r="N693" t="n">
        <v>93.12</v>
      </c>
      <c r="O693" t="n">
        <v>38969.71</v>
      </c>
      <c r="P693" t="n">
        <v>105.89</v>
      </c>
      <c r="Q693" t="n">
        <v>605.84</v>
      </c>
      <c r="R693" t="n">
        <v>27.79</v>
      </c>
      <c r="S693" t="n">
        <v>21.88</v>
      </c>
      <c r="T693" t="n">
        <v>1937.67</v>
      </c>
      <c r="U693" t="n">
        <v>0.79</v>
      </c>
      <c r="V693" t="n">
        <v>0.86</v>
      </c>
      <c r="W693" t="n">
        <v>1</v>
      </c>
      <c r="X693" t="n">
        <v>0.12</v>
      </c>
      <c r="Y693" t="n">
        <v>1</v>
      </c>
      <c r="Z693" t="n">
        <v>10</v>
      </c>
    </row>
    <row r="694">
      <c r="A694" t="n">
        <v>56</v>
      </c>
      <c r="B694" t="n">
        <v>145</v>
      </c>
      <c r="C694" t="inlineStr">
        <is>
          <t xml:space="preserve">CONCLUIDO	</t>
        </is>
      </c>
      <c r="D694" t="n">
        <v>9.596399999999999</v>
      </c>
      <c r="E694" t="n">
        <v>10.42</v>
      </c>
      <c r="F694" t="n">
        <v>7.15</v>
      </c>
      <c r="G694" t="n">
        <v>71.48</v>
      </c>
      <c r="H694" t="n">
        <v>0.85</v>
      </c>
      <c r="I694" t="n">
        <v>6</v>
      </c>
      <c r="J694" t="n">
        <v>314.62</v>
      </c>
      <c r="K694" t="n">
        <v>61.2</v>
      </c>
      <c r="L694" t="n">
        <v>15</v>
      </c>
      <c r="M694" t="n">
        <v>4</v>
      </c>
      <c r="N694" t="n">
        <v>93.43000000000001</v>
      </c>
      <c r="O694" t="n">
        <v>39037.92</v>
      </c>
      <c r="P694" t="n">
        <v>104.56</v>
      </c>
      <c r="Q694" t="n">
        <v>605.84</v>
      </c>
      <c r="R694" t="n">
        <v>26.99</v>
      </c>
      <c r="S694" t="n">
        <v>21.88</v>
      </c>
      <c r="T694" t="n">
        <v>1541.98</v>
      </c>
      <c r="U694" t="n">
        <v>0.8100000000000001</v>
      </c>
      <c r="V694" t="n">
        <v>0.87</v>
      </c>
      <c r="W694" t="n">
        <v>1</v>
      </c>
      <c r="X694" t="n">
        <v>0.09</v>
      </c>
      <c r="Y694" t="n">
        <v>1</v>
      </c>
      <c r="Z694" t="n">
        <v>10</v>
      </c>
    </row>
    <row r="695">
      <c r="A695" t="n">
        <v>57</v>
      </c>
      <c r="B695" t="n">
        <v>145</v>
      </c>
      <c r="C695" t="inlineStr">
        <is>
          <t xml:space="preserve">CONCLUIDO	</t>
        </is>
      </c>
      <c r="D695" t="n">
        <v>9.5921</v>
      </c>
      <c r="E695" t="n">
        <v>10.43</v>
      </c>
      <c r="F695" t="n">
        <v>7.15</v>
      </c>
      <c r="G695" t="n">
        <v>71.53</v>
      </c>
      <c r="H695" t="n">
        <v>0.86</v>
      </c>
      <c r="I695" t="n">
        <v>6</v>
      </c>
      <c r="J695" t="n">
        <v>315.18</v>
      </c>
      <c r="K695" t="n">
        <v>61.2</v>
      </c>
      <c r="L695" t="n">
        <v>15.25</v>
      </c>
      <c r="M695" t="n">
        <v>4</v>
      </c>
      <c r="N695" t="n">
        <v>93.73</v>
      </c>
      <c r="O695" t="n">
        <v>39106.27</v>
      </c>
      <c r="P695" t="n">
        <v>104.52</v>
      </c>
      <c r="Q695" t="n">
        <v>605.84</v>
      </c>
      <c r="R695" t="n">
        <v>27.07</v>
      </c>
      <c r="S695" t="n">
        <v>21.88</v>
      </c>
      <c r="T695" t="n">
        <v>1583.57</v>
      </c>
      <c r="U695" t="n">
        <v>0.8100000000000001</v>
      </c>
      <c r="V695" t="n">
        <v>0.86</v>
      </c>
      <c r="W695" t="n">
        <v>1</v>
      </c>
      <c r="X695" t="n">
        <v>0.1</v>
      </c>
      <c r="Y695" t="n">
        <v>1</v>
      </c>
      <c r="Z695" t="n">
        <v>10</v>
      </c>
    </row>
    <row r="696">
      <c r="A696" t="n">
        <v>58</v>
      </c>
      <c r="B696" t="n">
        <v>145</v>
      </c>
      <c r="C696" t="inlineStr">
        <is>
          <t xml:space="preserve">CONCLUIDO	</t>
        </is>
      </c>
      <c r="D696" t="n">
        <v>9.582100000000001</v>
      </c>
      <c r="E696" t="n">
        <v>10.44</v>
      </c>
      <c r="F696" t="n">
        <v>7.16</v>
      </c>
      <c r="G696" t="n">
        <v>71.64</v>
      </c>
      <c r="H696" t="n">
        <v>0.87</v>
      </c>
      <c r="I696" t="n">
        <v>6</v>
      </c>
      <c r="J696" t="n">
        <v>315.73</v>
      </c>
      <c r="K696" t="n">
        <v>61.2</v>
      </c>
      <c r="L696" t="n">
        <v>15.5</v>
      </c>
      <c r="M696" t="n">
        <v>4</v>
      </c>
      <c r="N696" t="n">
        <v>94.03</v>
      </c>
      <c r="O696" t="n">
        <v>39174.75</v>
      </c>
      <c r="P696" t="n">
        <v>104.21</v>
      </c>
      <c r="Q696" t="n">
        <v>605.84</v>
      </c>
      <c r="R696" t="n">
        <v>27.44</v>
      </c>
      <c r="S696" t="n">
        <v>21.88</v>
      </c>
      <c r="T696" t="n">
        <v>1764.35</v>
      </c>
      <c r="U696" t="n">
        <v>0.8</v>
      </c>
      <c r="V696" t="n">
        <v>0.86</v>
      </c>
      <c r="W696" t="n">
        <v>1</v>
      </c>
      <c r="X696" t="n">
        <v>0.11</v>
      </c>
      <c r="Y696" t="n">
        <v>1</v>
      </c>
      <c r="Z696" t="n">
        <v>10</v>
      </c>
    </row>
    <row r="697">
      <c r="A697" t="n">
        <v>59</v>
      </c>
      <c r="B697" t="n">
        <v>145</v>
      </c>
      <c r="C697" t="inlineStr">
        <is>
          <t xml:space="preserve">CONCLUIDO	</t>
        </is>
      </c>
      <c r="D697" t="n">
        <v>9.5867</v>
      </c>
      <c r="E697" t="n">
        <v>10.43</v>
      </c>
      <c r="F697" t="n">
        <v>7.16</v>
      </c>
      <c r="G697" t="n">
        <v>71.59</v>
      </c>
      <c r="H697" t="n">
        <v>0.89</v>
      </c>
      <c r="I697" t="n">
        <v>6</v>
      </c>
      <c r="J697" t="n">
        <v>316.29</v>
      </c>
      <c r="K697" t="n">
        <v>61.2</v>
      </c>
      <c r="L697" t="n">
        <v>15.75</v>
      </c>
      <c r="M697" t="n">
        <v>3</v>
      </c>
      <c r="N697" t="n">
        <v>94.34</v>
      </c>
      <c r="O697" t="n">
        <v>39243.37</v>
      </c>
      <c r="P697" t="n">
        <v>103.57</v>
      </c>
      <c r="Q697" t="n">
        <v>605.84</v>
      </c>
      <c r="R697" t="n">
        <v>27.34</v>
      </c>
      <c r="S697" t="n">
        <v>21.88</v>
      </c>
      <c r="T697" t="n">
        <v>1717.57</v>
      </c>
      <c r="U697" t="n">
        <v>0.8</v>
      </c>
      <c r="V697" t="n">
        <v>0.86</v>
      </c>
      <c r="W697" t="n">
        <v>1</v>
      </c>
      <c r="X697" t="n">
        <v>0.1</v>
      </c>
      <c r="Y697" t="n">
        <v>1</v>
      </c>
      <c r="Z697" t="n">
        <v>10</v>
      </c>
    </row>
    <row r="698">
      <c r="A698" t="n">
        <v>60</v>
      </c>
      <c r="B698" t="n">
        <v>145</v>
      </c>
      <c r="C698" t="inlineStr">
        <is>
          <t xml:space="preserve">CONCLUIDO	</t>
        </is>
      </c>
      <c r="D698" t="n">
        <v>9.5946</v>
      </c>
      <c r="E698" t="n">
        <v>10.42</v>
      </c>
      <c r="F698" t="n">
        <v>7.15</v>
      </c>
      <c r="G698" t="n">
        <v>71.5</v>
      </c>
      <c r="H698" t="n">
        <v>0.9</v>
      </c>
      <c r="I698" t="n">
        <v>6</v>
      </c>
      <c r="J698" t="n">
        <v>316.85</v>
      </c>
      <c r="K698" t="n">
        <v>61.2</v>
      </c>
      <c r="L698" t="n">
        <v>16</v>
      </c>
      <c r="M698" t="n">
        <v>3</v>
      </c>
      <c r="N698" t="n">
        <v>94.65000000000001</v>
      </c>
      <c r="O698" t="n">
        <v>39312.13</v>
      </c>
      <c r="P698" t="n">
        <v>103.72</v>
      </c>
      <c r="Q698" t="n">
        <v>605.84</v>
      </c>
      <c r="R698" t="n">
        <v>26.99</v>
      </c>
      <c r="S698" t="n">
        <v>21.88</v>
      </c>
      <c r="T698" t="n">
        <v>1544.14</v>
      </c>
      <c r="U698" t="n">
        <v>0.8100000000000001</v>
      </c>
      <c r="V698" t="n">
        <v>0.87</v>
      </c>
      <c r="W698" t="n">
        <v>1</v>
      </c>
      <c r="X698" t="n">
        <v>0.09</v>
      </c>
      <c r="Y698" t="n">
        <v>1</v>
      </c>
      <c r="Z698" t="n">
        <v>10</v>
      </c>
    </row>
    <row r="699">
      <c r="A699" t="n">
        <v>61</v>
      </c>
      <c r="B699" t="n">
        <v>145</v>
      </c>
      <c r="C699" t="inlineStr">
        <is>
          <t xml:space="preserve">CONCLUIDO	</t>
        </is>
      </c>
      <c r="D699" t="n">
        <v>9.5928</v>
      </c>
      <c r="E699" t="n">
        <v>10.42</v>
      </c>
      <c r="F699" t="n">
        <v>7.15</v>
      </c>
      <c r="G699" t="n">
        <v>71.52</v>
      </c>
      <c r="H699" t="n">
        <v>0.91</v>
      </c>
      <c r="I699" t="n">
        <v>6</v>
      </c>
      <c r="J699" t="n">
        <v>317.41</v>
      </c>
      <c r="K699" t="n">
        <v>61.2</v>
      </c>
      <c r="L699" t="n">
        <v>16.25</v>
      </c>
      <c r="M699" t="n">
        <v>3</v>
      </c>
      <c r="N699" t="n">
        <v>94.95999999999999</v>
      </c>
      <c r="O699" t="n">
        <v>39381.03</v>
      </c>
      <c r="P699" t="n">
        <v>103.49</v>
      </c>
      <c r="Q699" t="n">
        <v>605.84</v>
      </c>
      <c r="R699" t="n">
        <v>27.12</v>
      </c>
      <c r="S699" t="n">
        <v>21.88</v>
      </c>
      <c r="T699" t="n">
        <v>1608.5</v>
      </c>
      <c r="U699" t="n">
        <v>0.8100000000000001</v>
      </c>
      <c r="V699" t="n">
        <v>0.86</v>
      </c>
      <c r="W699" t="n">
        <v>1</v>
      </c>
      <c r="X699" t="n">
        <v>0.09</v>
      </c>
      <c r="Y699" t="n">
        <v>1</v>
      </c>
      <c r="Z699" t="n">
        <v>10</v>
      </c>
    </row>
    <row r="700">
      <c r="A700" t="n">
        <v>62</v>
      </c>
      <c r="B700" t="n">
        <v>145</v>
      </c>
      <c r="C700" t="inlineStr">
        <is>
          <t xml:space="preserve">CONCLUIDO	</t>
        </is>
      </c>
      <c r="D700" t="n">
        <v>9.5852</v>
      </c>
      <c r="E700" t="n">
        <v>10.43</v>
      </c>
      <c r="F700" t="n">
        <v>7.16</v>
      </c>
      <c r="G700" t="n">
        <v>71.59999999999999</v>
      </c>
      <c r="H700" t="n">
        <v>0.92</v>
      </c>
      <c r="I700" t="n">
        <v>6</v>
      </c>
      <c r="J700" t="n">
        <v>317.97</v>
      </c>
      <c r="K700" t="n">
        <v>61.2</v>
      </c>
      <c r="L700" t="n">
        <v>16.5</v>
      </c>
      <c r="M700" t="n">
        <v>2</v>
      </c>
      <c r="N700" t="n">
        <v>95.27</v>
      </c>
      <c r="O700" t="n">
        <v>39450.07</v>
      </c>
      <c r="P700" t="n">
        <v>103.52</v>
      </c>
      <c r="Q700" t="n">
        <v>605.84</v>
      </c>
      <c r="R700" t="n">
        <v>27.2</v>
      </c>
      <c r="S700" t="n">
        <v>21.88</v>
      </c>
      <c r="T700" t="n">
        <v>1646.82</v>
      </c>
      <c r="U700" t="n">
        <v>0.8</v>
      </c>
      <c r="V700" t="n">
        <v>0.86</v>
      </c>
      <c r="W700" t="n">
        <v>1</v>
      </c>
      <c r="X700" t="n">
        <v>0.1</v>
      </c>
      <c r="Y700" t="n">
        <v>1</v>
      </c>
      <c r="Z700" t="n">
        <v>10</v>
      </c>
    </row>
    <row r="701">
      <c r="A701" t="n">
        <v>63</v>
      </c>
      <c r="B701" t="n">
        <v>145</v>
      </c>
      <c r="C701" t="inlineStr">
        <is>
          <t xml:space="preserve">CONCLUIDO	</t>
        </is>
      </c>
      <c r="D701" t="n">
        <v>9.586499999999999</v>
      </c>
      <c r="E701" t="n">
        <v>10.43</v>
      </c>
      <c r="F701" t="n">
        <v>7.16</v>
      </c>
      <c r="G701" t="n">
        <v>71.59</v>
      </c>
      <c r="H701" t="n">
        <v>0.9399999999999999</v>
      </c>
      <c r="I701" t="n">
        <v>6</v>
      </c>
      <c r="J701" t="n">
        <v>318.53</v>
      </c>
      <c r="K701" t="n">
        <v>61.2</v>
      </c>
      <c r="L701" t="n">
        <v>16.75</v>
      </c>
      <c r="M701" t="n">
        <v>2</v>
      </c>
      <c r="N701" t="n">
        <v>95.58</v>
      </c>
      <c r="O701" t="n">
        <v>39519.26</v>
      </c>
      <c r="P701" t="n">
        <v>103.34</v>
      </c>
      <c r="Q701" t="n">
        <v>605.84</v>
      </c>
      <c r="R701" t="n">
        <v>27.21</v>
      </c>
      <c r="S701" t="n">
        <v>21.88</v>
      </c>
      <c r="T701" t="n">
        <v>1653.04</v>
      </c>
      <c r="U701" t="n">
        <v>0.8</v>
      </c>
      <c r="V701" t="n">
        <v>0.86</v>
      </c>
      <c r="W701" t="n">
        <v>1</v>
      </c>
      <c r="X701" t="n">
        <v>0.1</v>
      </c>
      <c r="Y701" t="n">
        <v>1</v>
      </c>
      <c r="Z701" t="n">
        <v>10</v>
      </c>
    </row>
    <row r="702">
      <c r="A702" t="n">
        <v>64</v>
      </c>
      <c r="B702" t="n">
        <v>145</v>
      </c>
      <c r="C702" t="inlineStr">
        <is>
          <t xml:space="preserve">CONCLUIDO	</t>
        </is>
      </c>
      <c r="D702" t="n">
        <v>9.593299999999999</v>
      </c>
      <c r="E702" t="n">
        <v>10.42</v>
      </c>
      <c r="F702" t="n">
        <v>7.15</v>
      </c>
      <c r="G702" t="n">
        <v>71.51000000000001</v>
      </c>
      <c r="H702" t="n">
        <v>0.95</v>
      </c>
      <c r="I702" t="n">
        <v>6</v>
      </c>
      <c r="J702" t="n">
        <v>319.09</v>
      </c>
      <c r="K702" t="n">
        <v>61.2</v>
      </c>
      <c r="L702" t="n">
        <v>17</v>
      </c>
      <c r="M702" t="n">
        <v>2</v>
      </c>
      <c r="N702" t="n">
        <v>95.89</v>
      </c>
      <c r="O702" t="n">
        <v>39588.58</v>
      </c>
      <c r="P702" t="n">
        <v>102.91</v>
      </c>
      <c r="Q702" t="n">
        <v>605.84</v>
      </c>
      <c r="R702" t="n">
        <v>27.05</v>
      </c>
      <c r="S702" t="n">
        <v>21.88</v>
      </c>
      <c r="T702" t="n">
        <v>1571.67</v>
      </c>
      <c r="U702" t="n">
        <v>0.8100000000000001</v>
      </c>
      <c r="V702" t="n">
        <v>0.86</v>
      </c>
      <c r="W702" t="n">
        <v>1</v>
      </c>
      <c r="X702" t="n">
        <v>0.09</v>
      </c>
      <c r="Y702" t="n">
        <v>1</v>
      </c>
      <c r="Z702" t="n">
        <v>10</v>
      </c>
    </row>
    <row r="703">
      <c r="A703" t="n">
        <v>65</v>
      </c>
      <c r="B703" t="n">
        <v>145</v>
      </c>
      <c r="C703" t="inlineStr">
        <is>
          <t xml:space="preserve">CONCLUIDO	</t>
        </is>
      </c>
      <c r="D703" t="n">
        <v>9.585699999999999</v>
      </c>
      <c r="E703" t="n">
        <v>10.43</v>
      </c>
      <c r="F703" t="n">
        <v>7.16</v>
      </c>
      <c r="G703" t="n">
        <v>71.59999999999999</v>
      </c>
      <c r="H703" t="n">
        <v>0.96</v>
      </c>
      <c r="I703" t="n">
        <v>6</v>
      </c>
      <c r="J703" t="n">
        <v>319.65</v>
      </c>
      <c r="K703" t="n">
        <v>61.2</v>
      </c>
      <c r="L703" t="n">
        <v>17.25</v>
      </c>
      <c r="M703" t="n">
        <v>1</v>
      </c>
      <c r="N703" t="n">
        <v>96.2</v>
      </c>
      <c r="O703" t="n">
        <v>39658.05</v>
      </c>
      <c r="P703" t="n">
        <v>102.6</v>
      </c>
      <c r="Q703" t="n">
        <v>605.84</v>
      </c>
      <c r="R703" t="n">
        <v>27.15</v>
      </c>
      <c r="S703" t="n">
        <v>21.88</v>
      </c>
      <c r="T703" t="n">
        <v>1622.48</v>
      </c>
      <c r="U703" t="n">
        <v>0.8100000000000001</v>
      </c>
      <c r="V703" t="n">
        <v>0.86</v>
      </c>
      <c r="W703" t="n">
        <v>1</v>
      </c>
      <c r="X703" t="n">
        <v>0.1</v>
      </c>
      <c r="Y703" t="n">
        <v>1</v>
      </c>
      <c r="Z703" t="n">
        <v>10</v>
      </c>
    </row>
    <row r="704">
      <c r="A704" t="n">
        <v>66</v>
      </c>
      <c r="B704" t="n">
        <v>145</v>
      </c>
      <c r="C704" t="inlineStr">
        <is>
          <t xml:space="preserve">CONCLUIDO	</t>
        </is>
      </c>
      <c r="D704" t="n">
        <v>9.5913</v>
      </c>
      <c r="E704" t="n">
        <v>10.43</v>
      </c>
      <c r="F704" t="n">
        <v>7.15</v>
      </c>
      <c r="G704" t="n">
        <v>71.54000000000001</v>
      </c>
      <c r="H704" t="n">
        <v>0.97</v>
      </c>
      <c r="I704" t="n">
        <v>6</v>
      </c>
      <c r="J704" t="n">
        <v>320.22</v>
      </c>
      <c r="K704" t="n">
        <v>61.2</v>
      </c>
      <c r="L704" t="n">
        <v>17.5</v>
      </c>
      <c r="M704" t="n">
        <v>1</v>
      </c>
      <c r="N704" t="n">
        <v>96.52</v>
      </c>
      <c r="O704" t="n">
        <v>39727.66</v>
      </c>
      <c r="P704" t="n">
        <v>102.13</v>
      </c>
      <c r="Q704" t="n">
        <v>605.84</v>
      </c>
      <c r="R704" t="n">
        <v>27.02</v>
      </c>
      <c r="S704" t="n">
        <v>21.88</v>
      </c>
      <c r="T704" t="n">
        <v>1554.39</v>
      </c>
      <c r="U704" t="n">
        <v>0.8100000000000001</v>
      </c>
      <c r="V704" t="n">
        <v>0.86</v>
      </c>
      <c r="W704" t="n">
        <v>1</v>
      </c>
      <c r="X704" t="n">
        <v>0.1</v>
      </c>
      <c r="Y704" t="n">
        <v>1</v>
      </c>
      <c r="Z704" t="n">
        <v>10</v>
      </c>
    </row>
    <row r="705">
      <c r="A705" t="n">
        <v>67</v>
      </c>
      <c r="B705" t="n">
        <v>145</v>
      </c>
      <c r="C705" t="inlineStr">
        <is>
          <t xml:space="preserve">CONCLUIDO	</t>
        </is>
      </c>
      <c r="D705" t="n">
        <v>9.5916</v>
      </c>
      <c r="E705" t="n">
        <v>10.43</v>
      </c>
      <c r="F705" t="n">
        <v>7.15</v>
      </c>
      <c r="G705" t="n">
        <v>71.53</v>
      </c>
      <c r="H705" t="n">
        <v>0.99</v>
      </c>
      <c r="I705" t="n">
        <v>6</v>
      </c>
      <c r="J705" t="n">
        <v>320.78</v>
      </c>
      <c r="K705" t="n">
        <v>61.2</v>
      </c>
      <c r="L705" t="n">
        <v>17.75</v>
      </c>
      <c r="M705" t="n">
        <v>1</v>
      </c>
      <c r="N705" t="n">
        <v>96.83</v>
      </c>
      <c r="O705" t="n">
        <v>39797.41</v>
      </c>
      <c r="P705" t="n">
        <v>102.36</v>
      </c>
      <c r="Q705" t="n">
        <v>605.84</v>
      </c>
      <c r="R705" t="n">
        <v>27.03</v>
      </c>
      <c r="S705" t="n">
        <v>21.88</v>
      </c>
      <c r="T705" t="n">
        <v>1563.4</v>
      </c>
      <c r="U705" t="n">
        <v>0.8100000000000001</v>
      </c>
      <c r="V705" t="n">
        <v>0.86</v>
      </c>
      <c r="W705" t="n">
        <v>1</v>
      </c>
      <c r="X705" t="n">
        <v>0.1</v>
      </c>
      <c r="Y705" t="n">
        <v>1</v>
      </c>
      <c r="Z705" t="n">
        <v>10</v>
      </c>
    </row>
    <row r="706">
      <c r="A706" t="n">
        <v>68</v>
      </c>
      <c r="B706" t="n">
        <v>145</v>
      </c>
      <c r="C706" t="inlineStr">
        <is>
          <t xml:space="preserve">CONCLUIDO	</t>
        </is>
      </c>
      <c r="D706" t="n">
        <v>9.5923</v>
      </c>
      <c r="E706" t="n">
        <v>10.42</v>
      </c>
      <c r="F706" t="n">
        <v>7.15</v>
      </c>
      <c r="G706" t="n">
        <v>71.53</v>
      </c>
      <c r="H706" t="n">
        <v>1</v>
      </c>
      <c r="I706" t="n">
        <v>6</v>
      </c>
      <c r="J706" t="n">
        <v>321.35</v>
      </c>
      <c r="K706" t="n">
        <v>61.2</v>
      </c>
      <c r="L706" t="n">
        <v>18</v>
      </c>
      <c r="M706" t="n">
        <v>1</v>
      </c>
      <c r="N706" t="n">
        <v>97.15000000000001</v>
      </c>
      <c r="O706" t="n">
        <v>39867.32</v>
      </c>
      <c r="P706" t="n">
        <v>102.64</v>
      </c>
      <c r="Q706" t="n">
        <v>605.86</v>
      </c>
      <c r="R706" t="n">
        <v>27.04</v>
      </c>
      <c r="S706" t="n">
        <v>21.88</v>
      </c>
      <c r="T706" t="n">
        <v>1568.96</v>
      </c>
      <c r="U706" t="n">
        <v>0.8100000000000001</v>
      </c>
      <c r="V706" t="n">
        <v>0.86</v>
      </c>
      <c r="W706" t="n">
        <v>1</v>
      </c>
      <c r="X706" t="n">
        <v>0.09</v>
      </c>
      <c r="Y706" t="n">
        <v>1</v>
      </c>
      <c r="Z706" t="n">
        <v>10</v>
      </c>
    </row>
    <row r="707">
      <c r="A707" t="n">
        <v>69</v>
      </c>
      <c r="B707" t="n">
        <v>145</v>
      </c>
      <c r="C707" t="inlineStr">
        <is>
          <t xml:space="preserve">CONCLUIDO	</t>
        </is>
      </c>
      <c r="D707" t="n">
        <v>9.5877</v>
      </c>
      <c r="E707" t="n">
        <v>10.43</v>
      </c>
      <c r="F707" t="n">
        <v>7.16</v>
      </c>
      <c r="G707" t="n">
        <v>71.58</v>
      </c>
      <c r="H707" t="n">
        <v>1.01</v>
      </c>
      <c r="I707" t="n">
        <v>6</v>
      </c>
      <c r="J707" t="n">
        <v>321.92</v>
      </c>
      <c r="K707" t="n">
        <v>61.2</v>
      </c>
      <c r="L707" t="n">
        <v>18.25</v>
      </c>
      <c r="M707" t="n">
        <v>1</v>
      </c>
      <c r="N707" t="n">
        <v>97.47</v>
      </c>
      <c r="O707" t="n">
        <v>39937.36</v>
      </c>
      <c r="P707" t="n">
        <v>102.54</v>
      </c>
      <c r="Q707" t="n">
        <v>605.84</v>
      </c>
      <c r="R707" t="n">
        <v>27.15</v>
      </c>
      <c r="S707" t="n">
        <v>21.88</v>
      </c>
      <c r="T707" t="n">
        <v>1621.76</v>
      </c>
      <c r="U707" t="n">
        <v>0.8100000000000001</v>
      </c>
      <c r="V707" t="n">
        <v>0.86</v>
      </c>
      <c r="W707" t="n">
        <v>1</v>
      </c>
      <c r="X707" t="n">
        <v>0.1</v>
      </c>
      <c r="Y707" t="n">
        <v>1</v>
      </c>
      <c r="Z707" t="n">
        <v>10</v>
      </c>
    </row>
    <row r="708">
      <c r="A708" t="n">
        <v>70</v>
      </c>
      <c r="B708" t="n">
        <v>145</v>
      </c>
      <c r="C708" t="inlineStr">
        <is>
          <t xml:space="preserve">CONCLUIDO	</t>
        </is>
      </c>
      <c r="D708" t="n">
        <v>9.583399999999999</v>
      </c>
      <c r="E708" t="n">
        <v>10.43</v>
      </c>
      <c r="F708" t="n">
        <v>7.16</v>
      </c>
      <c r="G708" t="n">
        <v>71.62</v>
      </c>
      <c r="H708" t="n">
        <v>1.02</v>
      </c>
      <c r="I708" t="n">
        <v>6</v>
      </c>
      <c r="J708" t="n">
        <v>322.49</v>
      </c>
      <c r="K708" t="n">
        <v>61.2</v>
      </c>
      <c r="L708" t="n">
        <v>18.5</v>
      </c>
      <c r="M708" t="n">
        <v>1</v>
      </c>
      <c r="N708" t="n">
        <v>97.79000000000001</v>
      </c>
      <c r="O708" t="n">
        <v>40007.56</v>
      </c>
      <c r="P708" t="n">
        <v>102.57</v>
      </c>
      <c r="Q708" t="n">
        <v>605.84</v>
      </c>
      <c r="R708" t="n">
        <v>27.26</v>
      </c>
      <c r="S708" t="n">
        <v>21.88</v>
      </c>
      <c r="T708" t="n">
        <v>1678.33</v>
      </c>
      <c r="U708" t="n">
        <v>0.8</v>
      </c>
      <c r="V708" t="n">
        <v>0.86</v>
      </c>
      <c r="W708" t="n">
        <v>1</v>
      </c>
      <c r="X708" t="n">
        <v>0.1</v>
      </c>
      <c r="Y708" t="n">
        <v>1</v>
      </c>
      <c r="Z708" t="n">
        <v>10</v>
      </c>
    </row>
    <row r="709">
      <c r="A709" t="n">
        <v>71</v>
      </c>
      <c r="B709" t="n">
        <v>145</v>
      </c>
      <c r="C709" t="inlineStr">
        <is>
          <t xml:space="preserve">CONCLUIDO	</t>
        </is>
      </c>
      <c r="D709" t="n">
        <v>9.584899999999999</v>
      </c>
      <c r="E709" t="n">
        <v>10.43</v>
      </c>
      <c r="F709" t="n">
        <v>7.16</v>
      </c>
      <c r="G709" t="n">
        <v>71.61</v>
      </c>
      <c r="H709" t="n">
        <v>1.03</v>
      </c>
      <c r="I709" t="n">
        <v>6</v>
      </c>
      <c r="J709" t="n">
        <v>323.06</v>
      </c>
      <c r="K709" t="n">
        <v>61.2</v>
      </c>
      <c r="L709" t="n">
        <v>18.75</v>
      </c>
      <c r="M709" t="n">
        <v>0</v>
      </c>
      <c r="N709" t="n">
        <v>98.11</v>
      </c>
      <c r="O709" t="n">
        <v>40077.9</v>
      </c>
      <c r="P709" t="n">
        <v>102.58</v>
      </c>
      <c r="Q709" t="n">
        <v>605.84</v>
      </c>
      <c r="R709" t="n">
        <v>27.22</v>
      </c>
      <c r="S709" t="n">
        <v>21.88</v>
      </c>
      <c r="T709" t="n">
        <v>1658.03</v>
      </c>
      <c r="U709" t="n">
        <v>0.8</v>
      </c>
      <c r="V709" t="n">
        <v>0.86</v>
      </c>
      <c r="W709" t="n">
        <v>1</v>
      </c>
      <c r="X709" t="n">
        <v>0.1</v>
      </c>
      <c r="Y709" t="n">
        <v>1</v>
      </c>
      <c r="Z709" t="n">
        <v>10</v>
      </c>
    </row>
    <row r="710">
      <c r="A710" t="n">
        <v>0</v>
      </c>
      <c r="B710" t="n">
        <v>65</v>
      </c>
      <c r="C710" t="inlineStr">
        <is>
          <t xml:space="preserve">CONCLUIDO	</t>
        </is>
      </c>
      <c r="D710" t="n">
        <v>8.114100000000001</v>
      </c>
      <c r="E710" t="n">
        <v>12.32</v>
      </c>
      <c r="F710" t="n">
        <v>8.369999999999999</v>
      </c>
      <c r="G710" t="n">
        <v>7.73</v>
      </c>
      <c r="H710" t="n">
        <v>0.13</v>
      </c>
      <c r="I710" t="n">
        <v>65</v>
      </c>
      <c r="J710" t="n">
        <v>133.21</v>
      </c>
      <c r="K710" t="n">
        <v>46.47</v>
      </c>
      <c r="L710" t="n">
        <v>1</v>
      </c>
      <c r="M710" t="n">
        <v>63</v>
      </c>
      <c r="N710" t="n">
        <v>20.75</v>
      </c>
      <c r="O710" t="n">
        <v>16663.42</v>
      </c>
      <c r="P710" t="n">
        <v>88.92</v>
      </c>
      <c r="Q710" t="n">
        <v>605.98</v>
      </c>
      <c r="R710" t="n">
        <v>64.79000000000001</v>
      </c>
      <c r="S710" t="n">
        <v>21.88</v>
      </c>
      <c r="T710" t="n">
        <v>20148.38</v>
      </c>
      <c r="U710" t="n">
        <v>0.34</v>
      </c>
      <c r="V710" t="n">
        <v>0.74</v>
      </c>
      <c r="W710" t="n">
        <v>1.11</v>
      </c>
      <c r="X710" t="n">
        <v>1.32</v>
      </c>
      <c r="Y710" t="n">
        <v>1</v>
      </c>
      <c r="Z710" t="n">
        <v>10</v>
      </c>
    </row>
    <row r="711">
      <c r="A711" t="n">
        <v>1</v>
      </c>
      <c r="B711" t="n">
        <v>65</v>
      </c>
      <c r="C711" t="inlineStr">
        <is>
          <t xml:space="preserve">CONCLUIDO	</t>
        </is>
      </c>
      <c r="D711" t="n">
        <v>8.6159</v>
      </c>
      <c r="E711" t="n">
        <v>11.61</v>
      </c>
      <c r="F711" t="n">
        <v>8.06</v>
      </c>
      <c r="G711" t="n">
        <v>9.68</v>
      </c>
      <c r="H711" t="n">
        <v>0.17</v>
      </c>
      <c r="I711" t="n">
        <v>50</v>
      </c>
      <c r="J711" t="n">
        <v>133.55</v>
      </c>
      <c r="K711" t="n">
        <v>46.47</v>
      </c>
      <c r="L711" t="n">
        <v>1.25</v>
      </c>
      <c r="M711" t="n">
        <v>48</v>
      </c>
      <c r="N711" t="n">
        <v>20.83</v>
      </c>
      <c r="O711" t="n">
        <v>16704.7</v>
      </c>
      <c r="P711" t="n">
        <v>84.59999999999999</v>
      </c>
      <c r="Q711" t="n">
        <v>606.02</v>
      </c>
      <c r="R711" t="n">
        <v>55.56</v>
      </c>
      <c r="S711" t="n">
        <v>21.88</v>
      </c>
      <c r="T711" t="n">
        <v>15606.48</v>
      </c>
      <c r="U711" t="n">
        <v>0.39</v>
      </c>
      <c r="V711" t="n">
        <v>0.77</v>
      </c>
      <c r="W711" t="n">
        <v>1.07</v>
      </c>
      <c r="X711" t="n">
        <v>1.01</v>
      </c>
      <c r="Y711" t="n">
        <v>1</v>
      </c>
      <c r="Z711" t="n">
        <v>10</v>
      </c>
    </row>
    <row r="712">
      <c r="A712" t="n">
        <v>2</v>
      </c>
      <c r="B712" t="n">
        <v>65</v>
      </c>
      <c r="C712" t="inlineStr">
        <is>
          <t xml:space="preserve">CONCLUIDO	</t>
        </is>
      </c>
      <c r="D712" t="n">
        <v>8.9825</v>
      </c>
      <c r="E712" t="n">
        <v>11.13</v>
      </c>
      <c r="F712" t="n">
        <v>7.86</v>
      </c>
      <c r="G712" t="n">
        <v>11.8</v>
      </c>
      <c r="H712" t="n">
        <v>0.2</v>
      </c>
      <c r="I712" t="n">
        <v>40</v>
      </c>
      <c r="J712" t="n">
        <v>133.88</v>
      </c>
      <c r="K712" t="n">
        <v>46.47</v>
      </c>
      <c r="L712" t="n">
        <v>1.5</v>
      </c>
      <c r="M712" t="n">
        <v>38</v>
      </c>
      <c r="N712" t="n">
        <v>20.91</v>
      </c>
      <c r="O712" t="n">
        <v>16746.01</v>
      </c>
      <c r="P712" t="n">
        <v>81.39</v>
      </c>
      <c r="Q712" t="n">
        <v>605.9400000000001</v>
      </c>
      <c r="R712" t="n">
        <v>49.02</v>
      </c>
      <c r="S712" t="n">
        <v>21.88</v>
      </c>
      <c r="T712" t="n">
        <v>12388.17</v>
      </c>
      <c r="U712" t="n">
        <v>0.45</v>
      </c>
      <c r="V712" t="n">
        <v>0.79</v>
      </c>
      <c r="W712" t="n">
        <v>1.06</v>
      </c>
      <c r="X712" t="n">
        <v>0.8100000000000001</v>
      </c>
      <c r="Y712" t="n">
        <v>1</v>
      </c>
      <c r="Z712" t="n">
        <v>10</v>
      </c>
    </row>
    <row r="713">
      <c r="A713" t="n">
        <v>3</v>
      </c>
      <c r="B713" t="n">
        <v>65</v>
      </c>
      <c r="C713" t="inlineStr">
        <is>
          <t xml:space="preserve">CONCLUIDO	</t>
        </is>
      </c>
      <c r="D713" t="n">
        <v>9.2303</v>
      </c>
      <c r="E713" t="n">
        <v>10.83</v>
      </c>
      <c r="F713" t="n">
        <v>7.73</v>
      </c>
      <c r="G713" t="n">
        <v>13.64</v>
      </c>
      <c r="H713" t="n">
        <v>0.23</v>
      </c>
      <c r="I713" t="n">
        <v>34</v>
      </c>
      <c r="J713" t="n">
        <v>134.22</v>
      </c>
      <c r="K713" t="n">
        <v>46.47</v>
      </c>
      <c r="L713" t="n">
        <v>1.75</v>
      </c>
      <c r="M713" t="n">
        <v>32</v>
      </c>
      <c r="N713" t="n">
        <v>21</v>
      </c>
      <c r="O713" t="n">
        <v>16787.35</v>
      </c>
      <c r="P713" t="n">
        <v>79.02</v>
      </c>
      <c r="Q713" t="n">
        <v>606.0599999999999</v>
      </c>
      <c r="R713" t="n">
        <v>45.18</v>
      </c>
      <c r="S713" t="n">
        <v>21.88</v>
      </c>
      <c r="T713" t="n">
        <v>10495.7</v>
      </c>
      <c r="U713" t="n">
        <v>0.48</v>
      </c>
      <c r="V713" t="n">
        <v>0.8</v>
      </c>
      <c r="W713" t="n">
        <v>1.04</v>
      </c>
      <c r="X713" t="n">
        <v>0.67</v>
      </c>
      <c r="Y713" t="n">
        <v>1</v>
      </c>
      <c r="Z713" t="n">
        <v>10</v>
      </c>
    </row>
    <row r="714">
      <c r="A714" t="n">
        <v>4</v>
      </c>
      <c r="B714" t="n">
        <v>65</v>
      </c>
      <c r="C714" t="inlineStr">
        <is>
          <t xml:space="preserve">CONCLUIDO	</t>
        </is>
      </c>
      <c r="D714" t="n">
        <v>9.4481</v>
      </c>
      <c r="E714" t="n">
        <v>10.58</v>
      </c>
      <c r="F714" t="n">
        <v>7.61</v>
      </c>
      <c r="G714" t="n">
        <v>15.75</v>
      </c>
      <c r="H714" t="n">
        <v>0.26</v>
      </c>
      <c r="I714" t="n">
        <v>29</v>
      </c>
      <c r="J714" t="n">
        <v>134.55</v>
      </c>
      <c r="K714" t="n">
        <v>46.47</v>
      </c>
      <c r="L714" t="n">
        <v>2</v>
      </c>
      <c r="M714" t="n">
        <v>27</v>
      </c>
      <c r="N714" t="n">
        <v>21.09</v>
      </c>
      <c r="O714" t="n">
        <v>16828.84</v>
      </c>
      <c r="P714" t="n">
        <v>76.86</v>
      </c>
      <c r="Q714" t="n">
        <v>605.84</v>
      </c>
      <c r="R714" t="n">
        <v>41.79</v>
      </c>
      <c r="S714" t="n">
        <v>21.88</v>
      </c>
      <c r="T714" t="n">
        <v>8824.719999999999</v>
      </c>
      <c r="U714" t="n">
        <v>0.52</v>
      </c>
      <c r="V714" t="n">
        <v>0.8100000000000001</v>
      </c>
      <c r="W714" t="n">
        <v>1.03</v>
      </c>
      <c r="X714" t="n">
        <v>0.5600000000000001</v>
      </c>
      <c r="Y714" t="n">
        <v>1</v>
      </c>
      <c r="Z714" t="n">
        <v>10</v>
      </c>
    </row>
    <row r="715">
      <c r="A715" t="n">
        <v>5</v>
      </c>
      <c r="B715" t="n">
        <v>65</v>
      </c>
      <c r="C715" t="inlineStr">
        <is>
          <t xml:space="preserve">CONCLUIDO	</t>
        </is>
      </c>
      <c r="D715" t="n">
        <v>9.6036</v>
      </c>
      <c r="E715" t="n">
        <v>10.41</v>
      </c>
      <c r="F715" t="n">
        <v>7.55</v>
      </c>
      <c r="G715" t="n">
        <v>18.12</v>
      </c>
      <c r="H715" t="n">
        <v>0.29</v>
      </c>
      <c r="I715" t="n">
        <v>25</v>
      </c>
      <c r="J715" t="n">
        <v>134.89</v>
      </c>
      <c r="K715" t="n">
        <v>46.47</v>
      </c>
      <c r="L715" t="n">
        <v>2.25</v>
      </c>
      <c r="M715" t="n">
        <v>23</v>
      </c>
      <c r="N715" t="n">
        <v>21.17</v>
      </c>
      <c r="O715" t="n">
        <v>16870.25</v>
      </c>
      <c r="P715" t="n">
        <v>75.23999999999999</v>
      </c>
      <c r="Q715" t="n">
        <v>605.9299999999999</v>
      </c>
      <c r="R715" t="n">
        <v>39.47</v>
      </c>
      <c r="S715" t="n">
        <v>21.88</v>
      </c>
      <c r="T715" t="n">
        <v>7686.98</v>
      </c>
      <c r="U715" t="n">
        <v>0.55</v>
      </c>
      <c r="V715" t="n">
        <v>0.82</v>
      </c>
      <c r="W715" t="n">
        <v>1.03</v>
      </c>
      <c r="X715" t="n">
        <v>0.49</v>
      </c>
      <c r="Y715" t="n">
        <v>1</v>
      </c>
      <c r="Z715" t="n">
        <v>10</v>
      </c>
    </row>
    <row r="716">
      <c r="A716" t="n">
        <v>6</v>
      </c>
      <c r="B716" t="n">
        <v>65</v>
      </c>
      <c r="C716" t="inlineStr">
        <is>
          <t xml:space="preserve">CONCLUIDO	</t>
        </is>
      </c>
      <c r="D716" t="n">
        <v>9.755000000000001</v>
      </c>
      <c r="E716" t="n">
        <v>10.25</v>
      </c>
      <c r="F716" t="n">
        <v>7.47</v>
      </c>
      <c r="G716" t="n">
        <v>20.38</v>
      </c>
      <c r="H716" t="n">
        <v>0.33</v>
      </c>
      <c r="I716" t="n">
        <v>22</v>
      </c>
      <c r="J716" t="n">
        <v>135.22</v>
      </c>
      <c r="K716" t="n">
        <v>46.47</v>
      </c>
      <c r="L716" t="n">
        <v>2.5</v>
      </c>
      <c r="M716" t="n">
        <v>20</v>
      </c>
      <c r="N716" t="n">
        <v>21.26</v>
      </c>
      <c r="O716" t="n">
        <v>16911.68</v>
      </c>
      <c r="P716" t="n">
        <v>73.33</v>
      </c>
      <c r="Q716" t="n">
        <v>605.87</v>
      </c>
      <c r="R716" t="n">
        <v>37.14</v>
      </c>
      <c r="S716" t="n">
        <v>21.88</v>
      </c>
      <c r="T716" t="n">
        <v>6536.38</v>
      </c>
      <c r="U716" t="n">
        <v>0.59</v>
      </c>
      <c r="V716" t="n">
        <v>0.83</v>
      </c>
      <c r="W716" t="n">
        <v>1.02</v>
      </c>
      <c r="X716" t="n">
        <v>0.41</v>
      </c>
      <c r="Y716" t="n">
        <v>1</v>
      </c>
      <c r="Z716" t="n">
        <v>10</v>
      </c>
    </row>
    <row r="717">
      <c r="A717" t="n">
        <v>7</v>
      </c>
      <c r="B717" t="n">
        <v>65</v>
      </c>
      <c r="C717" t="inlineStr">
        <is>
          <t xml:space="preserve">CONCLUIDO	</t>
        </is>
      </c>
      <c r="D717" t="n">
        <v>9.8447</v>
      </c>
      <c r="E717" t="n">
        <v>10.16</v>
      </c>
      <c r="F717" t="n">
        <v>7.43</v>
      </c>
      <c r="G717" t="n">
        <v>22.3</v>
      </c>
      <c r="H717" t="n">
        <v>0.36</v>
      </c>
      <c r="I717" t="n">
        <v>20</v>
      </c>
      <c r="J717" t="n">
        <v>135.56</v>
      </c>
      <c r="K717" t="n">
        <v>46.47</v>
      </c>
      <c r="L717" t="n">
        <v>2.75</v>
      </c>
      <c r="M717" t="n">
        <v>18</v>
      </c>
      <c r="N717" t="n">
        <v>21.34</v>
      </c>
      <c r="O717" t="n">
        <v>16953.14</v>
      </c>
      <c r="P717" t="n">
        <v>71.95999999999999</v>
      </c>
      <c r="Q717" t="n">
        <v>605.86</v>
      </c>
      <c r="R717" t="n">
        <v>35.87</v>
      </c>
      <c r="S717" t="n">
        <v>21.88</v>
      </c>
      <c r="T717" t="n">
        <v>5911.61</v>
      </c>
      <c r="U717" t="n">
        <v>0.61</v>
      </c>
      <c r="V717" t="n">
        <v>0.83</v>
      </c>
      <c r="W717" t="n">
        <v>1.02</v>
      </c>
      <c r="X717" t="n">
        <v>0.38</v>
      </c>
      <c r="Y717" t="n">
        <v>1</v>
      </c>
      <c r="Z717" t="n">
        <v>10</v>
      </c>
    </row>
    <row r="718">
      <c r="A718" t="n">
        <v>8</v>
      </c>
      <c r="B718" t="n">
        <v>65</v>
      </c>
      <c r="C718" t="inlineStr">
        <is>
          <t xml:space="preserve">CONCLUIDO	</t>
        </is>
      </c>
      <c r="D718" t="n">
        <v>9.9184</v>
      </c>
      <c r="E718" t="n">
        <v>10.08</v>
      </c>
      <c r="F718" t="n">
        <v>7.41</v>
      </c>
      <c r="G718" t="n">
        <v>24.71</v>
      </c>
      <c r="H718" t="n">
        <v>0.39</v>
      </c>
      <c r="I718" t="n">
        <v>18</v>
      </c>
      <c r="J718" t="n">
        <v>135.9</v>
      </c>
      <c r="K718" t="n">
        <v>46.47</v>
      </c>
      <c r="L718" t="n">
        <v>3</v>
      </c>
      <c r="M718" t="n">
        <v>16</v>
      </c>
      <c r="N718" t="n">
        <v>21.43</v>
      </c>
      <c r="O718" t="n">
        <v>16994.64</v>
      </c>
      <c r="P718" t="n">
        <v>70.36</v>
      </c>
      <c r="Q718" t="n">
        <v>605.84</v>
      </c>
      <c r="R718" t="n">
        <v>35.22</v>
      </c>
      <c r="S718" t="n">
        <v>21.88</v>
      </c>
      <c r="T718" t="n">
        <v>5596.11</v>
      </c>
      <c r="U718" t="n">
        <v>0.62</v>
      </c>
      <c r="V718" t="n">
        <v>0.83</v>
      </c>
      <c r="W718" t="n">
        <v>1.02</v>
      </c>
      <c r="X718" t="n">
        <v>0.35</v>
      </c>
      <c r="Y718" t="n">
        <v>1</v>
      </c>
      <c r="Z718" t="n">
        <v>10</v>
      </c>
    </row>
    <row r="719">
      <c r="A719" t="n">
        <v>9</v>
      </c>
      <c r="B719" t="n">
        <v>65</v>
      </c>
      <c r="C719" t="inlineStr">
        <is>
          <t xml:space="preserve">CONCLUIDO	</t>
        </is>
      </c>
      <c r="D719" t="n">
        <v>9.9925</v>
      </c>
      <c r="E719" t="n">
        <v>10.01</v>
      </c>
      <c r="F719" t="n">
        <v>7.36</v>
      </c>
      <c r="G719" t="n">
        <v>25.99</v>
      </c>
      <c r="H719" t="n">
        <v>0.42</v>
      </c>
      <c r="I719" t="n">
        <v>17</v>
      </c>
      <c r="J719" t="n">
        <v>136.23</v>
      </c>
      <c r="K719" t="n">
        <v>46.47</v>
      </c>
      <c r="L719" t="n">
        <v>3.25</v>
      </c>
      <c r="M719" t="n">
        <v>15</v>
      </c>
      <c r="N719" t="n">
        <v>21.52</v>
      </c>
      <c r="O719" t="n">
        <v>17036.16</v>
      </c>
      <c r="P719" t="n">
        <v>69.13</v>
      </c>
      <c r="Q719" t="n">
        <v>605.84</v>
      </c>
      <c r="R719" t="n">
        <v>33.84</v>
      </c>
      <c r="S719" t="n">
        <v>21.88</v>
      </c>
      <c r="T719" t="n">
        <v>4909.87</v>
      </c>
      <c r="U719" t="n">
        <v>0.65</v>
      </c>
      <c r="V719" t="n">
        <v>0.84</v>
      </c>
      <c r="W719" t="n">
        <v>1.01</v>
      </c>
      <c r="X719" t="n">
        <v>0.31</v>
      </c>
      <c r="Y719" t="n">
        <v>1</v>
      </c>
      <c r="Z719" t="n">
        <v>10</v>
      </c>
    </row>
    <row r="720">
      <c r="A720" t="n">
        <v>10</v>
      </c>
      <c r="B720" t="n">
        <v>65</v>
      </c>
      <c r="C720" t="inlineStr">
        <is>
          <t xml:space="preserve">CONCLUIDO	</t>
        </is>
      </c>
      <c r="D720" t="n">
        <v>10.0806</v>
      </c>
      <c r="E720" t="n">
        <v>9.92</v>
      </c>
      <c r="F720" t="n">
        <v>7.33</v>
      </c>
      <c r="G720" t="n">
        <v>29.33</v>
      </c>
      <c r="H720" t="n">
        <v>0.45</v>
      </c>
      <c r="I720" t="n">
        <v>15</v>
      </c>
      <c r="J720" t="n">
        <v>136.57</v>
      </c>
      <c r="K720" t="n">
        <v>46.47</v>
      </c>
      <c r="L720" t="n">
        <v>3.5</v>
      </c>
      <c r="M720" t="n">
        <v>13</v>
      </c>
      <c r="N720" t="n">
        <v>21.6</v>
      </c>
      <c r="O720" t="n">
        <v>17077.72</v>
      </c>
      <c r="P720" t="n">
        <v>67.44</v>
      </c>
      <c r="Q720" t="n">
        <v>605.86</v>
      </c>
      <c r="R720" t="n">
        <v>32.62</v>
      </c>
      <c r="S720" t="n">
        <v>21.88</v>
      </c>
      <c r="T720" t="n">
        <v>4312.57</v>
      </c>
      <c r="U720" t="n">
        <v>0.67</v>
      </c>
      <c r="V720" t="n">
        <v>0.84</v>
      </c>
      <c r="W720" t="n">
        <v>1.01</v>
      </c>
      <c r="X720" t="n">
        <v>0.27</v>
      </c>
      <c r="Y720" t="n">
        <v>1</v>
      </c>
      <c r="Z720" t="n">
        <v>10</v>
      </c>
    </row>
    <row r="721">
      <c r="A721" t="n">
        <v>11</v>
      </c>
      <c r="B721" t="n">
        <v>65</v>
      </c>
      <c r="C721" t="inlineStr">
        <is>
          <t xml:space="preserve">CONCLUIDO	</t>
        </is>
      </c>
      <c r="D721" t="n">
        <v>10.1317</v>
      </c>
      <c r="E721" t="n">
        <v>9.869999999999999</v>
      </c>
      <c r="F721" t="n">
        <v>7.31</v>
      </c>
      <c r="G721" t="n">
        <v>31.32</v>
      </c>
      <c r="H721" t="n">
        <v>0.48</v>
      </c>
      <c r="I721" t="n">
        <v>14</v>
      </c>
      <c r="J721" t="n">
        <v>136.91</v>
      </c>
      <c r="K721" t="n">
        <v>46.47</v>
      </c>
      <c r="L721" t="n">
        <v>3.75</v>
      </c>
      <c r="M721" t="n">
        <v>12</v>
      </c>
      <c r="N721" t="n">
        <v>21.69</v>
      </c>
      <c r="O721" t="n">
        <v>17119.3</v>
      </c>
      <c r="P721" t="n">
        <v>66.06999999999999</v>
      </c>
      <c r="Q721" t="n">
        <v>605.85</v>
      </c>
      <c r="R721" t="n">
        <v>31.95</v>
      </c>
      <c r="S721" t="n">
        <v>21.88</v>
      </c>
      <c r="T721" t="n">
        <v>3981.62</v>
      </c>
      <c r="U721" t="n">
        <v>0.68</v>
      </c>
      <c r="V721" t="n">
        <v>0.85</v>
      </c>
      <c r="W721" t="n">
        <v>1.01</v>
      </c>
      <c r="X721" t="n">
        <v>0.25</v>
      </c>
      <c r="Y721" t="n">
        <v>1</v>
      </c>
      <c r="Z721" t="n">
        <v>10</v>
      </c>
    </row>
    <row r="722">
      <c r="A722" t="n">
        <v>12</v>
      </c>
      <c r="B722" t="n">
        <v>65</v>
      </c>
      <c r="C722" t="inlineStr">
        <is>
          <t xml:space="preserve">CONCLUIDO	</t>
        </is>
      </c>
      <c r="D722" t="n">
        <v>10.1603</v>
      </c>
      <c r="E722" t="n">
        <v>9.84</v>
      </c>
      <c r="F722" t="n">
        <v>7.31</v>
      </c>
      <c r="G722" t="n">
        <v>33.73</v>
      </c>
      <c r="H722" t="n">
        <v>0.52</v>
      </c>
      <c r="I722" t="n">
        <v>13</v>
      </c>
      <c r="J722" t="n">
        <v>137.25</v>
      </c>
      <c r="K722" t="n">
        <v>46.47</v>
      </c>
      <c r="L722" t="n">
        <v>4</v>
      </c>
      <c r="M722" t="n">
        <v>11</v>
      </c>
      <c r="N722" t="n">
        <v>21.78</v>
      </c>
      <c r="O722" t="n">
        <v>17160.92</v>
      </c>
      <c r="P722" t="n">
        <v>64.89</v>
      </c>
      <c r="Q722" t="n">
        <v>605.84</v>
      </c>
      <c r="R722" t="n">
        <v>32.09</v>
      </c>
      <c r="S722" t="n">
        <v>21.88</v>
      </c>
      <c r="T722" t="n">
        <v>4058.49</v>
      </c>
      <c r="U722" t="n">
        <v>0.68</v>
      </c>
      <c r="V722" t="n">
        <v>0.85</v>
      </c>
      <c r="W722" t="n">
        <v>1.01</v>
      </c>
      <c r="X722" t="n">
        <v>0.25</v>
      </c>
      <c r="Y722" t="n">
        <v>1</v>
      </c>
      <c r="Z722" t="n">
        <v>10</v>
      </c>
    </row>
    <row r="723">
      <c r="A723" t="n">
        <v>13</v>
      </c>
      <c r="B723" t="n">
        <v>65</v>
      </c>
      <c r="C723" t="inlineStr">
        <is>
          <t xml:space="preserve">CONCLUIDO	</t>
        </is>
      </c>
      <c r="D723" t="n">
        <v>10.22</v>
      </c>
      <c r="E723" t="n">
        <v>9.779999999999999</v>
      </c>
      <c r="F723" t="n">
        <v>7.28</v>
      </c>
      <c r="G723" t="n">
        <v>36.39</v>
      </c>
      <c r="H723" t="n">
        <v>0.55</v>
      </c>
      <c r="I723" t="n">
        <v>12</v>
      </c>
      <c r="J723" t="n">
        <v>137.58</v>
      </c>
      <c r="K723" t="n">
        <v>46.47</v>
      </c>
      <c r="L723" t="n">
        <v>4.25</v>
      </c>
      <c r="M723" t="n">
        <v>9</v>
      </c>
      <c r="N723" t="n">
        <v>21.87</v>
      </c>
      <c r="O723" t="n">
        <v>17202.57</v>
      </c>
      <c r="P723" t="n">
        <v>63.19</v>
      </c>
      <c r="Q723" t="n">
        <v>605.84</v>
      </c>
      <c r="R723" t="n">
        <v>31.16</v>
      </c>
      <c r="S723" t="n">
        <v>21.88</v>
      </c>
      <c r="T723" t="n">
        <v>3594.57</v>
      </c>
      <c r="U723" t="n">
        <v>0.7</v>
      </c>
      <c r="V723" t="n">
        <v>0.85</v>
      </c>
      <c r="W723" t="n">
        <v>1.01</v>
      </c>
      <c r="X723" t="n">
        <v>0.22</v>
      </c>
      <c r="Y723" t="n">
        <v>1</v>
      </c>
      <c r="Z723" t="n">
        <v>10</v>
      </c>
    </row>
    <row r="724">
      <c r="A724" t="n">
        <v>14</v>
      </c>
      <c r="B724" t="n">
        <v>65</v>
      </c>
      <c r="C724" t="inlineStr">
        <is>
          <t xml:space="preserve">CONCLUIDO	</t>
        </is>
      </c>
      <c r="D724" t="n">
        <v>10.2139</v>
      </c>
      <c r="E724" t="n">
        <v>9.789999999999999</v>
      </c>
      <c r="F724" t="n">
        <v>7.28</v>
      </c>
      <c r="G724" t="n">
        <v>36.42</v>
      </c>
      <c r="H724" t="n">
        <v>0.58</v>
      </c>
      <c r="I724" t="n">
        <v>12</v>
      </c>
      <c r="J724" t="n">
        <v>137.92</v>
      </c>
      <c r="K724" t="n">
        <v>46.47</v>
      </c>
      <c r="L724" t="n">
        <v>4.5</v>
      </c>
      <c r="M724" t="n">
        <v>5</v>
      </c>
      <c r="N724" t="n">
        <v>21.95</v>
      </c>
      <c r="O724" t="n">
        <v>17244.24</v>
      </c>
      <c r="P724" t="n">
        <v>62.93</v>
      </c>
      <c r="Q724" t="n">
        <v>606.0599999999999</v>
      </c>
      <c r="R724" t="n">
        <v>31.12</v>
      </c>
      <c r="S724" t="n">
        <v>21.88</v>
      </c>
      <c r="T724" t="n">
        <v>3575.52</v>
      </c>
      <c r="U724" t="n">
        <v>0.7</v>
      </c>
      <c r="V724" t="n">
        <v>0.85</v>
      </c>
      <c r="W724" t="n">
        <v>1.01</v>
      </c>
      <c r="X724" t="n">
        <v>0.23</v>
      </c>
      <c r="Y724" t="n">
        <v>1</v>
      </c>
      <c r="Z724" t="n">
        <v>10</v>
      </c>
    </row>
    <row r="725">
      <c r="A725" t="n">
        <v>15</v>
      </c>
      <c r="B725" t="n">
        <v>65</v>
      </c>
      <c r="C725" t="inlineStr">
        <is>
          <t xml:space="preserve">CONCLUIDO	</t>
        </is>
      </c>
      <c r="D725" t="n">
        <v>10.2643</v>
      </c>
      <c r="E725" t="n">
        <v>9.74</v>
      </c>
      <c r="F725" t="n">
        <v>7.26</v>
      </c>
      <c r="G725" t="n">
        <v>39.62</v>
      </c>
      <c r="H725" t="n">
        <v>0.61</v>
      </c>
      <c r="I725" t="n">
        <v>11</v>
      </c>
      <c r="J725" t="n">
        <v>138.26</v>
      </c>
      <c r="K725" t="n">
        <v>46.47</v>
      </c>
      <c r="L725" t="n">
        <v>4.75</v>
      </c>
      <c r="M725" t="n">
        <v>3</v>
      </c>
      <c r="N725" t="n">
        <v>22.04</v>
      </c>
      <c r="O725" t="n">
        <v>17285.95</v>
      </c>
      <c r="P725" t="n">
        <v>62.29</v>
      </c>
      <c r="Q725" t="n">
        <v>605.84</v>
      </c>
      <c r="R725" t="n">
        <v>30.35</v>
      </c>
      <c r="S725" t="n">
        <v>21.88</v>
      </c>
      <c r="T725" t="n">
        <v>3198.74</v>
      </c>
      <c r="U725" t="n">
        <v>0.72</v>
      </c>
      <c r="V725" t="n">
        <v>0.85</v>
      </c>
      <c r="W725" t="n">
        <v>1.01</v>
      </c>
      <c r="X725" t="n">
        <v>0.21</v>
      </c>
      <c r="Y725" t="n">
        <v>1</v>
      </c>
      <c r="Z725" t="n">
        <v>10</v>
      </c>
    </row>
    <row r="726">
      <c r="A726" t="n">
        <v>16</v>
      </c>
      <c r="B726" t="n">
        <v>65</v>
      </c>
      <c r="C726" t="inlineStr">
        <is>
          <t xml:space="preserve">CONCLUIDO	</t>
        </is>
      </c>
      <c r="D726" t="n">
        <v>10.2552</v>
      </c>
      <c r="E726" t="n">
        <v>9.75</v>
      </c>
      <c r="F726" t="n">
        <v>7.27</v>
      </c>
      <c r="G726" t="n">
        <v>39.66</v>
      </c>
      <c r="H726" t="n">
        <v>0.64</v>
      </c>
      <c r="I726" t="n">
        <v>11</v>
      </c>
      <c r="J726" t="n">
        <v>138.6</v>
      </c>
      <c r="K726" t="n">
        <v>46.47</v>
      </c>
      <c r="L726" t="n">
        <v>5</v>
      </c>
      <c r="M726" t="n">
        <v>1</v>
      </c>
      <c r="N726" t="n">
        <v>22.13</v>
      </c>
      <c r="O726" t="n">
        <v>17327.69</v>
      </c>
      <c r="P726" t="n">
        <v>61.57</v>
      </c>
      <c r="Q726" t="n">
        <v>605.87</v>
      </c>
      <c r="R726" t="n">
        <v>30.5</v>
      </c>
      <c r="S726" t="n">
        <v>21.88</v>
      </c>
      <c r="T726" t="n">
        <v>3274.15</v>
      </c>
      <c r="U726" t="n">
        <v>0.72</v>
      </c>
      <c r="V726" t="n">
        <v>0.85</v>
      </c>
      <c r="W726" t="n">
        <v>1.02</v>
      </c>
      <c r="X726" t="n">
        <v>0.21</v>
      </c>
      <c r="Y726" t="n">
        <v>1</v>
      </c>
      <c r="Z726" t="n">
        <v>10</v>
      </c>
    </row>
    <row r="727">
      <c r="A727" t="n">
        <v>17</v>
      </c>
      <c r="B727" t="n">
        <v>65</v>
      </c>
      <c r="C727" t="inlineStr">
        <is>
          <t xml:space="preserve">CONCLUIDO	</t>
        </is>
      </c>
      <c r="D727" t="n">
        <v>10.2544</v>
      </c>
      <c r="E727" t="n">
        <v>9.75</v>
      </c>
      <c r="F727" t="n">
        <v>7.27</v>
      </c>
      <c r="G727" t="n">
        <v>39.67</v>
      </c>
      <c r="H727" t="n">
        <v>0.67</v>
      </c>
      <c r="I727" t="n">
        <v>11</v>
      </c>
      <c r="J727" t="n">
        <v>138.94</v>
      </c>
      <c r="K727" t="n">
        <v>46.47</v>
      </c>
      <c r="L727" t="n">
        <v>5.25</v>
      </c>
      <c r="M727" t="n">
        <v>0</v>
      </c>
      <c r="N727" t="n">
        <v>22.22</v>
      </c>
      <c r="O727" t="n">
        <v>17369.47</v>
      </c>
      <c r="P727" t="n">
        <v>61.59</v>
      </c>
      <c r="Q727" t="n">
        <v>605.87</v>
      </c>
      <c r="R727" t="n">
        <v>30.58</v>
      </c>
      <c r="S727" t="n">
        <v>21.88</v>
      </c>
      <c r="T727" t="n">
        <v>3309.62</v>
      </c>
      <c r="U727" t="n">
        <v>0.72</v>
      </c>
      <c r="V727" t="n">
        <v>0.85</v>
      </c>
      <c r="W727" t="n">
        <v>1.02</v>
      </c>
      <c r="X727" t="n">
        <v>0.21</v>
      </c>
      <c r="Y727" t="n">
        <v>1</v>
      </c>
      <c r="Z727" t="n">
        <v>10</v>
      </c>
    </row>
    <row r="728">
      <c r="A728" t="n">
        <v>0</v>
      </c>
      <c r="B728" t="n">
        <v>130</v>
      </c>
      <c r="C728" t="inlineStr">
        <is>
          <t xml:space="preserve">CONCLUIDO	</t>
        </is>
      </c>
      <c r="D728" t="n">
        <v>5.6853</v>
      </c>
      <c r="E728" t="n">
        <v>17.59</v>
      </c>
      <c r="F728" t="n">
        <v>9.359999999999999</v>
      </c>
      <c r="G728" t="n">
        <v>5.06</v>
      </c>
      <c r="H728" t="n">
        <v>0.07000000000000001</v>
      </c>
      <c r="I728" t="n">
        <v>111</v>
      </c>
      <c r="J728" t="n">
        <v>252.85</v>
      </c>
      <c r="K728" t="n">
        <v>59.19</v>
      </c>
      <c r="L728" t="n">
        <v>1</v>
      </c>
      <c r="M728" t="n">
        <v>109</v>
      </c>
      <c r="N728" t="n">
        <v>62.65</v>
      </c>
      <c r="O728" t="n">
        <v>31418.63</v>
      </c>
      <c r="P728" t="n">
        <v>153.04</v>
      </c>
      <c r="Q728" t="n">
        <v>605.97</v>
      </c>
      <c r="R728" t="n">
        <v>95.52</v>
      </c>
      <c r="S728" t="n">
        <v>21.88</v>
      </c>
      <c r="T728" t="n">
        <v>35280.04</v>
      </c>
      <c r="U728" t="n">
        <v>0.23</v>
      </c>
      <c r="V728" t="n">
        <v>0.66</v>
      </c>
      <c r="W728" t="n">
        <v>1.18</v>
      </c>
      <c r="X728" t="n">
        <v>2.3</v>
      </c>
      <c r="Y728" t="n">
        <v>1</v>
      </c>
      <c r="Z728" t="n">
        <v>10</v>
      </c>
    </row>
    <row r="729">
      <c r="A729" t="n">
        <v>1</v>
      </c>
      <c r="B729" t="n">
        <v>130</v>
      </c>
      <c r="C729" t="inlineStr">
        <is>
          <t xml:space="preserve">CONCLUIDO	</t>
        </is>
      </c>
      <c r="D729" t="n">
        <v>6.4065</v>
      </c>
      <c r="E729" t="n">
        <v>15.61</v>
      </c>
      <c r="F729" t="n">
        <v>8.75</v>
      </c>
      <c r="G729" t="n">
        <v>6.32</v>
      </c>
      <c r="H729" t="n">
        <v>0.09</v>
      </c>
      <c r="I729" t="n">
        <v>83</v>
      </c>
      <c r="J729" t="n">
        <v>253.3</v>
      </c>
      <c r="K729" t="n">
        <v>59.19</v>
      </c>
      <c r="L729" t="n">
        <v>1.25</v>
      </c>
      <c r="M729" t="n">
        <v>81</v>
      </c>
      <c r="N729" t="n">
        <v>62.86</v>
      </c>
      <c r="O729" t="n">
        <v>31474.5</v>
      </c>
      <c r="P729" t="n">
        <v>142.54</v>
      </c>
      <c r="Q729" t="n">
        <v>605.99</v>
      </c>
      <c r="R729" t="n">
        <v>76.83</v>
      </c>
      <c r="S729" t="n">
        <v>21.88</v>
      </c>
      <c r="T729" t="n">
        <v>26078.67</v>
      </c>
      <c r="U729" t="n">
        <v>0.28</v>
      </c>
      <c r="V729" t="n">
        <v>0.71</v>
      </c>
      <c r="W729" t="n">
        <v>1.12</v>
      </c>
      <c r="X729" t="n">
        <v>1.69</v>
      </c>
      <c r="Y729" t="n">
        <v>1</v>
      </c>
      <c r="Z729" t="n">
        <v>10</v>
      </c>
    </row>
    <row r="730">
      <c r="A730" t="n">
        <v>2</v>
      </c>
      <c r="B730" t="n">
        <v>130</v>
      </c>
      <c r="C730" t="inlineStr">
        <is>
          <t xml:space="preserve">CONCLUIDO	</t>
        </is>
      </c>
      <c r="D730" t="n">
        <v>6.9348</v>
      </c>
      <c r="E730" t="n">
        <v>14.42</v>
      </c>
      <c r="F730" t="n">
        <v>8.390000000000001</v>
      </c>
      <c r="G730" t="n">
        <v>7.63</v>
      </c>
      <c r="H730" t="n">
        <v>0.11</v>
      </c>
      <c r="I730" t="n">
        <v>66</v>
      </c>
      <c r="J730" t="n">
        <v>253.75</v>
      </c>
      <c r="K730" t="n">
        <v>59.19</v>
      </c>
      <c r="L730" t="n">
        <v>1.5</v>
      </c>
      <c r="M730" t="n">
        <v>64</v>
      </c>
      <c r="N730" t="n">
        <v>63.06</v>
      </c>
      <c r="O730" t="n">
        <v>31530.44</v>
      </c>
      <c r="P730" t="n">
        <v>136.24</v>
      </c>
      <c r="Q730" t="n">
        <v>606.17</v>
      </c>
      <c r="R730" t="n">
        <v>65.45</v>
      </c>
      <c r="S730" t="n">
        <v>21.88</v>
      </c>
      <c r="T730" t="n">
        <v>20472.08</v>
      </c>
      <c r="U730" t="n">
        <v>0.33</v>
      </c>
      <c r="V730" t="n">
        <v>0.74</v>
      </c>
      <c r="W730" t="n">
        <v>1.1</v>
      </c>
      <c r="X730" t="n">
        <v>1.33</v>
      </c>
      <c r="Y730" t="n">
        <v>1</v>
      </c>
      <c r="Z730" t="n">
        <v>10</v>
      </c>
    </row>
    <row r="731">
      <c r="A731" t="n">
        <v>3</v>
      </c>
      <c r="B731" t="n">
        <v>130</v>
      </c>
      <c r="C731" t="inlineStr">
        <is>
          <t xml:space="preserve">CONCLUIDO	</t>
        </is>
      </c>
      <c r="D731" t="n">
        <v>7.3233</v>
      </c>
      <c r="E731" t="n">
        <v>13.66</v>
      </c>
      <c r="F731" t="n">
        <v>8.16</v>
      </c>
      <c r="G731" t="n">
        <v>8.9</v>
      </c>
      <c r="H731" t="n">
        <v>0.12</v>
      </c>
      <c r="I731" t="n">
        <v>55</v>
      </c>
      <c r="J731" t="n">
        <v>254.21</v>
      </c>
      <c r="K731" t="n">
        <v>59.19</v>
      </c>
      <c r="L731" t="n">
        <v>1.75</v>
      </c>
      <c r="M731" t="n">
        <v>53</v>
      </c>
      <c r="N731" t="n">
        <v>63.26</v>
      </c>
      <c r="O731" t="n">
        <v>31586.46</v>
      </c>
      <c r="P731" t="n">
        <v>132.03</v>
      </c>
      <c r="Q731" t="n">
        <v>605.92</v>
      </c>
      <c r="R731" t="n">
        <v>58.47</v>
      </c>
      <c r="S731" t="n">
        <v>21.88</v>
      </c>
      <c r="T731" t="n">
        <v>17038.01</v>
      </c>
      <c r="U731" t="n">
        <v>0.37</v>
      </c>
      <c r="V731" t="n">
        <v>0.76</v>
      </c>
      <c r="W731" t="n">
        <v>1.08</v>
      </c>
      <c r="X731" t="n">
        <v>1.1</v>
      </c>
      <c r="Y731" t="n">
        <v>1</v>
      </c>
      <c r="Z731" t="n">
        <v>10</v>
      </c>
    </row>
    <row r="732">
      <c r="A732" t="n">
        <v>4</v>
      </c>
      <c r="B732" t="n">
        <v>130</v>
      </c>
      <c r="C732" t="inlineStr">
        <is>
          <t xml:space="preserve">CONCLUIDO	</t>
        </is>
      </c>
      <c r="D732" t="n">
        <v>7.5917</v>
      </c>
      <c r="E732" t="n">
        <v>13.17</v>
      </c>
      <c r="F732" t="n">
        <v>8.02</v>
      </c>
      <c r="G732" t="n">
        <v>10.03</v>
      </c>
      <c r="H732" t="n">
        <v>0.14</v>
      </c>
      <c r="I732" t="n">
        <v>48</v>
      </c>
      <c r="J732" t="n">
        <v>254.66</v>
      </c>
      <c r="K732" t="n">
        <v>59.19</v>
      </c>
      <c r="L732" t="n">
        <v>2</v>
      </c>
      <c r="M732" t="n">
        <v>46</v>
      </c>
      <c r="N732" t="n">
        <v>63.47</v>
      </c>
      <c r="O732" t="n">
        <v>31642.55</v>
      </c>
      <c r="P732" t="n">
        <v>129.4</v>
      </c>
      <c r="Q732" t="n">
        <v>605.91</v>
      </c>
      <c r="R732" t="n">
        <v>53.9</v>
      </c>
      <c r="S732" t="n">
        <v>21.88</v>
      </c>
      <c r="T732" t="n">
        <v>14787.36</v>
      </c>
      <c r="U732" t="n">
        <v>0.41</v>
      </c>
      <c r="V732" t="n">
        <v>0.77</v>
      </c>
      <c r="W732" t="n">
        <v>1.07</v>
      </c>
      <c r="X732" t="n">
        <v>0.96</v>
      </c>
      <c r="Y732" t="n">
        <v>1</v>
      </c>
      <c r="Z732" t="n">
        <v>10</v>
      </c>
    </row>
    <row r="733">
      <c r="A733" t="n">
        <v>5</v>
      </c>
      <c r="B733" t="n">
        <v>130</v>
      </c>
      <c r="C733" t="inlineStr">
        <is>
          <t xml:space="preserve">CONCLUIDO	</t>
        </is>
      </c>
      <c r="D733" t="n">
        <v>7.8501</v>
      </c>
      <c r="E733" t="n">
        <v>12.74</v>
      </c>
      <c r="F733" t="n">
        <v>7.88</v>
      </c>
      <c r="G733" t="n">
        <v>11.26</v>
      </c>
      <c r="H733" t="n">
        <v>0.16</v>
      </c>
      <c r="I733" t="n">
        <v>42</v>
      </c>
      <c r="J733" t="n">
        <v>255.12</v>
      </c>
      <c r="K733" t="n">
        <v>59.19</v>
      </c>
      <c r="L733" t="n">
        <v>2.25</v>
      </c>
      <c r="M733" t="n">
        <v>40</v>
      </c>
      <c r="N733" t="n">
        <v>63.67</v>
      </c>
      <c r="O733" t="n">
        <v>31698.72</v>
      </c>
      <c r="P733" t="n">
        <v>126.52</v>
      </c>
      <c r="Q733" t="n">
        <v>605.92</v>
      </c>
      <c r="R733" t="n">
        <v>49.73</v>
      </c>
      <c r="S733" t="n">
        <v>21.88</v>
      </c>
      <c r="T733" t="n">
        <v>12732.52</v>
      </c>
      <c r="U733" t="n">
        <v>0.44</v>
      </c>
      <c r="V733" t="n">
        <v>0.78</v>
      </c>
      <c r="W733" t="n">
        <v>1.06</v>
      </c>
      <c r="X733" t="n">
        <v>0.82</v>
      </c>
      <c r="Y733" t="n">
        <v>1</v>
      </c>
      <c r="Z733" t="n">
        <v>10</v>
      </c>
    </row>
    <row r="734">
      <c r="A734" t="n">
        <v>6</v>
      </c>
      <c r="B734" t="n">
        <v>130</v>
      </c>
      <c r="C734" t="inlineStr">
        <is>
          <t xml:space="preserve">CONCLUIDO	</t>
        </is>
      </c>
      <c r="D734" t="n">
        <v>8.066700000000001</v>
      </c>
      <c r="E734" t="n">
        <v>12.4</v>
      </c>
      <c r="F734" t="n">
        <v>7.78</v>
      </c>
      <c r="G734" t="n">
        <v>12.62</v>
      </c>
      <c r="H734" t="n">
        <v>0.17</v>
      </c>
      <c r="I734" t="n">
        <v>37</v>
      </c>
      <c r="J734" t="n">
        <v>255.57</v>
      </c>
      <c r="K734" t="n">
        <v>59.19</v>
      </c>
      <c r="L734" t="n">
        <v>2.5</v>
      </c>
      <c r="M734" t="n">
        <v>35</v>
      </c>
      <c r="N734" t="n">
        <v>63.88</v>
      </c>
      <c r="O734" t="n">
        <v>31754.97</v>
      </c>
      <c r="P734" t="n">
        <v>124.69</v>
      </c>
      <c r="Q734" t="n">
        <v>605.9400000000001</v>
      </c>
      <c r="R734" t="n">
        <v>46.47</v>
      </c>
      <c r="S734" t="n">
        <v>21.88</v>
      </c>
      <c r="T734" t="n">
        <v>11126.75</v>
      </c>
      <c r="U734" t="n">
        <v>0.47</v>
      </c>
      <c r="V734" t="n">
        <v>0.79</v>
      </c>
      <c r="W734" t="n">
        <v>1.06</v>
      </c>
      <c r="X734" t="n">
        <v>0.72</v>
      </c>
      <c r="Y734" t="n">
        <v>1</v>
      </c>
      <c r="Z734" t="n">
        <v>10</v>
      </c>
    </row>
    <row r="735">
      <c r="A735" t="n">
        <v>7</v>
      </c>
      <c r="B735" t="n">
        <v>130</v>
      </c>
      <c r="C735" t="inlineStr">
        <is>
          <t xml:space="preserve">CONCLUIDO	</t>
        </is>
      </c>
      <c r="D735" t="n">
        <v>8.2478</v>
      </c>
      <c r="E735" t="n">
        <v>12.12</v>
      </c>
      <c r="F735" t="n">
        <v>7.71</v>
      </c>
      <c r="G735" t="n">
        <v>14.01</v>
      </c>
      <c r="H735" t="n">
        <v>0.19</v>
      </c>
      <c r="I735" t="n">
        <v>33</v>
      </c>
      <c r="J735" t="n">
        <v>256.03</v>
      </c>
      <c r="K735" t="n">
        <v>59.19</v>
      </c>
      <c r="L735" t="n">
        <v>2.75</v>
      </c>
      <c r="M735" t="n">
        <v>31</v>
      </c>
      <c r="N735" t="n">
        <v>64.09</v>
      </c>
      <c r="O735" t="n">
        <v>31811.29</v>
      </c>
      <c r="P735" t="n">
        <v>122.95</v>
      </c>
      <c r="Q735" t="n">
        <v>606.1</v>
      </c>
      <c r="R735" t="n">
        <v>44.32</v>
      </c>
      <c r="S735" t="n">
        <v>21.88</v>
      </c>
      <c r="T735" t="n">
        <v>10070.01</v>
      </c>
      <c r="U735" t="n">
        <v>0.49</v>
      </c>
      <c r="V735" t="n">
        <v>0.8</v>
      </c>
      <c r="W735" t="n">
        <v>1.04</v>
      </c>
      <c r="X735" t="n">
        <v>0.65</v>
      </c>
      <c r="Y735" t="n">
        <v>1</v>
      </c>
      <c r="Z735" t="n">
        <v>10</v>
      </c>
    </row>
    <row r="736">
      <c r="A736" t="n">
        <v>8</v>
      </c>
      <c r="B736" t="n">
        <v>130</v>
      </c>
      <c r="C736" t="inlineStr">
        <is>
          <t xml:space="preserve">CONCLUIDO	</t>
        </is>
      </c>
      <c r="D736" t="n">
        <v>8.395300000000001</v>
      </c>
      <c r="E736" t="n">
        <v>11.91</v>
      </c>
      <c r="F736" t="n">
        <v>7.64</v>
      </c>
      <c r="G736" t="n">
        <v>15.28</v>
      </c>
      <c r="H736" t="n">
        <v>0.21</v>
      </c>
      <c r="I736" t="n">
        <v>30</v>
      </c>
      <c r="J736" t="n">
        <v>256.49</v>
      </c>
      <c r="K736" t="n">
        <v>59.19</v>
      </c>
      <c r="L736" t="n">
        <v>3</v>
      </c>
      <c r="M736" t="n">
        <v>28</v>
      </c>
      <c r="N736" t="n">
        <v>64.29000000000001</v>
      </c>
      <c r="O736" t="n">
        <v>31867.69</v>
      </c>
      <c r="P736" t="n">
        <v>121.39</v>
      </c>
      <c r="Q736" t="n">
        <v>605.85</v>
      </c>
      <c r="R736" t="n">
        <v>42.27</v>
      </c>
      <c r="S736" t="n">
        <v>21.88</v>
      </c>
      <c r="T736" t="n">
        <v>9064.01</v>
      </c>
      <c r="U736" t="n">
        <v>0.52</v>
      </c>
      <c r="V736" t="n">
        <v>0.8100000000000001</v>
      </c>
      <c r="W736" t="n">
        <v>1.04</v>
      </c>
      <c r="X736" t="n">
        <v>0.58</v>
      </c>
      <c r="Y736" t="n">
        <v>1</v>
      </c>
      <c r="Z736" t="n">
        <v>10</v>
      </c>
    </row>
    <row r="737">
      <c r="A737" t="n">
        <v>9</v>
      </c>
      <c r="B737" t="n">
        <v>130</v>
      </c>
      <c r="C737" t="inlineStr">
        <is>
          <t xml:space="preserve">CONCLUIDO	</t>
        </is>
      </c>
      <c r="D737" t="n">
        <v>8.49</v>
      </c>
      <c r="E737" t="n">
        <v>11.78</v>
      </c>
      <c r="F737" t="n">
        <v>7.6</v>
      </c>
      <c r="G737" t="n">
        <v>16.3</v>
      </c>
      <c r="H737" t="n">
        <v>0.23</v>
      </c>
      <c r="I737" t="n">
        <v>28</v>
      </c>
      <c r="J737" t="n">
        <v>256.95</v>
      </c>
      <c r="K737" t="n">
        <v>59.19</v>
      </c>
      <c r="L737" t="n">
        <v>3.25</v>
      </c>
      <c r="M737" t="n">
        <v>26</v>
      </c>
      <c r="N737" t="n">
        <v>64.5</v>
      </c>
      <c r="O737" t="n">
        <v>31924.29</v>
      </c>
      <c r="P737" t="n">
        <v>120.31</v>
      </c>
      <c r="Q737" t="n">
        <v>605.86</v>
      </c>
      <c r="R737" t="n">
        <v>41.15</v>
      </c>
      <c r="S737" t="n">
        <v>21.88</v>
      </c>
      <c r="T737" t="n">
        <v>8511.440000000001</v>
      </c>
      <c r="U737" t="n">
        <v>0.53</v>
      </c>
      <c r="V737" t="n">
        <v>0.8100000000000001</v>
      </c>
      <c r="W737" t="n">
        <v>1.04</v>
      </c>
      <c r="X737" t="n">
        <v>0.55</v>
      </c>
      <c r="Y737" t="n">
        <v>1</v>
      </c>
      <c r="Z737" t="n">
        <v>10</v>
      </c>
    </row>
    <row r="738">
      <c r="A738" t="n">
        <v>10</v>
      </c>
      <c r="B738" t="n">
        <v>130</v>
      </c>
      <c r="C738" t="inlineStr">
        <is>
          <t xml:space="preserve">CONCLUIDO	</t>
        </is>
      </c>
      <c r="D738" t="n">
        <v>8.588800000000001</v>
      </c>
      <c r="E738" t="n">
        <v>11.64</v>
      </c>
      <c r="F738" t="n">
        <v>7.57</v>
      </c>
      <c r="G738" t="n">
        <v>17.46</v>
      </c>
      <c r="H738" t="n">
        <v>0.24</v>
      </c>
      <c r="I738" t="n">
        <v>26</v>
      </c>
      <c r="J738" t="n">
        <v>257.41</v>
      </c>
      <c r="K738" t="n">
        <v>59.19</v>
      </c>
      <c r="L738" t="n">
        <v>3.5</v>
      </c>
      <c r="M738" t="n">
        <v>24</v>
      </c>
      <c r="N738" t="n">
        <v>64.70999999999999</v>
      </c>
      <c r="O738" t="n">
        <v>31980.84</v>
      </c>
      <c r="P738" t="n">
        <v>119.48</v>
      </c>
      <c r="Q738" t="n">
        <v>605.9</v>
      </c>
      <c r="R738" t="n">
        <v>40.2</v>
      </c>
      <c r="S738" t="n">
        <v>21.88</v>
      </c>
      <c r="T738" t="n">
        <v>8048.26</v>
      </c>
      <c r="U738" t="n">
        <v>0.54</v>
      </c>
      <c r="V738" t="n">
        <v>0.82</v>
      </c>
      <c r="W738" t="n">
        <v>1.03</v>
      </c>
      <c r="X738" t="n">
        <v>0.51</v>
      </c>
      <c r="Y738" t="n">
        <v>1</v>
      </c>
      <c r="Z738" t="n">
        <v>10</v>
      </c>
    </row>
    <row r="739">
      <c r="A739" t="n">
        <v>11</v>
      </c>
      <c r="B739" t="n">
        <v>130</v>
      </c>
      <c r="C739" t="inlineStr">
        <is>
          <t xml:space="preserve">CONCLUIDO	</t>
        </is>
      </c>
      <c r="D739" t="n">
        <v>8.694000000000001</v>
      </c>
      <c r="E739" t="n">
        <v>11.5</v>
      </c>
      <c r="F739" t="n">
        <v>7.52</v>
      </c>
      <c r="G739" t="n">
        <v>18.81</v>
      </c>
      <c r="H739" t="n">
        <v>0.26</v>
      </c>
      <c r="I739" t="n">
        <v>24</v>
      </c>
      <c r="J739" t="n">
        <v>257.86</v>
      </c>
      <c r="K739" t="n">
        <v>59.19</v>
      </c>
      <c r="L739" t="n">
        <v>3.75</v>
      </c>
      <c r="M739" t="n">
        <v>22</v>
      </c>
      <c r="N739" t="n">
        <v>64.92</v>
      </c>
      <c r="O739" t="n">
        <v>32037.48</v>
      </c>
      <c r="P739" t="n">
        <v>118.21</v>
      </c>
      <c r="Q739" t="n">
        <v>605.92</v>
      </c>
      <c r="R739" t="n">
        <v>38.65</v>
      </c>
      <c r="S739" t="n">
        <v>21.88</v>
      </c>
      <c r="T739" t="n">
        <v>7281.23</v>
      </c>
      <c r="U739" t="n">
        <v>0.57</v>
      </c>
      <c r="V739" t="n">
        <v>0.82</v>
      </c>
      <c r="W739" t="n">
        <v>1.03</v>
      </c>
      <c r="X739" t="n">
        <v>0.47</v>
      </c>
      <c r="Y739" t="n">
        <v>1</v>
      </c>
      <c r="Z739" t="n">
        <v>10</v>
      </c>
    </row>
    <row r="740">
      <c r="A740" t="n">
        <v>12</v>
      </c>
      <c r="B740" t="n">
        <v>130</v>
      </c>
      <c r="C740" t="inlineStr">
        <is>
          <t xml:space="preserve">CONCLUIDO	</t>
        </is>
      </c>
      <c r="D740" t="n">
        <v>8.8035</v>
      </c>
      <c r="E740" t="n">
        <v>11.36</v>
      </c>
      <c r="F740" t="n">
        <v>7.48</v>
      </c>
      <c r="G740" t="n">
        <v>20.4</v>
      </c>
      <c r="H740" t="n">
        <v>0.28</v>
      </c>
      <c r="I740" t="n">
        <v>22</v>
      </c>
      <c r="J740" t="n">
        <v>258.32</v>
      </c>
      <c r="K740" t="n">
        <v>59.19</v>
      </c>
      <c r="L740" t="n">
        <v>4</v>
      </c>
      <c r="M740" t="n">
        <v>20</v>
      </c>
      <c r="N740" t="n">
        <v>65.13</v>
      </c>
      <c r="O740" t="n">
        <v>32094.19</v>
      </c>
      <c r="P740" t="n">
        <v>117.14</v>
      </c>
      <c r="Q740" t="n">
        <v>605.85</v>
      </c>
      <c r="R740" t="n">
        <v>37.25</v>
      </c>
      <c r="S740" t="n">
        <v>21.88</v>
      </c>
      <c r="T740" t="n">
        <v>6594.11</v>
      </c>
      <c r="U740" t="n">
        <v>0.59</v>
      </c>
      <c r="V740" t="n">
        <v>0.83</v>
      </c>
      <c r="W740" t="n">
        <v>1.02</v>
      </c>
      <c r="X740" t="n">
        <v>0.42</v>
      </c>
      <c r="Y740" t="n">
        <v>1</v>
      </c>
      <c r="Z740" t="n">
        <v>10</v>
      </c>
    </row>
    <row r="741">
      <c r="A741" t="n">
        <v>13</v>
      </c>
      <c r="B741" t="n">
        <v>130</v>
      </c>
      <c r="C741" t="inlineStr">
        <is>
          <t xml:space="preserve">CONCLUIDO	</t>
        </is>
      </c>
      <c r="D741" t="n">
        <v>8.8714</v>
      </c>
      <c r="E741" t="n">
        <v>11.27</v>
      </c>
      <c r="F741" t="n">
        <v>7.44</v>
      </c>
      <c r="G741" t="n">
        <v>21.26</v>
      </c>
      <c r="H741" t="n">
        <v>0.29</v>
      </c>
      <c r="I741" t="n">
        <v>21</v>
      </c>
      <c r="J741" t="n">
        <v>258.78</v>
      </c>
      <c r="K741" t="n">
        <v>59.19</v>
      </c>
      <c r="L741" t="n">
        <v>4.25</v>
      </c>
      <c r="M741" t="n">
        <v>19</v>
      </c>
      <c r="N741" t="n">
        <v>65.34</v>
      </c>
      <c r="O741" t="n">
        <v>32150.98</v>
      </c>
      <c r="P741" t="n">
        <v>116.11</v>
      </c>
      <c r="Q741" t="n">
        <v>605.84</v>
      </c>
      <c r="R741" t="n">
        <v>35.95</v>
      </c>
      <c r="S741" t="n">
        <v>21.88</v>
      </c>
      <c r="T741" t="n">
        <v>5944.27</v>
      </c>
      <c r="U741" t="n">
        <v>0.61</v>
      </c>
      <c r="V741" t="n">
        <v>0.83</v>
      </c>
      <c r="W741" t="n">
        <v>1.02</v>
      </c>
      <c r="X741" t="n">
        <v>0.38</v>
      </c>
      <c r="Y741" t="n">
        <v>1</v>
      </c>
      <c r="Z741" t="n">
        <v>10</v>
      </c>
    </row>
    <row r="742">
      <c r="A742" t="n">
        <v>14</v>
      </c>
      <c r="B742" t="n">
        <v>130</v>
      </c>
      <c r="C742" t="inlineStr">
        <is>
          <t xml:space="preserve">CONCLUIDO	</t>
        </is>
      </c>
      <c r="D742" t="n">
        <v>8.9047</v>
      </c>
      <c r="E742" t="n">
        <v>11.23</v>
      </c>
      <c r="F742" t="n">
        <v>7.45</v>
      </c>
      <c r="G742" t="n">
        <v>22.34</v>
      </c>
      <c r="H742" t="n">
        <v>0.31</v>
      </c>
      <c r="I742" t="n">
        <v>20</v>
      </c>
      <c r="J742" t="n">
        <v>259.25</v>
      </c>
      <c r="K742" t="n">
        <v>59.19</v>
      </c>
      <c r="L742" t="n">
        <v>4.5</v>
      </c>
      <c r="M742" t="n">
        <v>18</v>
      </c>
      <c r="N742" t="n">
        <v>65.55</v>
      </c>
      <c r="O742" t="n">
        <v>32207.85</v>
      </c>
      <c r="P742" t="n">
        <v>115.93</v>
      </c>
      <c r="Q742" t="n">
        <v>605.9</v>
      </c>
      <c r="R742" t="n">
        <v>36.08</v>
      </c>
      <c r="S742" t="n">
        <v>21.88</v>
      </c>
      <c r="T742" t="n">
        <v>6015.91</v>
      </c>
      <c r="U742" t="n">
        <v>0.61</v>
      </c>
      <c r="V742" t="n">
        <v>0.83</v>
      </c>
      <c r="W742" t="n">
        <v>1.03</v>
      </c>
      <c r="X742" t="n">
        <v>0.39</v>
      </c>
      <c r="Y742" t="n">
        <v>1</v>
      </c>
      <c r="Z742" t="n">
        <v>10</v>
      </c>
    </row>
    <row r="743">
      <c r="A743" t="n">
        <v>15</v>
      </c>
      <c r="B743" t="n">
        <v>130</v>
      </c>
      <c r="C743" t="inlineStr">
        <is>
          <t xml:space="preserve">CONCLUIDO	</t>
        </is>
      </c>
      <c r="D743" t="n">
        <v>8.9702</v>
      </c>
      <c r="E743" t="n">
        <v>11.15</v>
      </c>
      <c r="F743" t="n">
        <v>7.41</v>
      </c>
      <c r="G743" t="n">
        <v>23.41</v>
      </c>
      <c r="H743" t="n">
        <v>0.33</v>
      </c>
      <c r="I743" t="n">
        <v>19</v>
      </c>
      <c r="J743" t="n">
        <v>259.71</v>
      </c>
      <c r="K743" t="n">
        <v>59.19</v>
      </c>
      <c r="L743" t="n">
        <v>4.75</v>
      </c>
      <c r="M743" t="n">
        <v>17</v>
      </c>
      <c r="N743" t="n">
        <v>65.76000000000001</v>
      </c>
      <c r="O743" t="n">
        <v>32264.79</v>
      </c>
      <c r="P743" t="n">
        <v>114.72</v>
      </c>
      <c r="Q743" t="n">
        <v>605.92</v>
      </c>
      <c r="R743" t="n">
        <v>35.37</v>
      </c>
      <c r="S743" t="n">
        <v>21.88</v>
      </c>
      <c r="T743" t="n">
        <v>5668.82</v>
      </c>
      <c r="U743" t="n">
        <v>0.62</v>
      </c>
      <c r="V743" t="n">
        <v>0.83</v>
      </c>
      <c r="W743" t="n">
        <v>1.02</v>
      </c>
      <c r="X743" t="n">
        <v>0.36</v>
      </c>
      <c r="Y743" t="n">
        <v>1</v>
      </c>
      <c r="Z743" t="n">
        <v>10</v>
      </c>
    </row>
    <row r="744">
      <c r="A744" t="n">
        <v>16</v>
      </c>
      <c r="B744" t="n">
        <v>130</v>
      </c>
      <c r="C744" t="inlineStr">
        <is>
          <t xml:space="preserve">CONCLUIDO	</t>
        </is>
      </c>
      <c r="D744" t="n">
        <v>9.0259</v>
      </c>
      <c r="E744" t="n">
        <v>11.08</v>
      </c>
      <c r="F744" t="n">
        <v>7.39</v>
      </c>
      <c r="G744" t="n">
        <v>24.65</v>
      </c>
      <c r="H744" t="n">
        <v>0.34</v>
      </c>
      <c r="I744" t="n">
        <v>18</v>
      </c>
      <c r="J744" t="n">
        <v>260.17</v>
      </c>
      <c r="K744" t="n">
        <v>59.19</v>
      </c>
      <c r="L744" t="n">
        <v>5</v>
      </c>
      <c r="M744" t="n">
        <v>16</v>
      </c>
      <c r="N744" t="n">
        <v>65.98</v>
      </c>
      <c r="O744" t="n">
        <v>32321.82</v>
      </c>
      <c r="P744" t="n">
        <v>113.79</v>
      </c>
      <c r="Q744" t="n">
        <v>605.86</v>
      </c>
      <c r="R744" t="n">
        <v>34.4</v>
      </c>
      <c r="S744" t="n">
        <v>21.88</v>
      </c>
      <c r="T744" t="n">
        <v>5185.71</v>
      </c>
      <c r="U744" t="n">
        <v>0.64</v>
      </c>
      <c r="V744" t="n">
        <v>0.84</v>
      </c>
      <c r="W744" t="n">
        <v>1.02</v>
      </c>
      <c r="X744" t="n">
        <v>0.34</v>
      </c>
      <c r="Y744" t="n">
        <v>1</v>
      </c>
      <c r="Z744" t="n">
        <v>10</v>
      </c>
    </row>
    <row r="745">
      <c r="A745" t="n">
        <v>17</v>
      </c>
      <c r="B745" t="n">
        <v>130</v>
      </c>
      <c r="C745" t="inlineStr">
        <is>
          <t xml:space="preserve">CONCLUIDO	</t>
        </is>
      </c>
      <c r="D745" t="n">
        <v>9.0678</v>
      </c>
      <c r="E745" t="n">
        <v>11.03</v>
      </c>
      <c r="F745" t="n">
        <v>7.39</v>
      </c>
      <c r="G745" t="n">
        <v>26.09</v>
      </c>
      <c r="H745" t="n">
        <v>0.36</v>
      </c>
      <c r="I745" t="n">
        <v>17</v>
      </c>
      <c r="J745" t="n">
        <v>260.63</v>
      </c>
      <c r="K745" t="n">
        <v>59.19</v>
      </c>
      <c r="L745" t="n">
        <v>5.25</v>
      </c>
      <c r="M745" t="n">
        <v>15</v>
      </c>
      <c r="N745" t="n">
        <v>66.19</v>
      </c>
      <c r="O745" t="n">
        <v>32378.93</v>
      </c>
      <c r="P745" t="n">
        <v>113.67</v>
      </c>
      <c r="Q745" t="n">
        <v>605.95</v>
      </c>
      <c r="R745" t="n">
        <v>34.49</v>
      </c>
      <c r="S745" t="n">
        <v>21.88</v>
      </c>
      <c r="T745" t="n">
        <v>5234.25</v>
      </c>
      <c r="U745" t="n">
        <v>0.63</v>
      </c>
      <c r="V745" t="n">
        <v>0.84</v>
      </c>
      <c r="W745" t="n">
        <v>1.02</v>
      </c>
      <c r="X745" t="n">
        <v>0.33</v>
      </c>
      <c r="Y745" t="n">
        <v>1</v>
      </c>
      <c r="Z745" t="n">
        <v>10</v>
      </c>
    </row>
    <row r="746">
      <c r="A746" t="n">
        <v>18</v>
      </c>
      <c r="B746" t="n">
        <v>130</v>
      </c>
      <c r="C746" t="inlineStr">
        <is>
          <t xml:space="preserve">CONCLUIDO	</t>
        </is>
      </c>
      <c r="D746" t="n">
        <v>9.138400000000001</v>
      </c>
      <c r="E746" t="n">
        <v>10.94</v>
      </c>
      <c r="F746" t="n">
        <v>7.36</v>
      </c>
      <c r="G746" t="n">
        <v>27.58</v>
      </c>
      <c r="H746" t="n">
        <v>0.37</v>
      </c>
      <c r="I746" t="n">
        <v>16</v>
      </c>
      <c r="J746" t="n">
        <v>261.1</v>
      </c>
      <c r="K746" t="n">
        <v>59.19</v>
      </c>
      <c r="L746" t="n">
        <v>5.5</v>
      </c>
      <c r="M746" t="n">
        <v>14</v>
      </c>
      <c r="N746" t="n">
        <v>66.40000000000001</v>
      </c>
      <c r="O746" t="n">
        <v>32436.11</v>
      </c>
      <c r="P746" t="n">
        <v>112.63</v>
      </c>
      <c r="Q746" t="n">
        <v>605.88</v>
      </c>
      <c r="R746" t="n">
        <v>33.4</v>
      </c>
      <c r="S746" t="n">
        <v>21.88</v>
      </c>
      <c r="T746" t="n">
        <v>4695.69</v>
      </c>
      <c r="U746" t="n">
        <v>0.66</v>
      </c>
      <c r="V746" t="n">
        <v>0.84</v>
      </c>
      <c r="W746" t="n">
        <v>1.02</v>
      </c>
      <c r="X746" t="n">
        <v>0.3</v>
      </c>
      <c r="Y746" t="n">
        <v>1</v>
      </c>
      <c r="Z746" t="n">
        <v>10</v>
      </c>
    </row>
    <row r="747">
      <c r="A747" t="n">
        <v>19</v>
      </c>
      <c r="B747" t="n">
        <v>130</v>
      </c>
      <c r="C747" t="inlineStr">
        <is>
          <t xml:space="preserve">CONCLUIDO	</t>
        </is>
      </c>
      <c r="D747" t="n">
        <v>9.192600000000001</v>
      </c>
      <c r="E747" t="n">
        <v>10.88</v>
      </c>
      <c r="F747" t="n">
        <v>7.34</v>
      </c>
      <c r="G747" t="n">
        <v>29.36</v>
      </c>
      <c r="H747" t="n">
        <v>0.39</v>
      </c>
      <c r="I747" t="n">
        <v>15</v>
      </c>
      <c r="J747" t="n">
        <v>261.56</v>
      </c>
      <c r="K747" t="n">
        <v>59.19</v>
      </c>
      <c r="L747" t="n">
        <v>5.75</v>
      </c>
      <c r="M747" t="n">
        <v>13</v>
      </c>
      <c r="N747" t="n">
        <v>66.62</v>
      </c>
      <c r="O747" t="n">
        <v>32493.38</v>
      </c>
      <c r="P747" t="n">
        <v>111.64</v>
      </c>
      <c r="Q747" t="n">
        <v>605.95</v>
      </c>
      <c r="R747" t="n">
        <v>33.01</v>
      </c>
      <c r="S747" t="n">
        <v>21.88</v>
      </c>
      <c r="T747" t="n">
        <v>4507.53</v>
      </c>
      <c r="U747" t="n">
        <v>0.66</v>
      </c>
      <c r="V747" t="n">
        <v>0.84</v>
      </c>
      <c r="W747" t="n">
        <v>1.01</v>
      </c>
      <c r="X747" t="n">
        <v>0.28</v>
      </c>
      <c r="Y747" t="n">
        <v>1</v>
      </c>
      <c r="Z747" t="n">
        <v>10</v>
      </c>
    </row>
    <row r="748">
      <c r="A748" t="n">
        <v>20</v>
      </c>
      <c r="B748" t="n">
        <v>130</v>
      </c>
      <c r="C748" t="inlineStr">
        <is>
          <t xml:space="preserve">CONCLUIDO	</t>
        </is>
      </c>
      <c r="D748" t="n">
        <v>9.197800000000001</v>
      </c>
      <c r="E748" t="n">
        <v>10.87</v>
      </c>
      <c r="F748" t="n">
        <v>7.33</v>
      </c>
      <c r="G748" t="n">
        <v>29.34</v>
      </c>
      <c r="H748" t="n">
        <v>0.41</v>
      </c>
      <c r="I748" t="n">
        <v>15</v>
      </c>
      <c r="J748" t="n">
        <v>262.03</v>
      </c>
      <c r="K748" t="n">
        <v>59.19</v>
      </c>
      <c r="L748" t="n">
        <v>6</v>
      </c>
      <c r="M748" t="n">
        <v>13</v>
      </c>
      <c r="N748" t="n">
        <v>66.83</v>
      </c>
      <c r="O748" t="n">
        <v>32550.72</v>
      </c>
      <c r="P748" t="n">
        <v>110.93</v>
      </c>
      <c r="Q748" t="n">
        <v>605.89</v>
      </c>
      <c r="R748" t="n">
        <v>32.68</v>
      </c>
      <c r="S748" t="n">
        <v>21.88</v>
      </c>
      <c r="T748" t="n">
        <v>4341.68</v>
      </c>
      <c r="U748" t="n">
        <v>0.67</v>
      </c>
      <c r="V748" t="n">
        <v>0.84</v>
      </c>
      <c r="W748" t="n">
        <v>1.01</v>
      </c>
      <c r="X748" t="n">
        <v>0.28</v>
      </c>
      <c r="Y748" t="n">
        <v>1</v>
      </c>
      <c r="Z748" t="n">
        <v>10</v>
      </c>
    </row>
    <row r="749">
      <c r="A749" t="n">
        <v>21</v>
      </c>
      <c r="B749" t="n">
        <v>130</v>
      </c>
      <c r="C749" t="inlineStr">
        <is>
          <t xml:space="preserve">CONCLUIDO	</t>
        </is>
      </c>
      <c r="D749" t="n">
        <v>9.2631</v>
      </c>
      <c r="E749" t="n">
        <v>10.8</v>
      </c>
      <c r="F749" t="n">
        <v>7.31</v>
      </c>
      <c r="G749" t="n">
        <v>31.31</v>
      </c>
      <c r="H749" t="n">
        <v>0.42</v>
      </c>
      <c r="I749" t="n">
        <v>14</v>
      </c>
      <c r="J749" t="n">
        <v>262.49</v>
      </c>
      <c r="K749" t="n">
        <v>59.19</v>
      </c>
      <c r="L749" t="n">
        <v>6.25</v>
      </c>
      <c r="M749" t="n">
        <v>12</v>
      </c>
      <c r="N749" t="n">
        <v>67.05</v>
      </c>
      <c r="O749" t="n">
        <v>32608.15</v>
      </c>
      <c r="P749" t="n">
        <v>110.27</v>
      </c>
      <c r="Q749" t="n">
        <v>605.9400000000001</v>
      </c>
      <c r="R749" t="n">
        <v>31.89</v>
      </c>
      <c r="S749" t="n">
        <v>21.88</v>
      </c>
      <c r="T749" t="n">
        <v>3951.12</v>
      </c>
      <c r="U749" t="n">
        <v>0.6899999999999999</v>
      </c>
      <c r="V749" t="n">
        <v>0.85</v>
      </c>
      <c r="W749" t="n">
        <v>1.01</v>
      </c>
      <c r="X749" t="n">
        <v>0.25</v>
      </c>
      <c r="Y749" t="n">
        <v>1</v>
      </c>
      <c r="Z749" t="n">
        <v>10</v>
      </c>
    </row>
    <row r="750">
      <c r="A750" t="n">
        <v>22</v>
      </c>
      <c r="B750" t="n">
        <v>130</v>
      </c>
      <c r="C750" t="inlineStr">
        <is>
          <t xml:space="preserve">CONCLUIDO	</t>
        </is>
      </c>
      <c r="D750" t="n">
        <v>9.2486</v>
      </c>
      <c r="E750" t="n">
        <v>10.81</v>
      </c>
      <c r="F750" t="n">
        <v>7.32</v>
      </c>
      <c r="G750" t="n">
        <v>31.38</v>
      </c>
      <c r="H750" t="n">
        <v>0.44</v>
      </c>
      <c r="I750" t="n">
        <v>14</v>
      </c>
      <c r="J750" t="n">
        <v>262.96</v>
      </c>
      <c r="K750" t="n">
        <v>59.19</v>
      </c>
      <c r="L750" t="n">
        <v>6.5</v>
      </c>
      <c r="M750" t="n">
        <v>12</v>
      </c>
      <c r="N750" t="n">
        <v>67.26000000000001</v>
      </c>
      <c r="O750" t="n">
        <v>32665.66</v>
      </c>
      <c r="P750" t="n">
        <v>109.86</v>
      </c>
      <c r="Q750" t="n">
        <v>605.85</v>
      </c>
      <c r="R750" t="n">
        <v>32.52</v>
      </c>
      <c r="S750" t="n">
        <v>21.88</v>
      </c>
      <c r="T750" t="n">
        <v>4269.01</v>
      </c>
      <c r="U750" t="n">
        <v>0.67</v>
      </c>
      <c r="V750" t="n">
        <v>0.84</v>
      </c>
      <c r="W750" t="n">
        <v>1.01</v>
      </c>
      <c r="X750" t="n">
        <v>0.27</v>
      </c>
      <c r="Y750" t="n">
        <v>1</v>
      </c>
      <c r="Z750" t="n">
        <v>10</v>
      </c>
    </row>
    <row r="751">
      <c r="A751" t="n">
        <v>23</v>
      </c>
      <c r="B751" t="n">
        <v>130</v>
      </c>
      <c r="C751" t="inlineStr">
        <is>
          <t xml:space="preserve">CONCLUIDO	</t>
        </is>
      </c>
      <c r="D751" t="n">
        <v>9.310700000000001</v>
      </c>
      <c r="E751" t="n">
        <v>10.74</v>
      </c>
      <c r="F751" t="n">
        <v>7.3</v>
      </c>
      <c r="G751" t="n">
        <v>33.69</v>
      </c>
      <c r="H751" t="n">
        <v>0.46</v>
      </c>
      <c r="I751" t="n">
        <v>13</v>
      </c>
      <c r="J751" t="n">
        <v>263.42</v>
      </c>
      <c r="K751" t="n">
        <v>59.19</v>
      </c>
      <c r="L751" t="n">
        <v>6.75</v>
      </c>
      <c r="M751" t="n">
        <v>11</v>
      </c>
      <c r="N751" t="n">
        <v>67.48</v>
      </c>
      <c r="O751" t="n">
        <v>32723.25</v>
      </c>
      <c r="P751" t="n">
        <v>109.27</v>
      </c>
      <c r="Q751" t="n">
        <v>605.84</v>
      </c>
      <c r="R751" t="n">
        <v>31.75</v>
      </c>
      <c r="S751" t="n">
        <v>21.88</v>
      </c>
      <c r="T751" t="n">
        <v>3888.92</v>
      </c>
      <c r="U751" t="n">
        <v>0.6899999999999999</v>
      </c>
      <c r="V751" t="n">
        <v>0.85</v>
      </c>
      <c r="W751" t="n">
        <v>1.01</v>
      </c>
      <c r="X751" t="n">
        <v>0.24</v>
      </c>
      <c r="Y751" t="n">
        <v>1</v>
      </c>
      <c r="Z751" t="n">
        <v>10</v>
      </c>
    </row>
    <row r="752">
      <c r="A752" t="n">
        <v>24</v>
      </c>
      <c r="B752" t="n">
        <v>130</v>
      </c>
      <c r="C752" t="inlineStr">
        <is>
          <t xml:space="preserve">CONCLUIDO	</t>
        </is>
      </c>
      <c r="D752" t="n">
        <v>9.3011</v>
      </c>
      <c r="E752" t="n">
        <v>10.75</v>
      </c>
      <c r="F752" t="n">
        <v>7.31</v>
      </c>
      <c r="G752" t="n">
        <v>33.74</v>
      </c>
      <c r="H752" t="n">
        <v>0.47</v>
      </c>
      <c r="I752" t="n">
        <v>13</v>
      </c>
      <c r="J752" t="n">
        <v>263.89</v>
      </c>
      <c r="K752" t="n">
        <v>59.19</v>
      </c>
      <c r="L752" t="n">
        <v>7</v>
      </c>
      <c r="M752" t="n">
        <v>11</v>
      </c>
      <c r="N752" t="n">
        <v>67.7</v>
      </c>
      <c r="O752" t="n">
        <v>32780.92</v>
      </c>
      <c r="P752" t="n">
        <v>109.47</v>
      </c>
      <c r="Q752" t="n">
        <v>605.84</v>
      </c>
      <c r="R752" t="n">
        <v>31.96</v>
      </c>
      <c r="S752" t="n">
        <v>21.88</v>
      </c>
      <c r="T752" t="n">
        <v>3991.76</v>
      </c>
      <c r="U752" t="n">
        <v>0.68</v>
      </c>
      <c r="V752" t="n">
        <v>0.85</v>
      </c>
      <c r="W752" t="n">
        <v>1.01</v>
      </c>
      <c r="X752" t="n">
        <v>0.25</v>
      </c>
      <c r="Y752" t="n">
        <v>1</v>
      </c>
      <c r="Z752" t="n">
        <v>10</v>
      </c>
    </row>
    <row r="753">
      <c r="A753" t="n">
        <v>25</v>
      </c>
      <c r="B753" t="n">
        <v>130</v>
      </c>
      <c r="C753" t="inlineStr">
        <is>
          <t xml:space="preserve">CONCLUIDO	</t>
        </is>
      </c>
      <c r="D753" t="n">
        <v>9.3721</v>
      </c>
      <c r="E753" t="n">
        <v>10.67</v>
      </c>
      <c r="F753" t="n">
        <v>7.28</v>
      </c>
      <c r="G753" t="n">
        <v>36.39</v>
      </c>
      <c r="H753" t="n">
        <v>0.49</v>
      </c>
      <c r="I753" t="n">
        <v>12</v>
      </c>
      <c r="J753" t="n">
        <v>264.36</v>
      </c>
      <c r="K753" t="n">
        <v>59.19</v>
      </c>
      <c r="L753" t="n">
        <v>7.25</v>
      </c>
      <c r="M753" t="n">
        <v>10</v>
      </c>
      <c r="N753" t="n">
        <v>67.92</v>
      </c>
      <c r="O753" t="n">
        <v>32838.68</v>
      </c>
      <c r="P753" t="n">
        <v>108.09</v>
      </c>
      <c r="Q753" t="n">
        <v>605.89</v>
      </c>
      <c r="R753" t="n">
        <v>31.13</v>
      </c>
      <c r="S753" t="n">
        <v>21.88</v>
      </c>
      <c r="T753" t="n">
        <v>3580.89</v>
      </c>
      <c r="U753" t="n">
        <v>0.7</v>
      </c>
      <c r="V753" t="n">
        <v>0.85</v>
      </c>
      <c r="W753" t="n">
        <v>1.01</v>
      </c>
      <c r="X753" t="n">
        <v>0.22</v>
      </c>
      <c r="Y753" t="n">
        <v>1</v>
      </c>
      <c r="Z753" t="n">
        <v>10</v>
      </c>
    </row>
    <row r="754">
      <c r="A754" t="n">
        <v>26</v>
      </c>
      <c r="B754" t="n">
        <v>130</v>
      </c>
      <c r="C754" t="inlineStr">
        <is>
          <t xml:space="preserve">CONCLUIDO	</t>
        </is>
      </c>
      <c r="D754" t="n">
        <v>9.370100000000001</v>
      </c>
      <c r="E754" t="n">
        <v>10.67</v>
      </c>
      <c r="F754" t="n">
        <v>7.28</v>
      </c>
      <c r="G754" t="n">
        <v>36.4</v>
      </c>
      <c r="H754" t="n">
        <v>0.5</v>
      </c>
      <c r="I754" t="n">
        <v>12</v>
      </c>
      <c r="J754" t="n">
        <v>264.83</v>
      </c>
      <c r="K754" t="n">
        <v>59.19</v>
      </c>
      <c r="L754" t="n">
        <v>7.5</v>
      </c>
      <c r="M754" t="n">
        <v>10</v>
      </c>
      <c r="N754" t="n">
        <v>68.14</v>
      </c>
      <c r="O754" t="n">
        <v>32896.51</v>
      </c>
      <c r="P754" t="n">
        <v>107.93</v>
      </c>
      <c r="Q754" t="n">
        <v>605.84</v>
      </c>
      <c r="R754" t="n">
        <v>31.03</v>
      </c>
      <c r="S754" t="n">
        <v>21.88</v>
      </c>
      <c r="T754" t="n">
        <v>3531.91</v>
      </c>
      <c r="U754" t="n">
        <v>0.71</v>
      </c>
      <c r="V754" t="n">
        <v>0.85</v>
      </c>
      <c r="W754" t="n">
        <v>1.01</v>
      </c>
      <c r="X754" t="n">
        <v>0.22</v>
      </c>
      <c r="Y754" t="n">
        <v>1</v>
      </c>
      <c r="Z754" t="n">
        <v>10</v>
      </c>
    </row>
    <row r="755">
      <c r="A755" t="n">
        <v>27</v>
      </c>
      <c r="B755" t="n">
        <v>130</v>
      </c>
      <c r="C755" t="inlineStr">
        <is>
          <t xml:space="preserve">CONCLUIDO	</t>
        </is>
      </c>
      <c r="D755" t="n">
        <v>9.4404</v>
      </c>
      <c r="E755" t="n">
        <v>10.59</v>
      </c>
      <c r="F755" t="n">
        <v>7.25</v>
      </c>
      <c r="G755" t="n">
        <v>39.55</v>
      </c>
      <c r="H755" t="n">
        <v>0.52</v>
      </c>
      <c r="I755" t="n">
        <v>11</v>
      </c>
      <c r="J755" t="n">
        <v>265.3</v>
      </c>
      <c r="K755" t="n">
        <v>59.19</v>
      </c>
      <c r="L755" t="n">
        <v>7.75</v>
      </c>
      <c r="M755" t="n">
        <v>9</v>
      </c>
      <c r="N755" t="n">
        <v>68.36</v>
      </c>
      <c r="O755" t="n">
        <v>32954.43</v>
      </c>
      <c r="P755" t="n">
        <v>106.96</v>
      </c>
      <c r="Q755" t="n">
        <v>605.84</v>
      </c>
      <c r="R755" t="n">
        <v>29.91</v>
      </c>
      <c r="S755" t="n">
        <v>21.88</v>
      </c>
      <c r="T755" t="n">
        <v>2979.18</v>
      </c>
      <c r="U755" t="n">
        <v>0.73</v>
      </c>
      <c r="V755" t="n">
        <v>0.85</v>
      </c>
      <c r="W755" t="n">
        <v>1.01</v>
      </c>
      <c r="X755" t="n">
        <v>0.19</v>
      </c>
      <c r="Y755" t="n">
        <v>1</v>
      </c>
      <c r="Z755" t="n">
        <v>10</v>
      </c>
    </row>
    <row r="756">
      <c r="A756" t="n">
        <v>28</v>
      </c>
      <c r="B756" t="n">
        <v>130</v>
      </c>
      <c r="C756" t="inlineStr">
        <is>
          <t xml:space="preserve">CONCLUIDO	</t>
        </is>
      </c>
      <c r="D756" t="n">
        <v>9.4315</v>
      </c>
      <c r="E756" t="n">
        <v>10.6</v>
      </c>
      <c r="F756" t="n">
        <v>7.26</v>
      </c>
      <c r="G756" t="n">
        <v>39.6</v>
      </c>
      <c r="H756" t="n">
        <v>0.54</v>
      </c>
      <c r="I756" t="n">
        <v>11</v>
      </c>
      <c r="J756" t="n">
        <v>265.77</v>
      </c>
      <c r="K756" t="n">
        <v>59.19</v>
      </c>
      <c r="L756" t="n">
        <v>8</v>
      </c>
      <c r="M756" t="n">
        <v>9</v>
      </c>
      <c r="N756" t="n">
        <v>68.58</v>
      </c>
      <c r="O756" t="n">
        <v>33012.44</v>
      </c>
      <c r="P756" t="n">
        <v>106.57</v>
      </c>
      <c r="Q756" t="n">
        <v>605.86</v>
      </c>
      <c r="R756" t="n">
        <v>30.57</v>
      </c>
      <c r="S756" t="n">
        <v>21.88</v>
      </c>
      <c r="T756" t="n">
        <v>3306.6</v>
      </c>
      <c r="U756" t="n">
        <v>0.72</v>
      </c>
      <c r="V756" t="n">
        <v>0.85</v>
      </c>
      <c r="W756" t="n">
        <v>1</v>
      </c>
      <c r="X756" t="n">
        <v>0.2</v>
      </c>
      <c r="Y756" t="n">
        <v>1</v>
      </c>
      <c r="Z756" t="n">
        <v>10</v>
      </c>
    </row>
    <row r="757">
      <c r="A757" t="n">
        <v>29</v>
      </c>
      <c r="B757" t="n">
        <v>130</v>
      </c>
      <c r="C757" t="inlineStr">
        <is>
          <t xml:space="preserve">CONCLUIDO	</t>
        </is>
      </c>
      <c r="D757" t="n">
        <v>9.433</v>
      </c>
      <c r="E757" t="n">
        <v>10.6</v>
      </c>
      <c r="F757" t="n">
        <v>7.26</v>
      </c>
      <c r="G757" t="n">
        <v>39.59</v>
      </c>
      <c r="H757" t="n">
        <v>0.55</v>
      </c>
      <c r="I757" t="n">
        <v>11</v>
      </c>
      <c r="J757" t="n">
        <v>266.24</v>
      </c>
      <c r="K757" t="n">
        <v>59.19</v>
      </c>
      <c r="L757" t="n">
        <v>8.25</v>
      </c>
      <c r="M757" t="n">
        <v>9</v>
      </c>
      <c r="N757" t="n">
        <v>68.8</v>
      </c>
      <c r="O757" t="n">
        <v>33070.52</v>
      </c>
      <c r="P757" t="n">
        <v>105.97</v>
      </c>
      <c r="Q757" t="n">
        <v>605.84</v>
      </c>
      <c r="R757" t="n">
        <v>30.48</v>
      </c>
      <c r="S757" t="n">
        <v>21.88</v>
      </c>
      <c r="T757" t="n">
        <v>3263.33</v>
      </c>
      <c r="U757" t="n">
        <v>0.72</v>
      </c>
      <c r="V757" t="n">
        <v>0.85</v>
      </c>
      <c r="W757" t="n">
        <v>1</v>
      </c>
      <c r="X757" t="n">
        <v>0.2</v>
      </c>
      <c r="Y757" t="n">
        <v>1</v>
      </c>
      <c r="Z757" t="n">
        <v>10</v>
      </c>
    </row>
    <row r="758">
      <c r="A758" t="n">
        <v>30</v>
      </c>
      <c r="B758" t="n">
        <v>130</v>
      </c>
      <c r="C758" t="inlineStr">
        <is>
          <t xml:space="preserve">CONCLUIDO	</t>
        </is>
      </c>
      <c r="D758" t="n">
        <v>9.497400000000001</v>
      </c>
      <c r="E758" t="n">
        <v>10.53</v>
      </c>
      <c r="F758" t="n">
        <v>7.24</v>
      </c>
      <c r="G758" t="n">
        <v>43.41</v>
      </c>
      <c r="H758" t="n">
        <v>0.57</v>
      </c>
      <c r="I758" t="n">
        <v>10</v>
      </c>
      <c r="J758" t="n">
        <v>266.71</v>
      </c>
      <c r="K758" t="n">
        <v>59.19</v>
      </c>
      <c r="L758" t="n">
        <v>8.5</v>
      </c>
      <c r="M758" t="n">
        <v>8</v>
      </c>
      <c r="N758" t="n">
        <v>69.02</v>
      </c>
      <c r="O758" t="n">
        <v>33128.7</v>
      </c>
      <c r="P758" t="n">
        <v>104.94</v>
      </c>
      <c r="Q758" t="n">
        <v>605.9299999999999</v>
      </c>
      <c r="R758" t="n">
        <v>29.67</v>
      </c>
      <c r="S758" t="n">
        <v>21.88</v>
      </c>
      <c r="T758" t="n">
        <v>2860.08</v>
      </c>
      <c r="U758" t="n">
        <v>0.74</v>
      </c>
      <c r="V758" t="n">
        <v>0.85</v>
      </c>
      <c r="W758" t="n">
        <v>1.01</v>
      </c>
      <c r="X758" t="n">
        <v>0.18</v>
      </c>
      <c r="Y758" t="n">
        <v>1</v>
      </c>
      <c r="Z758" t="n">
        <v>10</v>
      </c>
    </row>
    <row r="759">
      <c r="A759" t="n">
        <v>31</v>
      </c>
      <c r="B759" t="n">
        <v>130</v>
      </c>
      <c r="C759" t="inlineStr">
        <is>
          <t xml:space="preserve">CONCLUIDO	</t>
        </is>
      </c>
      <c r="D759" t="n">
        <v>9.5007</v>
      </c>
      <c r="E759" t="n">
        <v>10.53</v>
      </c>
      <c r="F759" t="n">
        <v>7.23</v>
      </c>
      <c r="G759" t="n">
        <v>43.39</v>
      </c>
      <c r="H759" t="n">
        <v>0.58</v>
      </c>
      <c r="I759" t="n">
        <v>10</v>
      </c>
      <c r="J759" t="n">
        <v>267.18</v>
      </c>
      <c r="K759" t="n">
        <v>59.19</v>
      </c>
      <c r="L759" t="n">
        <v>8.75</v>
      </c>
      <c r="M759" t="n">
        <v>8</v>
      </c>
      <c r="N759" t="n">
        <v>69.23999999999999</v>
      </c>
      <c r="O759" t="n">
        <v>33186.95</v>
      </c>
      <c r="P759" t="n">
        <v>104.56</v>
      </c>
      <c r="Q759" t="n">
        <v>605.84</v>
      </c>
      <c r="R759" t="n">
        <v>29.61</v>
      </c>
      <c r="S759" t="n">
        <v>21.88</v>
      </c>
      <c r="T759" t="n">
        <v>2831.24</v>
      </c>
      <c r="U759" t="n">
        <v>0.74</v>
      </c>
      <c r="V759" t="n">
        <v>0.86</v>
      </c>
      <c r="W759" t="n">
        <v>1</v>
      </c>
      <c r="X759" t="n">
        <v>0.17</v>
      </c>
      <c r="Y759" t="n">
        <v>1</v>
      </c>
      <c r="Z759" t="n">
        <v>10</v>
      </c>
    </row>
    <row r="760">
      <c r="A760" t="n">
        <v>32</v>
      </c>
      <c r="B760" t="n">
        <v>130</v>
      </c>
      <c r="C760" t="inlineStr">
        <is>
          <t xml:space="preserve">CONCLUIDO	</t>
        </is>
      </c>
      <c r="D760" t="n">
        <v>9.4969</v>
      </c>
      <c r="E760" t="n">
        <v>10.53</v>
      </c>
      <c r="F760" t="n">
        <v>7.24</v>
      </c>
      <c r="G760" t="n">
        <v>43.41</v>
      </c>
      <c r="H760" t="n">
        <v>0.6</v>
      </c>
      <c r="I760" t="n">
        <v>10</v>
      </c>
      <c r="J760" t="n">
        <v>267.66</v>
      </c>
      <c r="K760" t="n">
        <v>59.19</v>
      </c>
      <c r="L760" t="n">
        <v>9</v>
      </c>
      <c r="M760" t="n">
        <v>8</v>
      </c>
      <c r="N760" t="n">
        <v>69.45999999999999</v>
      </c>
      <c r="O760" t="n">
        <v>33245.29</v>
      </c>
      <c r="P760" t="n">
        <v>103.88</v>
      </c>
      <c r="Q760" t="n">
        <v>605.97</v>
      </c>
      <c r="R760" t="n">
        <v>29.69</v>
      </c>
      <c r="S760" t="n">
        <v>21.88</v>
      </c>
      <c r="T760" t="n">
        <v>2869.5</v>
      </c>
      <c r="U760" t="n">
        <v>0.74</v>
      </c>
      <c r="V760" t="n">
        <v>0.85</v>
      </c>
      <c r="W760" t="n">
        <v>1</v>
      </c>
      <c r="X760" t="n">
        <v>0.18</v>
      </c>
      <c r="Y760" t="n">
        <v>1</v>
      </c>
      <c r="Z760" t="n">
        <v>10</v>
      </c>
    </row>
    <row r="761">
      <c r="A761" t="n">
        <v>33</v>
      </c>
      <c r="B761" t="n">
        <v>130</v>
      </c>
      <c r="C761" t="inlineStr">
        <is>
          <t xml:space="preserve">CONCLUIDO	</t>
        </is>
      </c>
      <c r="D761" t="n">
        <v>9.5511</v>
      </c>
      <c r="E761" t="n">
        <v>10.47</v>
      </c>
      <c r="F761" t="n">
        <v>7.22</v>
      </c>
      <c r="G761" t="n">
        <v>48.17</v>
      </c>
      <c r="H761" t="n">
        <v>0.61</v>
      </c>
      <c r="I761" t="n">
        <v>9</v>
      </c>
      <c r="J761" t="n">
        <v>268.13</v>
      </c>
      <c r="K761" t="n">
        <v>59.19</v>
      </c>
      <c r="L761" t="n">
        <v>9.25</v>
      </c>
      <c r="M761" t="n">
        <v>7</v>
      </c>
      <c r="N761" t="n">
        <v>69.69</v>
      </c>
      <c r="O761" t="n">
        <v>33303.72</v>
      </c>
      <c r="P761" t="n">
        <v>102.86</v>
      </c>
      <c r="Q761" t="n">
        <v>605.9</v>
      </c>
      <c r="R761" t="n">
        <v>29.3</v>
      </c>
      <c r="S761" t="n">
        <v>21.88</v>
      </c>
      <c r="T761" t="n">
        <v>2682.74</v>
      </c>
      <c r="U761" t="n">
        <v>0.75</v>
      </c>
      <c r="V761" t="n">
        <v>0.86</v>
      </c>
      <c r="W761" t="n">
        <v>1.01</v>
      </c>
      <c r="X761" t="n">
        <v>0.17</v>
      </c>
      <c r="Y761" t="n">
        <v>1</v>
      </c>
      <c r="Z761" t="n">
        <v>10</v>
      </c>
    </row>
    <row r="762">
      <c r="A762" t="n">
        <v>34</v>
      </c>
      <c r="B762" t="n">
        <v>130</v>
      </c>
      <c r="C762" t="inlineStr">
        <is>
          <t xml:space="preserve">CONCLUIDO	</t>
        </is>
      </c>
      <c r="D762" t="n">
        <v>9.5519</v>
      </c>
      <c r="E762" t="n">
        <v>10.47</v>
      </c>
      <c r="F762" t="n">
        <v>7.22</v>
      </c>
      <c r="G762" t="n">
        <v>48.16</v>
      </c>
      <c r="H762" t="n">
        <v>0.63</v>
      </c>
      <c r="I762" t="n">
        <v>9</v>
      </c>
      <c r="J762" t="n">
        <v>268.61</v>
      </c>
      <c r="K762" t="n">
        <v>59.19</v>
      </c>
      <c r="L762" t="n">
        <v>9.5</v>
      </c>
      <c r="M762" t="n">
        <v>7</v>
      </c>
      <c r="N762" t="n">
        <v>69.91</v>
      </c>
      <c r="O762" t="n">
        <v>33362.23</v>
      </c>
      <c r="P762" t="n">
        <v>102.82</v>
      </c>
      <c r="Q762" t="n">
        <v>605.84</v>
      </c>
      <c r="R762" t="n">
        <v>29.21</v>
      </c>
      <c r="S762" t="n">
        <v>21.88</v>
      </c>
      <c r="T762" t="n">
        <v>2635.29</v>
      </c>
      <c r="U762" t="n">
        <v>0.75</v>
      </c>
      <c r="V762" t="n">
        <v>0.86</v>
      </c>
      <c r="W762" t="n">
        <v>1.01</v>
      </c>
      <c r="X762" t="n">
        <v>0.17</v>
      </c>
      <c r="Y762" t="n">
        <v>1</v>
      </c>
      <c r="Z762" t="n">
        <v>10</v>
      </c>
    </row>
    <row r="763">
      <c r="A763" t="n">
        <v>35</v>
      </c>
      <c r="B763" t="n">
        <v>130</v>
      </c>
      <c r="C763" t="inlineStr">
        <is>
          <t xml:space="preserve">CONCLUIDO	</t>
        </is>
      </c>
      <c r="D763" t="n">
        <v>9.562799999999999</v>
      </c>
      <c r="E763" t="n">
        <v>10.46</v>
      </c>
      <c r="F763" t="n">
        <v>7.21</v>
      </c>
      <c r="G763" t="n">
        <v>48.08</v>
      </c>
      <c r="H763" t="n">
        <v>0.64</v>
      </c>
      <c r="I763" t="n">
        <v>9</v>
      </c>
      <c r="J763" t="n">
        <v>269.08</v>
      </c>
      <c r="K763" t="n">
        <v>59.19</v>
      </c>
      <c r="L763" t="n">
        <v>9.75</v>
      </c>
      <c r="M763" t="n">
        <v>7</v>
      </c>
      <c r="N763" t="n">
        <v>70.14</v>
      </c>
      <c r="O763" t="n">
        <v>33420.83</v>
      </c>
      <c r="P763" t="n">
        <v>102.54</v>
      </c>
      <c r="Q763" t="n">
        <v>605.84</v>
      </c>
      <c r="R763" t="n">
        <v>28.98</v>
      </c>
      <c r="S763" t="n">
        <v>21.88</v>
      </c>
      <c r="T763" t="n">
        <v>2522.6</v>
      </c>
      <c r="U763" t="n">
        <v>0.76</v>
      </c>
      <c r="V763" t="n">
        <v>0.86</v>
      </c>
      <c r="W763" t="n">
        <v>1</v>
      </c>
      <c r="X763" t="n">
        <v>0.15</v>
      </c>
      <c r="Y763" t="n">
        <v>1</v>
      </c>
      <c r="Z763" t="n">
        <v>10</v>
      </c>
    </row>
    <row r="764">
      <c r="A764" t="n">
        <v>36</v>
      </c>
      <c r="B764" t="n">
        <v>130</v>
      </c>
      <c r="C764" t="inlineStr">
        <is>
          <t xml:space="preserve">CONCLUIDO	</t>
        </is>
      </c>
      <c r="D764" t="n">
        <v>9.555199999999999</v>
      </c>
      <c r="E764" t="n">
        <v>10.47</v>
      </c>
      <c r="F764" t="n">
        <v>7.22</v>
      </c>
      <c r="G764" t="n">
        <v>48.14</v>
      </c>
      <c r="H764" t="n">
        <v>0.66</v>
      </c>
      <c r="I764" t="n">
        <v>9</v>
      </c>
      <c r="J764" t="n">
        <v>269.56</v>
      </c>
      <c r="K764" t="n">
        <v>59.19</v>
      </c>
      <c r="L764" t="n">
        <v>10</v>
      </c>
      <c r="M764" t="n">
        <v>7</v>
      </c>
      <c r="N764" t="n">
        <v>70.36</v>
      </c>
      <c r="O764" t="n">
        <v>33479.51</v>
      </c>
      <c r="P764" t="n">
        <v>101.75</v>
      </c>
      <c r="Q764" t="n">
        <v>605.84</v>
      </c>
      <c r="R764" t="n">
        <v>29.36</v>
      </c>
      <c r="S764" t="n">
        <v>21.88</v>
      </c>
      <c r="T764" t="n">
        <v>2713.11</v>
      </c>
      <c r="U764" t="n">
        <v>0.75</v>
      </c>
      <c r="V764" t="n">
        <v>0.86</v>
      </c>
      <c r="W764" t="n">
        <v>1</v>
      </c>
      <c r="X764" t="n">
        <v>0.16</v>
      </c>
      <c r="Y764" t="n">
        <v>1</v>
      </c>
      <c r="Z764" t="n">
        <v>10</v>
      </c>
    </row>
    <row r="765">
      <c r="A765" t="n">
        <v>37</v>
      </c>
      <c r="B765" t="n">
        <v>130</v>
      </c>
      <c r="C765" t="inlineStr">
        <is>
          <t xml:space="preserve">CONCLUIDO	</t>
        </is>
      </c>
      <c r="D765" t="n">
        <v>9.5496</v>
      </c>
      <c r="E765" t="n">
        <v>10.47</v>
      </c>
      <c r="F765" t="n">
        <v>7.23</v>
      </c>
      <c r="G765" t="n">
        <v>48.18</v>
      </c>
      <c r="H765" t="n">
        <v>0.68</v>
      </c>
      <c r="I765" t="n">
        <v>9</v>
      </c>
      <c r="J765" t="n">
        <v>270.03</v>
      </c>
      <c r="K765" t="n">
        <v>59.19</v>
      </c>
      <c r="L765" t="n">
        <v>10.25</v>
      </c>
      <c r="M765" t="n">
        <v>7</v>
      </c>
      <c r="N765" t="n">
        <v>70.59</v>
      </c>
      <c r="O765" t="n">
        <v>33538.28</v>
      </c>
      <c r="P765" t="n">
        <v>100.76</v>
      </c>
      <c r="Q765" t="n">
        <v>605.97</v>
      </c>
      <c r="R765" t="n">
        <v>29.31</v>
      </c>
      <c r="S765" t="n">
        <v>21.88</v>
      </c>
      <c r="T765" t="n">
        <v>2686.57</v>
      </c>
      <c r="U765" t="n">
        <v>0.75</v>
      </c>
      <c r="V765" t="n">
        <v>0.86</v>
      </c>
      <c r="W765" t="n">
        <v>1.01</v>
      </c>
      <c r="X765" t="n">
        <v>0.17</v>
      </c>
      <c r="Y765" t="n">
        <v>1</v>
      </c>
      <c r="Z765" t="n">
        <v>10</v>
      </c>
    </row>
    <row r="766">
      <c r="A766" t="n">
        <v>38</v>
      </c>
      <c r="B766" t="n">
        <v>130</v>
      </c>
      <c r="C766" t="inlineStr">
        <is>
          <t xml:space="preserve">CONCLUIDO	</t>
        </is>
      </c>
      <c r="D766" t="n">
        <v>9.6228</v>
      </c>
      <c r="E766" t="n">
        <v>10.39</v>
      </c>
      <c r="F766" t="n">
        <v>7.2</v>
      </c>
      <c r="G766" t="n">
        <v>53.97</v>
      </c>
      <c r="H766" t="n">
        <v>0.6899999999999999</v>
      </c>
      <c r="I766" t="n">
        <v>8</v>
      </c>
      <c r="J766" t="n">
        <v>270.51</v>
      </c>
      <c r="K766" t="n">
        <v>59.19</v>
      </c>
      <c r="L766" t="n">
        <v>10.5</v>
      </c>
      <c r="M766" t="n">
        <v>6</v>
      </c>
      <c r="N766" t="n">
        <v>70.81999999999999</v>
      </c>
      <c r="O766" t="n">
        <v>33597.14</v>
      </c>
      <c r="P766" t="n">
        <v>100.31</v>
      </c>
      <c r="Q766" t="n">
        <v>605.84</v>
      </c>
      <c r="R766" t="n">
        <v>28.46</v>
      </c>
      <c r="S766" t="n">
        <v>21.88</v>
      </c>
      <c r="T766" t="n">
        <v>2267.51</v>
      </c>
      <c r="U766" t="n">
        <v>0.77</v>
      </c>
      <c r="V766" t="n">
        <v>0.86</v>
      </c>
      <c r="W766" t="n">
        <v>1</v>
      </c>
      <c r="X766" t="n">
        <v>0.14</v>
      </c>
      <c r="Y766" t="n">
        <v>1</v>
      </c>
      <c r="Z766" t="n">
        <v>10</v>
      </c>
    </row>
    <row r="767">
      <c r="A767" t="n">
        <v>39</v>
      </c>
      <c r="B767" t="n">
        <v>130</v>
      </c>
      <c r="C767" t="inlineStr">
        <is>
          <t xml:space="preserve">CONCLUIDO	</t>
        </is>
      </c>
      <c r="D767" t="n">
        <v>9.633900000000001</v>
      </c>
      <c r="E767" t="n">
        <v>10.38</v>
      </c>
      <c r="F767" t="n">
        <v>7.18</v>
      </c>
      <c r="G767" t="n">
        <v>53.88</v>
      </c>
      <c r="H767" t="n">
        <v>0.71</v>
      </c>
      <c r="I767" t="n">
        <v>8</v>
      </c>
      <c r="J767" t="n">
        <v>270.99</v>
      </c>
      <c r="K767" t="n">
        <v>59.19</v>
      </c>
      <c r="L767" t="n">
        <v>10.75</v>
      </c>
      <c r="M767" t="n">
        <v>6</v>
      </c>
      <c r="N767" t="n">
        <v>71.04000000000001</v>
      </c>
      <c r="O767" t="n">
        <v>33656.08</v>
      </c>
      <c r="P767" t="n">
        <v>99.52</v>
      </c>
      <c r="Q767" t="n">
        <v>605.84</v>
      </c>
      <c r="R767" t="n">
        <v>28.06</v>
      </c>
      <c r="S767" t="n">
        <v>21.88</v>
      </c>
      <c r="T767" t="n">
        <v>2068</v>
      </c>
      <c r="U767" t="n">
        <v>0.78</v>
      </c>
      <c r="V767" t="n">
        <v>0.86</v>
      </c>
      <c r="W767" t="n">
        <v>1</v>
      </c>
      <c r="X767" t="n">
        <v>0.13</v>
      </c>
      <c r="Y767" t="n">
        <v>1</v>
      </c>
      <c r="Z767" t="n">
        <v>10</v>
      </c>
    </row>
    <row r="768">
      <c r="A768" t="n">
        <v>40</v>
      </c>
      <c r="B768" t="n">
        <v>130</v>
      </c>
      <c r="C768" t="inlineStr">
        <is>
          <t xml:space="preserve">CONCLUIDO	</t>
        </is>
      </c>
      <c r="D768" t="n">
        <v>9.626200000000001</v>
      </c>
      <c r="E768" t="n">
        <v>10.39</v>
      </c>
      <c r="F768" t="n">
        <v>7.19</v>
      </c>
      <c r="G768" t="n">
        <v>53.94</v>
      </c>
      <c r="H768" t="n">
        <v>0.72</v>
      </c>
      <c r="I768" t="n">
        <v>8</v>
      </c>
      <c r="J768" t="n">
        <v>271.47</v>
      </c>
      <c r="K768" t="n">
        <v>59.19</v>
      </c>
      <c r="L768" t="n">
        <v>11</v>
      </c>
      <c r="M768" t="n">
        <v>6</v>
      </c>
      <c r="N768" t="n">
        <v>71.27</v>
      </c>
      <c r="O768" t="n">
        <v>33715.11</v>
      </c>
      <c r="P768" t="n">
        <v>98.84</v>
      </c>
      <c r="Q768" t="n">
        <v>605.84</v>
      </c>
      <c r="R768" t="n">
        <v>28.3</v>
      </c>
      <c r="S768" t="n">
        <v>21.88</v>
      </c>
      <c r="T768" t="n">
        <v>2186.68</v>
      </c>
      <c r="U768" t="n">
        <v>0.77</v>
      </c>
      <c r="V768" t="n">
        <v>0.86</v>
      </c>
      <c r="W768" t="n">
        <v>1</v>
      </c>
      <c r="X768" t="n">
        <v>0.13</v>
      </c>
      <c r="Y768" t="n">
        <v>1</v>
      </c>
      <c r="Z768" t="n">
        <v>10</v>
      </c>
    </row>
    <row r="769">
      <c r="A769" t="n">
        <v>41</v>
      </c>
      <c r="B769" t="n">
        <v>130</v>
      </c>
      <c r="C769" t="inlineStr">
        <is>
          <t xml:space="preserve">CONCLUIDO	</t>
        </is>
      </c>
      <c r="D769" t="n">
        <v>9.630000000000001</v>
      </c>
      <c r="E769" t="n">
        <v>10.38</v>
      </c>
      <c r="F769" t="n">
        <v>7.19</v>
      </c>
      <c r="G769" t="n">
        <v>53.91</v>
      </c>
      <c r="H769" t="n">
        <v>0.74</v>
      </c>
      <c r="I769" t="n">
        <v>8</v>
      </c>
      <c r="J769" t="n">
        <v>271.95</v>
      </c>
      <c r="K769" t="n">
        <v>59.19</v>
      </c>
      <c r="L769" t="n">
        <v>11.25</v>
      </c>
      <c r="M769" t="n">
        <v>6</v>
      </c>
      <c r="N769" t="n">
        <v>71.5</v>
      </c>
      <c r="O769" t="n">
        <v>33774.23</v>
      </c>
      <c r="P769" t="n">
        <v>98.2</v>
      </c>
      <c r="Q769" t="n">
        <v>605.84</v>
      </c>
      <c r="R769" t="n">
        <v>28.35</v>
      </c>
      <c r="S769" t="n">
        <v>21.88</v>
      </c>
      <c r="T769" t="n">
        <v>2211.87</v>
      </c>
      <c r="U769" t="n">
        <v>0.77</v>
      </c>
      <c r="V769" t="n">
        <v>0.86</v>
      </c>
      <c r="W769" t="n">
        <v>1</v>
      </c>
      <c r="X769" t="n">
        <v>0.13</v>
      </c>
      <c r="Y769" t="n">
        <v>1</v>
      </c>
      <c r="Z769" t="n">
        <v>10</v>
      </c>
    </row>
    <row r="770">
      <c r="A770" t="n">
        <v>42</v>
      </c>
      <c r="B770" t="n">
        <v>130</v>
      </c>
      <c r="C770" t="inlineStr">
        <is>
          <t xml:space="preserve">CONCLUIDO	</t>
        </is>
      </c>
      <c r="D770" t="n">
        <v>9.690200000000001</v>
      </c>
      <c r="E770" t="n">
        <v>10.32</v>
      </c>
      <c r="F770" t="n">
        <v>7.17</v>
      </c>
      <c r="G770" t="n">
        <v>61.48</v>
      </c>
      <c r="H770" t="n">
        <v>0.75</v>
      </c>
      <c r="I770" t="n">
        <v>7</v>
      </c>
      <c r="J770" t="n">
        <v>272.43</v>
      </c>
      <c r="K770" t="n">
        <v>59.19</v>
      </c>
      <c r="L770" t="n">
        <v>11.5</v>
      </c>
      <c r="M770" t="n">
        <v>5</v>
      </c>
      <c r="N770" t="n">
        <v>71.73</v>
      </c>
      <c r="O770" t="n">
        <v>33833.57</v>
      </c>
      <c r="P770" t="n">
        <v>96.36</v>
      </c>
      <c r="Q770" t="n">
        <v>605.86</v>
      </c>
      <c r="R770" t="n">
        <v>27.78</v>
      </c>
      <c r="S770" t="n">
        <v>21.88</v>
      </c>
      <c r="T770" t="n">
        <v>1929.83</v>
      </c>
      <c r="U770" t="n">
        <v>0.79</v>
      </c>
      <c r="V770" t="n">
        <v>0.86</v>
      </c>
      <c r="W770" t="n">
        <v>1</v>
      </c>
      <c r="X770" t="n">
        <v>0.11</v>
      </c>
      <c r="Y770" t="n">
        <v>1</v>
      </c>
      <c r="Z770" t="n">
        <v>10</v>
      </c>
    </row>
    <row r="771">
      <c r="A771" t="n">
        <v>43</v>
      </c>
      <c r="B771" t="n">
        <v>130</v>
      </c>
      <c r="C771" t="inlineStr">
        <is>
          <t xml:space="preserve">CONCLUIDO	</t>
        </is>
      </c>
      <c r="D771" t="n">
        <v>9.6904</v>
      </c>
      <c r="E771" t="n">
        <v>10.32</v>
      </c>
      <c r="F771" t="n">
        <v>7.17</v>
      </c>
      <c r="G771" t="n">
        <v>61.48</v>
      </c>
      <c r="H771" t="n">
        <v>0.77</v>
      </c>
      <c r="I771" t="n">
        <v>7</v>
      </c>
      <c r="J771" t="n">
        <v>272.91</v>
      </c>
      <c r="K771" t="n">
        <v>59.19</v>
      </c>
      <c r="L771" t="n">
        <v>11.75</v>
      </c>
      <c r="M771" t="n">
        <v>5</v>
      </c>
      <c r="N771" t="n">
        <v>71.95999999999999</v>
      </c>
      <c r="O771" t="n">
        <v>33892.87</v>
      </c>
      <c r="P771" t="n">
        <v>96.23999999999999</v>
      </c>
      <c r="Q771" t="n">
        <v>605.84</v>
      </c>
      <c r="R771" t="n">
        <v>27.75</v>
      </c>
      <c r="S771" t="n">
        <v>21.88</v>
      </c>
      <c r="T771" t="n">
        <v>1915.54</v>
      </c>
      <c r="U771" t="n">
        <v>0.79</v>
      </c>
      <c r="V771" t="n">
        <v>0.86</v>
      </c>
      <c r="W771" t="n">
        <v>1</v>
      </c>
      <c r="X771" t="n">
        <v>0.11</v>
      </c>
      <c r="Y771" t="n">
        <v>1</v>
      </c>
      <c r="Z771" t="n">
        <v>10</v>
      </c>
    </row>
    <row r="772">
      <c r="A772" t="n">
        <v>44</v>
      </c>
      <c r="B772" t="n">
        <v>130</v>
      </c>
      <c r="C772" t="inlineStr">
        <is>
          <t xml:space="preserve">CONCLUIDO	</t>
        </is>
      </c>
      <c r="D772" t="n">
        <v>9.681100000000001</v>
      </c>
      <c r="E772" t="n">
        <v>10.33</v>
      </c>
      <c r="F772" t="n">
        <v>7.18</v>
      </c>
      <c r="G772" t="n">
        <v>61.56</v>
      </c>
      <c r="H772" t="n">
        <v>0.78</v>
      </c>
      <c r="I772" t="n">
        <v>7</v>
      </c>
      <c r="J772" t="n">
        <v>273.39</v>
      </c>
      <c r="K772" t="n">
        <v>59.19</v>
      </c>
      <c r="L772" t="n">
        <v>12</v>
      </c>
      <c r="M772" t="n">
        <v>5</v>
      </c>
      <c r="N772" t="n">
        <v>72.2</v>
      </c>
      <c r="O772" t="n">
        <v>33952.26</v>
      </c>
      <c r="P772" t="n">
        <v>96.93000000000001</v>
      </c>
      <c r="Q772" t="n">
        <v>605.9</v>
      </c>
      <c r="R772" t="n">
        <v>28.04</v>
      </c>
      <c r="S772" t="n">
        <v>21.88</v>
      </c>
      <c r="T772" t="n">
        <v>2061.66</v>
      </c>
      <c r="U772" t="n">
        <v>0.78</v>
      </c>
      <c r="V772" t="n">
        <v>0.86</v>
      </c>
      <c r="W772" t="n">
        <v>1</v>
      </c>
      <c r="X772" t="n">
        <v>0.12</v>
      </c>
      <c r="Y772" t="n">
        <v>1</v>
      </c>
      <c r="Z772" t="n">
        <v>10</v>
      </c>
    </row>
    <row r="773">
      <c r="A773" t="n">
        <v>45</v>
      </c>
      <c r="B773" t="n">
        <v>130</v>
      </c>
      <c r="C773" t="inlineStr">
        <is>
          <t xml:space="preserve">CONCLUIDO	</t>
        </is>
      </c>
      <c r="D773" t="n">
        <v>9.673999999999999</v>
      </c>
      <c r="E773" t="n">
        <v>10.34</v>
      </c>
      <c r="F773" t="n">
        <v>7.19</v>
      </c>
      <c r="G773" t="n">
        <v>61.63</v>
      </c>
      <c r="H773" t="n">
        <v>0.8</v>
      </c>
      <c r="I773" t="n">
        <v>7</v>
      </c>
      <c r="J773" t="n">
        <v>273.87</v>
      </c>
      <c r="K773" t="n">
        <v>59.19</v>
      </c>
      <c r="L773" t="n">
        <v>12.25</v>
      </c>
      <c r="M773" t="n">
        <v>5</v>
      </c>
      <c r="N773" t="n">
        <v>72.43000000000001</v>
      </c>
      <c r="O773" t="n">
        <v>34011.74</v>
      </c>
      <c r="P773" t="n">
        <v>97.17</v>
      </c>
      <c r="Q773" t="n">
        <v>605.85</v>
      </c>
      <c r="R773" t="n">
        <v>28.22</v>
      </c>
      <c r="S773" t="n">
        <v>21.88</v>
      </c>
      <c r="T773" t="n">
        <v>2150.7</v>
      </c>
      <c r="U773" t="n">
        <v>0.78</v>
      </c>
      <c r="V773" t="n">
        <v>0.86</v>
      </c>
      <c r="W773" t="n">
        <v>1</v>
      </c>
      <c r="X773" t="n">
        <v>0.13</v>
      </c>
      <c r="Y773" t="n">
        <v>1</v>
      </c>
      <c r="Z773" t="n">
        <v>10</v>
      </c>
    </row>
    <row r="774">
      <c r="A774" t="n">
        <v>46</v>
      </c>
      <c r="B774" t="n">
        <v>130</v>
      </c>
      <c r="C774" t="inlineStr">
        <is>
          <t xml:space="preserve">CONCLUIDO	</t>
        </is>
      </c>
      <c r="D774" t="n">
        <v>9.693099999999999</v>
      </c>
      <c r="E774" t="n">
        <v>10.32</v>
      </c>
      <c r="F774" t="n">
        <v>7.17</v>
      </c>
      <c r="G774" t="n">
        <v>61.45</v>
      </c>
      <c r="H774" t="n">
        <v>0.8100000000000001</v>
      </c>
      <c r="I774" t="n">
        <v>7</v>
      </c>
      <c r="J774" t="n">
        <v>274.35</v>
      </c>
      <c r="K774" t="n">
        <v>59.19</v>
      </c>
      <c r="L774" t="n">
        <v>12.5</v>
      </c>
      <c r="M774" t="n">
        <v>5</v>
      </c>
      <c r="N774" t="n">
        <v>72.66</v>
      </c>
      <c r="O774" t="n">
        <v>34071.31</v>
      </c>
      <c r="P774" t="n">
        <v>96.45</v>
      </c>
      <c r="Q774" t="n">
        <v>605.84</v>
      </c>
      <c r="R774" t="n">
        <v>27.71</v>
      </c>
      <c r="S774" t="n">
        <v>21.88</v>
      </c>
      <c r="T774" t="n">
        <v>1896.27</v>
      </c>
      <c r="U774" t="n">
        <v>0.79</v>
      </c>
      <c r="V774" t="n">
        <v>0.86</v>
      </c>
      <c r="W774" t="n">
        <v>1</v>
      </c>
      <c r="X774" t="n">
        <v>0.11</v>
      </c>
      <c r="Y774" t="n">
        <v>1</v>
      </c>
      <c r="Z774" t="n">
        <v>10</v>
      </c>
    </row>
    <row r="775">
      <c r="A775" t="n">
        <v>47</v>
      </c>
      <c r="B775" t="n">
        <v>130</v>
      </c>
      <c r="C775" t="inlineStr">
        <is>
          <t xml:space="preserve">CONCLUIDO	</t>
        </is>
      </c>
      <c r="D775" t="n">
        <v>9.6837</v>
      </c>
      <c r="E775" t="n">
        <v>10.33</v>
      </c>
      <c r="F775" t="n">
        <v>7.18</v>
      </c>
      <c r="G775" t="n">
        <v>61.54</v>
      </c>
      <c r="H775" t="n">
        <v>0.83</v>
      </c>
      <c r="I775" t="n">
        <v>7</v>
      </c>
      <c r="J775" t="n">
        <v>274.84</v>
      </c>
      <c r="K775" t="n">
        <v>59.19</v>
      </c>
      <c r="L775" t="n">
        <v>12.75</v>
      </c>
      <c r="M775" t="n">
        <v>5</v>
      </c>
      <c r="N775" t="n">
        <v>72.89</v>
      </c>
      <c r="O775" t="n">
        <v>34130.98</v>
      </c>
      <c r="P775" t="n">
        <v>95.45</v>
      </c>
      <c r="Q775" t="n">
        <v>605.84</v>
      </c>
      <c r="R775" t="n">
        <v>28</v>
      </c>
      <c r="S775" t="n">
        <v>21.88</v>
      </c>
      <c r="T775" t="n">
        <v>2042.06</v>
      </c>
      <c r="U775" t="n">
        <v>0.78</v>
      </c>
      <c r="V775" t="n">
        <v>0.86</v>
      </c>
      <c r="W775" t="n">
        <v>1</v>
      </c>
      <c r="X775" t="n">
        <v>0.12</v>
      </c>
      <c r="Y775" t="n">
        <v>1</v>
      </c>
      <c r="Z775" t="n">
        <v>10</v>
      </c>
    </row>
    <row r="776">
      <c r="A776" t="n">
        <v>48</v>
      </c>
      <c r="B776" t="n">
        <v>130</v>
      </c>
      <c r="C776" t="inlineStr">
        <is>
          <t xml:space="preserve">CONCLUIDO	</t>
        </is>
      </c>
      <c r="D776" t="n">
        <v>9.6769</v>
      </c>
      <c r="E776" t="n">
        <v>10.33</v>
      </c>
      <c r="F776" t="n">
        <v>7.19</v>
      </c>
      <c r="G776" t="n">
        <v>61.6</v>
      </c>
      <c r="H776" t="n">
        <v>0.84</v>
      </c>
      <c r="I776" t="n">
        <v>7</v>
      </c>
      <c r="J776" t="n">
        <v>275.32</v>
      </c>
      <c r="K776" t="n">
        <v>59.19</v>
      </c>
      <c r="L776" t="n">
        <v>13</v>
      </c>
      <c r="M776" t="n">
        <v>4</v>
      </c>
      <c r="N776" t="n">
        <v>73.13</v>
      </c>
      <c r="O776" t="n">
        <v>34190.73</v>
      </c>
      <c r="P776" t="n">
        <v>95.13</v>
      </c>
      <c r="Q776" t="n">
        <v>605.84</v>
      </c>
      <c r="R776" t="n">
        <v>28.19</v>
      </c>
      <c r="S776" t="n">
        <v>21.88</v>
      </c>
      <c r="T776" t="n">
        <v>2135.45</v>
      </c>
      <c r="U776" t="n">
        <v>0.78</v>
      </c>
      <c r="V776" t="n">
        <v>0.86</v>
      </c>
      <c r="W776" t="n">
        <v>1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130</v>
      </c>
      <c r="C777" t="inlineStr">
        <is>
          <t xml:space="preserve">CONCLUIDO	</t>
        </is>
      </c>
      <c r="D777" t="n">
        <v>9.6831</v>
      </c>
      <c r="E777" t="n">
        <v>10.33</v>
      </c>
      <c r="F777" t="n">
        <v>7.18</v>
      </c>
      <c r="G777" t="n">
        <v>61.54</v>
      </c>
      <c r="H777" t="n">
        <v>0.86</v>
      </c>
      <c r="I777" t="n">
        <v>7</v>
      </c>
      <c r="J777" t="n">
        <v>275.81</v>
      </c>
      <c r="K777" t="n">
        <v>59.19</v>
      </c>
      <c r="L777" t="n">
        <v>13.25</v>
      </c>
      <c r="M777" t="n">
        <v>4</v>
      </c>
      <c r="N777" t="n">
        <v>73.36</v>
      </c>
      <c r="O777" t="n">
        <v>34250.57</v>
      </c>
      <c r="P777" t="n">
        <v>94.42</v>
      </c>
      <c r="Q777" t="n">
        <v>605.84</v>
      </c>
      <c r="R777" t="n">
        <v>27.89</v>
      </c>
      <c r="S777" t="n">
        <v>21.88</v>
      </c>
      <c r="T777" t="n">
        <v>1985.89</v>
      </c>
      <c r="U777" t="n">
        <v>0.78</v>
      </c>
      <c r="V777" t="n">
        <v>0.86</v>
      </c>
      <c r="W777" t="n">
        <v>1</v>
      </c>
      <c r="X777" t="n">
        <v>0.12</v>
      </c>
      <c r="Y777" t="n">
        <v>1</v>
      </c>
      <c r="Z777" t="n">
        <v>10</v>
      </c>
    </row>
    <row r="778">
      <c r="A778" t="n">
        <v>50</v>
      </c>
      <c r="B778" t="n">
        <v>130</v>
      </c>
      <c r="C778" t="inlineStr">
        <is>
          <t xml:space="preserve">CONCLUIDO	</t>
        </is>
      </c>
      <c r="D778" t="n">
        <v>9.757899999999999</v>
      </c>
      <c r="E778" t="n">
        <v>10.25</v>
      </c>
      <c r="F778" t="n">
        <v>7.15</v>
      </c>
      <c r="G778" t="n">
        <v>71.5</v>
      </c>
      <c r="H778" t="n">
        <v>0.87</v>
      </c>
      <c r="I778" t="n">
        <v>6</v>
      </c>
      <c r="J778" t="n">
        <v>276.29</v>
      </c>
      <c r="K778" t="n">
        <v>59.19</v>
      </c>
      <c r="L778" t="n">
        <v>13.5</v>
      </c>
      <c r="M778" t="n">
        <v>2</v>
      </c>
      <c r="N778" t="n">
        <v>73.59999999999999</v>
      </c>
      <c r="O778" t="n">
        <v>34310.51</v>
      </c>
      <c r="P778" t="n">
        <v>93.08</v>
      </c>
      <c r="Q778" t="n">
        <v>605.84</v>
      </c>
      <c r="R778" t="n">
        <v>26.95</v>
      </c>
      <c r="S778" t="n">
        <v>21.88</v>
      </c>
      <c r="T778" t="n">
        <v>1521.58</v>
      </c>
      <c r="U778" t="n">
        <v>0.8100000000000001</v>
      </c>
      <c r="V778" t="n">
        <v>0.87</v>
      </c>
      <c r="W778" t="n">
        <v>1</v>
      </c>
      <c r="X778" t="n">
        <v>0.09</v>
      </c>
      <c r="Y778" t="n">
        <v>1</v>
      </c>
      <c r="Z778" t="n">
        <v>10</v>
      </c>
    </row>
    <row r="779">
      <c r="A779" t="n">
        <v>51</v>
      </c>
      <c r="B779" t="n">
        <v>130</v>
      </c>
      <c r="C779" t="inlineStr">
        <is>
          <t xml:space="preserve">CONCLUIDO	</t>
        </is>
      </c>
      <c r="D779" t="n">
        <v>9.752700000000001</v>
      </c>
      <c r="E779" t="n">
        <v>10.25</v>
      </c>
      <c r="F779" t="n">
        <v>7.16</v>
      </c>
      <c r="G779" t="n">
        <v>71.55</v>
      </c>
      <c r="H779" t="n">
        <v>0.88</v>
      </c>
      <c r="I779" t="n">
        <v>6</v>
      </c>
      <c r="J779" t="n">
        <v>276.78</v>
      </c>
      <c r="K779" t="n">
        <v>59.19</v>
      </c>
      <c r="L779" t="n">
        <v>13.75</v>
      </c>
      <c r="M779" t="n">
        <v>2</v>
      </c>
      <c r="N779" t="n">
        <v>73.84</v>
      </c>
      <c r="O779" t="n">
        <v>34370.54</v>
      </c>
      <c r="P779" t="n">
        <v>93.33</v>
      </c>
      <c r="Q779" t="n">
        <v>605.84</v>
      </c>
      <c r="R779" t="n">
        <v>27.11</v>
      </c>
      <c r="S779" t="n">
        <v>21.88</v>
      </c>
      <c r="T779" t="n">
        <v>1601.29</v>
      </c>
      <c r="U779" t="n">
        <v>0.8100000000000001</v>
      </c>
      <c r="V779" t="n">
        <v>0.86</v>
      </c>
      <c r="W779" t="n">
        <v>1</v>
      </c>
      <c r="X779" t="n">
        <v>0.1</v>
      </c>
      <c r="Y779" t="n">
        <v>1</v>
      </c>
      <c r="Z779" t="n">
        <v>10</v>
      </c>
    </row>
    <row r="780">
      <c r="A780" t="n">
        <v>52</v>
      </c>
      <c r="B780" t="n">
        <v>130</v>
      </c>
      <c r="C780" t="inlineStr">
        <is>
          <t xml:space="preserve">CONCLUIDO	</t>
        </is>
      </c>
      <c r="D780" t="n">
        <v>9.7524</v>
      </c>
      <c r="E780" t="n">
        <v>10.25</v>
      </c>
      <c r="F780" t="n">
        <v>7.16</v>
      </c>
      <c r="G780" t="n">
        <v>71.56</v>
      </c>
      <c r="H780" t="n">
        <v>0.9</v>
      </c>
      <c r="I780" t="n">
        <v>6</v>
      </c>
      <c r="J780" t="n">
        <v>277.27</v>
      </c>
      <c r="K780" t="n">
        <v>59.19</v>
      </c>
      <c r="L780" t="n">
        <v>14</v>
      </c>
      <c r="M780" t="n">
        <v>2</v>
      </c>
      <c r="N780" t="n">
        <v>74.06999999999999</v>
      </c>
      <c r="O780" t="n">
        <v>34430.66</v>
      </c>
      <c r="P780" t="n">
        <v>93.59999999999999</v>
      </c>
      <c r="Q780" t="n">
        <v>605.84</v>
      </c>
      <c r="R780" t="n">
        <v>27.15</v>
      </c>
      <c r="S780" t="n">
        <v>21.88</v>
      </c>
      <c r="T780" t="n">
        <v>1622.98</v>
      </c>
      <c r="U780" t="n">
        <v>0.8100000000000001</v>
      </c>
      <c r="V780" t="n">
        <v>0.86</v>
      </c>
      <c r="W780" t="n">
        <v>1</v>
      </c>
      <c r="X780" t="n">
        <v>0.1</v>
      </c>
      <c r="Y780" t="n">
        <v>1</v>
      </c>
      <c r="Z780" t="n">
        <v>10</v>
      </c>
    </row>
    <row r="781">
      <c r="A781" t="n">
        <v>53</v>
      </c>
      <c r="B781" t="n">
        <v>130</v>
      </c>
      <c r="C781" t="inlineStr">
        <is>
          <t xml:space="preserve">CONCLUIDO	</t>
        </is>
      </c>
      <c r="D781" t="n">
        <v>9.749000000000001</v>
      </c>
      <c r="E781" t="n">
        <v>10.26</v>
      </c>
      <c r="F781" t="n">
        <v>7.16</v>
      </c>
      <c r="G781" t="n">
        <v>71.59</v>
      </c>
      <c r="H781" t="n">
        <v>0.91</v>
      </c>
      <c r="I781" t="n">
        <v>6</v>
      </c>
      <c r="J781" t="n">
        <v>277.76</v>
      </c>
      <c r="K781" t="n">
        <v>59.19</v>
      </c>
      <c r="L781" t="n">
        <v>14.25</v>
      </c>
      <c r="M781" t="n">
        <v>2</v>
      </c>
      <c r="N781" t="n">
        <v>74.31</v>
      </c>
      <c r="O781" t="n">
        <v>34490.87</v>
      </c>
      <c r="P781" t="n">
        <v>92.90000000000001</v>
      </c>
      <c r="Q781" t="n">
        <v>605.84</v>
      </c>
      <c r="R781" t="n">
        <v>27.25</v>
      </c>
      <c r="S781" t="n">
        <v>21.88</v>
      </c>
      <c r="T781" t="n">
        <v>1672.87</v>
      </c>
      <c r="U781" t="n">
        <v>0.8</v>
      </c>
      <c r="V781" t="n">
        <v>0.86</v>
      </c>
      <c r="W781" t="n">
        <v>1</v>
      </c>
      <c r="X781" t="n">
        <v>0.1</v>
      </c>
      <c r="Y781" t="n">
        <v>1</v>
      </c>
      <c r="Z781" t="n">
        <v>10</v>
      </c>
    </row>
    <row r="782">
      <c r="A782" t="n">
        <v>54</v>
      </c>
      <c r="B782" t="n">
        <v>130</v>
      </c>
      <c r="C782" t="inlineStr">
        <is>
          <t xml:space="preserve">CONCLUIDO	</t>
        </is>
      </c>
      <c r="D782" t="n">
        <v>9.7461</v>
      </c>
      <c r="E782" t="n">
        <v>10.26</v>
      </c>
      <c r="F782" t="n">
        <v>7.16</v>
      </c>
      <c r="G782" t="n">
        <v>71.62</v>
      </c>
      <c r="H782" t="n">
        <v>0.93</v>
      </c>
      <c r="I782" t="n">
        <v>6</v>
      </c>
      <c r="J782" t="n">
        <v>278.25</v>
      </c>
      <c r="K782" t="n">
        <v>59.19</v>
      </c>
      <c r="L782" t="n">
        <v>14.5</v>
      </c>
      <c r="M782" t="n">
        <v>1</v>
      </c>
      <c r="N782" t="n">
        <v>74.55</v>
      </c>
      <c r="O782" t="n">
        <v>34551.18</v>
      </c>
      <c r="P782" t="n">
        <v>92.94</v>
      </c>
      <c r="Q782" t="n">
        <v>605.84</v>
      </c>
      <c r="R782" t="n">
        <v>27.34</v>
      </c>
      <c r="S782" t="n">
        <v>21.88</v>
      </c>
      <c r="T782" t="n">
        <v>1717.28</v>
      </c>
      <c r="U782" t="n">
        <v>0.8</v>
      </c>
      <c r="V782" t="n">
        <v>0.86</v>
      </c>
      <c r="W782" t="n">
        <v>1</v>
      </c>
      <c r="X782" t="n">
        <v>0.1</v>
      </c>
      <c r="Y782" t="n">
        <v>1</v>
      </c>
      <c r="Z782" t="n">
        <v>10</v>
      </c>
    </row>
    <row r="783">
      <c r="A783" t="n">
        <v>55</v>
      </c>
      <c r="B783" t="n">
        <v>130</v>
      </c>
      <c r="C783" t="inlineStr">
        <is>
          <t xml:space="preserve">CONCLUIDO	</t>
        </is>
      </c>
      <c r="D783" t="n">
        <v>9.7424</v>
      </c>
      <c r="E783" t="n">
        <v>10.26</v>
      </c>
      <c r="F783" t="n">
        <v>7.17</v>
      </c>
      <c r="G783" t="n">
        <v>71.66</v>
      </c>
      <c r="H783" t="n">
        <v>0.9399999999999999</v>
      </c>
      <c r="I783" t="n">
        <v>6</v>
      </c>
      <c r="J783" t="n">
        <v>278.74</v>
      </c>
      <c r="K783" t="n">
        <v>59.19</v>
      </c>
      <c r="L783" t="n">
        <v>14.75</v>
      </c>
      <c r="M783" t="n">
        <v>1</v>
      </c>
      <c r="N783" t="n">
        <v>74.79000000000001</v>
      </c>
      <c r="O783" t="n">
        <v>34611.59</v>
      </c>
      <c r="P783" t="n">
        <v>92.86</v>
      </c>
      <c r="Q783" t="n">
        <v>605.86</v>
      </c>
      <c r="R783" t="n">
        <v>27.45</v>
      </c>
      <c r="S783" t="n">
        <v>21.88</v>
      </c>
      <c r="T783" t="n">
        <v>1774.13</v>
      </c>
      <c r="U783" t="n">
        <v>0.8</v>
      </c>
      <c r="V783" t="n">
        <v>0.86</v>
      </c>
      <c r="W783" t="n">
        <v>1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130</v>
      </c>
      <c r="C784" t="inlineStr">
        <is>
          <t xml:space="preserve">CONCLUIDO	</t>
        </is>
      </c>
      <c r="D784" t="n">
        <v>9.741300000000001</v>
      </c>
      <c r="E784" t="n">
        <v>10.27</v>
      </c>
      <c r="F784" t="n">
        <v>7.17</v>
      </c>
      <c r="G784" t="n">
        <v>71.67</v>
      </c>
      <c r="H784" t="n">
        <v>0.96</v>
      </c>
      <c r="I784" t="n">
        <v>6</v>
      </c>
      <c r="J784" t="n">
        <v>279.23</v>
      </c>
      <c r="K784" t="n">
        <v>59.19</v>
      </c>
      <c r="L784" t="n">
        <v>15</v>
      </c>
      <c r="M784" t="n">
        <v>0</v>
      </c>
      <c r="N784" t="n">
        <v>75.03</v>
      </c>
      <c r="O784" t="n">
        <v>34672.08</v>
      </c>
      <c r="P784" t="n">
        <v>92.79000000000001</v>
      </c>
      <c r="Q784" t="n">
        <v>605.89</v>
      </c>
      <c r="R784" t="n">
        <v>27.48</v>
      </c>
      <c r="S784" t="n">
        <v>21.88</v>
      </c>
      <c r="T784" t="n">
        <v>1786.18</v>
      </c>
      <c r="U784" t="n">
        <v>0.8</v>
      </c>
      <c r="V784" t="n">
        <v>0.86</v>
      </c>
      <c r="W784" t="n">
        <v>1</v>
      </c>
      <c r="X784" t="n">
        <v>0.11</v>
      </c>
      <c r="Y784" t="n">
        <v>1</v>
      </c>
      <c r="Z784" t="n">
        <v>10</v>
      </c>
    </row>
    <row r="785">
      <c r="A785" t="n">
        <v>0</v>
      </c>
      <c r="B785" t="n">
        <v>75</v>
      </c>
      <c r="C785" t="inlineStr">
        <is>
          <t xml:space="preserve">CONCLUIDO	</t>
        </is>
      </c>
      <c r="D785" t="n">
        <v>7.7015</v>
      </c>
      <c r="E785" t="n">
        <v>12.98</v>
      </c>
      <c r="F785" t="n">
        <v>8.51</v>
      </c>
      <c r="G785" t="n">
        <v>7.09</v>
      </c>
      <c r="H785" t="n">
        <v>0.12</v>
      </c>
      <c r="I785" t="n">
        <v>72</v>
      </c>
      <c r="J785" t="n">
        <v>150.44</v>
      </c>
      <c r="K785" t="n">
        <v>49.1</v>
      </c>
      <c r="L785" t="n">
        <v>1</v>
      </c>
      <c r="M785" t="n">
        <v>70</v>
      </c>
      <c r="N785" t="n">
        <v>25.34</v>
      </c>
      <c r="O785" t="n">
        <v>18787.76</v>
      </c>
      <c r="P785" t="n">
        <v>98.34</v>
      </c>
      <c r="Q785" t="n">
        <v>606.03</v>
      </c>
      <c r="R785" t="n">
        <v>69.45999999999999</v>
      </c>
      <c r="S785" t="n">
        <v>21.88</v>
      </c>
      <c r="T785" t="n">
        <v>22447.24</v>
      </c>
      <c r="U785" t="n">
        <v>0.32</v>
      </c>
      <c r="V785" t="n">
        <v>0.73</v>
      </c>
      <c r="W785" t="n">
        <v>1.1</v>
      </c>
      <c r="X785" t="n">
        <v>1.45</v>
      </c>
      <c r="Y785" t="n">
        <v>1</v>
      </c>
      <c r="Z785" t="n">
        <v>10</v>
      </c>
    </row>
    <row r="786">
      <c r="A786" t="n">
        <v>1</v>
      </c>
      <c r="B786" t="n">
        <v>75</v>
      </c>
      <c r="C786" t="inlineStr">
        <is>
          <t xml:space="preserve">CONCLUIDO	</t>
        </is>
      </c>
      <c r="D786" t="n">
        <v>8.2561</v>
      </c>
      <c r="E786" t="n">
        <v>12.11</v>
      </c>
      <c r="F786" t="n">
        <v>8.16</v>
      </c>
      <c r="G786" t="n">
        <v>8.9</v>
      </c>
      <c r="H786" t="n">
        <v>0.15</v>
      </c>
      <c r="I786" t="n">
        <v>55</v>
      </c>
      <c r="J786" t="n">
        <v>150.78</v>
      </c>
      <c r="K786" t="n">
        <v>49.1</v>
      </c>
      <c r="L786" t="n">
        <v>1.25</v>
      </c>
      <c r="M786" t="n">
        <v>53</v>
      </c>
      <c r="N786" t="n">
        <v>25.44</v>
      </c>
      <c r="O786" t="n">
        <v>18830.65</v>
      </c>
      <c r="P786" t="n">
        <v>93.28</v>
      </c>
      <c r="Q786" t="n">
        <v>606.02</v>
      </c>
      <c r="R786" t="n">
        <v>58.56</v>
      </c>
      <c r="S786" t="n">
        <v>21.88</v>
      </c>
      <c r="T786" t="n">
        <v>17081.11</v>
      </c>
      <c r="U786" t="n">
        <v>0.37</v>
      </c>
      <c r="V786" t="n">
        <v>0.76</v>
      </c>
      <c r="W786" t="n">
        <v>1.07</v>
      </c>
      <c r="X786" t="n">
        <v>1.1</v>
      </c>
      <c r="Y786" t="n">
        <v>1</v>
      </c>
      <c r="Z786" t="n">
        <v>10</v>
      </c>
    </row>
    <row r="787">
      <c r="A787" t="n">
        <v>2</v>
      </c>
      <c r="B787" t="n">
        <v>75</v>
      </c>
      <c r="C787" t="inlineStr">
        <is>
          <t xml:space="preserve">CONCLUIDO	</t>
        </is>
      </c>
      <c r="D787" t="n">
        <v>8.6478</v>
      </c>
      <c r="E787" t="n">
        <v>11.56</v>
      </c>
      <c r="F787" t="n">
        <v>7.94</v>
      </c>
      <c r="G787" t="n">
        <v>10.83</v>
      </c>
      <c r="H787" t="n">
        <v>0.18</v>
      </c>
      <c r="I787" t="n">
        <v>44</v>
      </c>
      <c r="J787" t="n">
        <v>151.13</v>
      </c>
      <c r="K787" t="n">
        <v>49.1</v>
      </c>
      <c r="L787" t="n">
        <v>1.5</v>
      </c>
      <c r="M787" t="n">
        <v>42</v>
      </c>
      <c r="N787" t="n">
        <v>25.54</v>
      </c>
      <c r="O787" t="n">
        <v>18873.58</v>
      </c>
      <c r="P787" t="n">
        <v>90.11</v>
      </c>
      <c r="Q787" t="n">
        <v>605.86</v>
      </c>
      <c r="R787" t="n">
        <v>51.76</v>
      </c>
      <c r="S787" t="n">
        <v>21.88</v>
      </c>
      <c r="T787" t="n">
        <v>13736.74</v>
      </c>
      <c r="U787" t="n">
        <v>0.42</v>
      </c>
      <c r="V787" t="n">
        <v>0.78</v>
      </c>
      <c r="W787" t="n">
        <v>1.06</v>
      </c>
      <c r="X787" t="n">
        <v>0.88</v>
      </c>
      <c r="Y787" t="n">
        <v>1</v>
      </c>
      <c r="Z787" t="n">
        <v>10</v>
      </c>
    </row>
    <row r="788">
      <c r="A788" t="n">
        <v>3</v>
      </c>
      <c r="B788" t="n">
        <v>75</v>
      </c>
      <c r="C788" t="inlineStr">
        <is>
          <t xml:space="preserve">CONCLUIDO	</t>
        </is>
      </c>
      <c r="D788" t="n">
        <v>8.936299999999999</v>
      </c>
      <c r="E788" t="n">
        <v>11.19</v>
      </c>
      <c r="F788" t="n">
        <v>7.78</v>
      </c>
      <c r="G788" t="n">
        <v>12.62</v>
      </c>
      <c r="H788" t="n">
        <v>0.2</v>
      </c>
      <c r="I788" t="n">
        <v>37</v>
      </c>
      <c r="J788" t="n">
        <v>151.48</v>
      </c>
      <c r="K788" t="n">
        <v>49.1</v>
      </c>
      <c r="L788" t="n">
        <v>1.75</v>
      </c>
      <c r="M788" t="n">
        <v>35</v>
      </c>
      <c r="N788" t="n">
        <v>25.64</v>
      </c>
      <c r="O788" t="n">
        <v>18916.54</v>
      </c>
      <c r="P788" t="n">
        <v>87.52</v>
      </c>
      <c r="Q788" t="n">
        <v>605.9</v>
      </c>
      <c r="R788" t="n">
        <v>46.45</v>
      </c>
      <c r="S788" t="n">
        <v>21.88</v>
      </c>
      <c r="T788" t="n">
        <v>11118.82</v>
      </c>
      <c r="U788" t="n">
        <v>0.47</v>
      </c>
      <c r="V788" t="n">
        <v>0.79</v>
      </c>
      <c r="W788" t="n">
        <v>1.06</v>
      </c>
      <c r="X788" t="n">
        <v>0.72</v>
      </c>
      <c r="Y788" t="n">
        <v>1</v>
      </c>
      <c r="Z788" t="n">
        <v>10</v>
      </c>
    </row>
    <row r="789">
      <c r="A789" t="n">
        <v>4</v>
      </c>
      <c r="B789" t="n">
        <v>75</v>
      </c>
      <c r="C789" t="inlineStr">
        <is>
          <t xml:space="preserve">CONCLUIDO	</t>
        </is>
      </c>
      <c r="D789" t="n">
        <v>9.1419</v>
      </c>
      <c r="E789" t="n">
        <v>10.94</v>
      </c>
      <c r="F789" t="n">
        <v>7.68</v>
      </c>
      <c r="G789" t="n">
        <v>14.41</v>
      </c>
      <c r="H789" t="n">
        <v>0.23</v>
      </c>
      <c r="I789" t="n">
        <v>32</v>
      </c>
      <c r="J789" t="n">
        <v>151.83</v>
      </c>
      <c r="K789" t="n">
        <v>49.1</v>
      </c>
      <c r="L789" t="n">
        <v>2</v>
      </c>
      <c r="M789" t="n">
        <v>30</v>
      </c>
      <c r="N789" t="n">
        <v>25.73</v>
      </c>
      <c r="O789" t="n">
        <v>18959.54</v>
      </c>
      <c r="P789" t="n">
        <v>85.55</v>
      </c>
      <c r="Q789" t="n">
        <v>605.89</v>
      </c>
      <c r="R789" t="n">
        <v>43.78</v>
      </c>
      <c r="S789" t="n">
        <v>21.88</v>
      </c>
      <c r="T789" t="n">
        <v>9807.07</v>
      </c>
      <c r="U789" t="n">
        <v>0.5</v>
      </c>
      <c r="V789" t="n">
        <v>0.8100000000000001</v>
      </c>
      <c r="W789" t="n">
        <v>1.04</v>
      </c>
      <c r="X789" t="n">
        <v>0.63</v>
      </c>
      <c r="Y789" t="n">
        <v>1</v>
      </c>
      <c r="Z789" t="n">
        <v>10</v>
      </c>
    </row>
    <row r="790">
      <c r="A790" t="n">
        <v>5</v>
      </c>
      <c r="B790" t="n">
        <v>75</v>
      </c>
      <c r="C790" t="inlineStr">
        <is>
          <t xml:space="preserve">CONCLUIDO	</t>
        </is>
      </c>
      <c r="D790" t="n">
        <v>9.317</v>
      </c>
      <c r="E790" t="n">
        <v>10.73</v>
      </c>
      <c r="F790" t="n">
        <v>7.6</v>
      </c>
      <c r="G790" t="n">
        <v>16.29</v>
      </c>
      <c r="H790" t="n">
        <v>0.26</v>
      </c>
      <c r="I790" t="n">
        <v>28</v>
      </c>
      <c r="J790" t="n">
        <v>152.18</v>
      </c>
      <c r="K790" t="n">
        <v>49.1</v>
      </c>
      <c r="L790" t="n">
        <v>2.25</v>
      </c>
      <c r="M790" t="n">
        <v>26</v>
      </c>
      <c r="N790" t="n">
        <v>25.83</v>
      </c>
      <c r="O790" t="n">
        <v>19002.56</v>
      </c>
      <c r="P790" t="n">
        <v>83.47</v>
      </c>
      <c r="Q790" t="n">
        <v>605.89</v>
      </c>
      <c r="R790" t="n">
        <v>41.2</v>
      </c>
      <c r="S790" t="n">
        <v>21.88</v>
      </c>
      <c r="T790" t="n">
        <v>8536.33</v>
      </c>
      <c r="U790" t="n">
        <v>0.53</v>
      </c>
      <c r="V790" t="n">
        <v>0.8100000000000001</v>
      </c>
      <c r="W790" t="n">
        <v>1.03</v>
      </c>
      <c r="X790" t="n">
        <v>0.54</v>
      </c>
      <c r="Y790" t="n">
        <v>1</v>
      </c>
      <c r="Z790" t="n">
        <v>10</v>
      </c>
    </row>
    <row r="791">
      <c r="A791" t="n">
        <v>6</v>
      </c>
      <c r="B791" t="n">
        <v>75</v>
      </c>
      <c r="C791" t="inlineStr">
        <is>
          <t xml:space="preserve">CONCLUIDO	</t>
        </is>
      </c>
      <c r="D791" t="n">
        <v>9.456300000000001</v>
      </c>
      <c r="E791" t="n">
        <v>10.58</v>
      </c>
      <c r="F791" t="n">
        <v>7.53</v>
      </c>
      <c r="G791" t="n">
        <v>18.08</v>
      </c>
      <c r="H791" t="n">
        <v>0.29</v>
      </c>
      <c r="I791" t="n">
        <v>25</v>
      </c>
      <c r="J791" t="n">
        <v>152.53</v>
      </c>
      <c r="K791" t="n">
        <v>49.1</v>
      </c>
      <c r="L791" t="n">
        <v>2.5</v>
      </c>
      <c r="M791" t="n">
        <v>23</v>
      </c>
      <c r="N791" t="n">
        <v>25.93</v>
      </c>
      <c r="O791" t="n">
        <v>19045.63</v>
      </c>
      <c r="P791" t="n">
        <v>81.98</v>
      </c>
      <c r="Q791" t="n">
        <v>605.85</v>
      </c>
      <c r="R791" t="n">
        <v>39.13</v>
      </c>
      <c r="S791" t="n">
        <v>21.88</v>
      </c>
      <c r="T791" t="n">
        <v>7518.87</v>
      </c>
      <c r="U791" t="n">
        <v>0.5600000000000001</v>
      </c>
      <c r="V791" t="n">
        <v>0.82</v>
      </c>
      <c r="W791" t="n">
        <v>1.03</v>
      </c>
      <c r="X791" t="n">
        <v>0.48</v>
      </c>
      <c r="Y791" t="n">
        <v>1</v>
      </c>
      <c r="Z791" t="n">
        <v>10</v>
      </c>
    </row>
    <row r="792">
      <c r="A792" t="n">
        <v>7</v>
      </c>
      <c r="B792" t="n">
        <v>75</v>
      </c>
      <c r="C792" t="inlineStr">
        <is>
          <t xml:space="preserve">CONCLUIDO	</t>
        </is>
      </c>
      <c r="D792" t="n">
        <v>9.5913</v>
      </c>
      <c r="E792" t="n">
        <v>10.43</v>
      </c>
      <c r="F792" t="n">
        <v>7.48</v>
      </c>
      <c r="G792" t="n">
        <v>20.39</v>
      </c>
      <c r="H792" t="n">
        <v>0.32</v>
      </c>
      <c r="I792" t="n">
        <v>22</v>
      </c>
      <c r="J792" t="n">
        <v>152.88</v>
      </c>
      <c r="K792" t="n">
        <v>49.1</v>
      </c>
      <c r="L792" t="n">
        <v>2.75</v>
      </c>
      <c r="M792" t="n">
        <v>20</v>
      </c>
      <c r="N792" t="n">
        <v>26.03</v>
      </c>
      <c r="O792" t="n">
        <v>19088.72</v>
      </c>
      <c r="P792" t="n">
        <v>80.56999999999999</v>
      </c>
      <c r="Q792" t="n">
        <v>605.98</v>
      </c>
      <c r="R792" t="n">
        <v>37.25</v>
      </c>
      <c r="S792" t="n">
        <v>21.88</v>
      </c>
      <c r="T792" t="n">
        <v>6594.13</v>
      </c>
      <c r="U792" t="n">
        <v>0.59</v>
      </c>
      <c r="V792" t="n">
        <v>0.83</v>
      </c>
      <c r="W792" t="n">
        <v>1.02</v>
      </c>
      <c r="X792" t="n">
        <v>0.42</v>
      </c>
      <c r="Y792" t="n">
        <v>1</v>
      </c>
      <c r="Z792" t="n">
        <v>10</v>
      </c>
    </row>
    <row r="793">
      <c r="A793" t="n">
        <v>8</v>
      </c>
      <c r="B793" t="n">
        <v>75</v>
      </c>
      <c r="C793" t="inlineStr">
        <is>
          <t xml:space="preserve">CONCLUIDO	</t>
        </is>
      </c>
      <c r="D793" t="n">
        <v>9.6785</v>
      </c>
      <c r="E793" t="n">
        <v>10.33</v>
      </c>
      <c r="F793" t="n">
        <v>7.44</v>
      </c>
      <c r="G793" t="n">
        <v>22.33</v>
      </c>
      <c r="H793" t="n">
        <v>0.35</v>
      </c>
      <c r="I793" t="n">
        <v>20</v>
      </c>
      <c r="J793" t="n">
        <v>153.23</v>
      </c>
      <c r="K793" t="n">
        <v>49.1</v>
      </c>
      <c r="L793" t="n">
        <v>3</v>
      </c>
      <c r="M793" t="n">
        <v>18</v>
      </c>
      <c r="N793" t="n">
        <v>26.13</v>
      </c>
      <c r="O793" t="n">
        <v>19131.85</v>
      </c>
      <c r="P793" t="n">
        <v>79.38</v>
      </c>
      <c r="Q793" t="n">
        <v>605.85</v>
      </c>
      <c r="R793" t="n">
        <v>36.15</v>
      </c>
      <c r="S793" t="n">
        <v>21.88</v>
      </c>
      <c r="T793" t="n">
        <v>6053.43</v>
      </c>
      <c r="U793" t="n">
        <v>0.61</v>
      </c>
      <c r="V793" t="n">
        <v>0.83</v>
      </c>
      <c r="W793" t="n">
        <v>1.02</v>
      </c>
      <c r="X793" t="n">
        <v>0.39</v>
      </c>
      <c r="Y793" t="n">
        <v>1</v>
      </c>
      <c r="Z793" t="n">
        <v>10</v>
      </c>
    </row>
    <row r="794">
      <c r="A794" t="n">
        <v>9</v>
      </c>
      <c r="B794" t="n">
        <v>75</v>
      </c>
      <c r="C794" t="inlineStr">
        <is>
          <t xml:space="preserve">CONCLUIDO	</t>
        </is>
      </c>
      <c r="D794" t="n">
        <v>9.73</v>
      </c>
      <c r="E794" t="n">
        <v>10.28</v>
      </c>
      <c r="F794" t="n">
        <v>7.42</v>
      </c>
      <c r="G794" t="n">
        <v>23.43</v>
      </c>
      <c r="H794" t="n">
        <v>0.37</v>
      </c>
      <c r="I794" t="n">
        <v>19</v>
      </c>
      <c r="J794" t="n">
        <v>153.58</v>
      </c>
      <c r="K794" t="n">
        <v>49.1</v>
      </c>
      <c r="L794" t="n">
        <v>3.25</v>
      </c>
      <c r="M794" t="n">
        <v>17</v>
      </c>
      <c r="N794" t="n">
        <v>26.23</v>
      </c>
      <c r="O794" t="n">
        <v>19175.02</v>
      </c>
      <c r="P794" t="n">
        <v>77.79000000000001</v>
      </c>
      <c r="Q794" t="n">
        <v>605.85</v>
      </c>
      <c r="R794" t="n">
        <v>35.66</v>
      </c>
      <c r="S794" t="n">
        <v>21.88</v>
      </c>
      <c r="T794" t="n">
        <v>5810.44</v>
      </c>
      <c r="U794" t="n">
        <v>0.61</v>
      </c>
      <c r="V794" t="n">
        <v>0.83</v>
      </c>
      <c r="W794" t="n">
        <v>1.01</v>
      </c>
      <c r="X794" t="n">
        <v>0.36</v>
      </c>
      <c r="Y794" t="n">
        <v>1</v>
      </c>
      <c r="Z794" t="n">
        <v>10</v>
      </c>
    </row>
    <row r="795">
      <c r="A795" t="n">
        <v>10</v>
      </c>
      <c r="B795" t="n">
        <v>75</v>
      </c>
      <c r="C795" t="inlineStr">
        <is>
          <t xml:space="preserve">CONCLUIDO	</t>
        </is>
      </c>
      <c r="D795" t="n">
        <v>9.817</v>
      </c>
      <c r="E795" t="n">
        <v>10.19</v>
      </c>
      <c r="F795" t="n">
        <v>7.39</v>
      </c>
      <c r="G795" t="n">
        <v>26.08</v>
      </c>
      <c r="H795" t="n">
        <v>0.4</v>
      </c>
      <c r="I795" t="n">
        <v>17</v>
      </c>
      <c r="J795" t="n">
        <v>153.93</v>
      </c>
      <c r="K795" t="n">
        <v>49.1</v>
      </c>
      <c r="L795" t="n">
        <v>3.5</v>
      </c>
      <c r="M795" t="n">
        <v>15</v>
      </c>
      <c r="N795" t="n">
        <v>26.33</v>
      </c>
      <c r="O795" t="n">
        <v>19218.22</v>
      </c>
      <c r="P795" t="n">
        <v>76.81</v>
      </c>
      <c r="Q795" t="n">
        <v>605.84</v>
      </c>
      <c r="R795" t="n">
        <v>34.76</v>
      </c>
      <c r="S795" t="n">
        <v>21.88</v>
      </c>
      <c r="T795" t="n">
        <v>5372.77</v>
      </c>
      <c r="U795" t="n">
        <v>0.63</v>
      </c>
      <c r="V795" t="n">
        <v>0.84</v>
      </c>
      <c r="W795" t="n">
        <v>1.01</v>
      </c>
      <c r="X795" t="n">
        <v>0.33</v>
      </c>
      <c r="Y795" t="n">
        <v>1</v>
      </c>
      <c r="Z795" t="n">
        <v>10</v>
      </c>
    </row>
    <row r="796">
      <c r="A796" t="n">
        <v>11</v>
      </c>
      <c r="B796" t="n">
        <v>75</v>
      </c>
      <c r="C796" t="inlineStr">
        <is>
          <t xml:space="preserve">CONCLUIDO	</t>
        </is>
      </c>
      <c r="D796" t="n">
        <v>9.8736</v>
      </c>
      <c r="E796" t="n">
        <v>10.13</v>
      </c>
      <c r="F796" t="n">
        <v>7.36</v>
      </c>
      <c r="G796" t="n">
        <v>27.61</v>
      </c>
      <c r="H796" t="n">
        <v>0.43</v>
      </c>
      <c r="I796" t="n">
        <v>16</v>
      </c>
      <c r="J796" t="n">
        <v>154.28</v>
      </c>
      <c r="K796" t="n">
        <v>49.1</v>
      </c>
      <c r="L796" t="n">
        <v>3.75</v>
      </c>
      <c r="M796" t="n">
        <v>14</v>
      </c>
      <c r="N796" t="n">
        <v>26.43</v>
      </c>
      <c r="O796" t="n">
        <v>19261.45</v>
      </c>
      <c r="P796" t="n">
        <v>75.48</v>
      </c>
      <c r="Q796" t="n">
        <v>605.84</v>
      </c>
      <c r="R796" t="n">
        <v>33.89</v>
      </c>
      <c r="S796" t="n">
        <v>21.88</v>
      </c>
      <c r="T796" t="n">
        <v>4941.43</v>
      </c>
      <c r="U796" t="n">
        <v>0.65</v>
      </c>
      <c r="V796" t="n">
        <v>0.84</v>
      </c>
      <c r="W796" t="n">
        <v>1.01</v>
      </c>
      <c r="X796" t="n">
        <v>0.3</v>
      </c>
      <c r="Y796" t="n">
        <v>1</v>
      </c>
      <c r="Z796" t="n">
        <v>10</v>
      </c>
    </row>
    <row r="797">
      <c r="A797" t="n">
        <v>12</v>
      </c>
      <c r="B797" t="n">
        <v>75</v>
      </c>
      <c r="C797" t="inlineStr">
        <is>
          <t xml:space="preserve">CONCLUIDO	</t>
        </is>
      </c>
      <c r="D797" t="n">
        <v>9.936</v>
      </c>
      <c r="E797" t="n">
        <v>10.06</v>
      </c>
      <c r="F797" t="n">
        <v>7.33</v>
      </c>
      <c r="G797" t="n">
        <v>29.32</v>
      </c>
      <c r="H797" t="n">
        <v>0.46</v>
      </c>
      <c r="I797" t="n">
        <v>15</v>
      </c>
      <c r="J797" t="n">
        <v>154.63</v>
      </c>
      <c r="K797" t="n">
        <v>49.1</v>
      </c>
      <c r="L797" t="n">
        <v>4</v>
      </c>
      <c r="M797" t="n">
        <v>13</v>
      </c>
      <c r="N797" t="n">
        <v>26.53</v>
      </c>
      <c r="O797" t="n">
        <v>19304.72</v>
      </c>
      <c r="P797" t="n">
        <v>73.90000000000001</v>
      </c>
      <c r="Q797" t="n">
        <v>605.9</v>
      </c>
      <c r="R797" t="n">
        <v>32.68</v>
      </c>
      <c r="S797" t="n">
        <v>21.88</v>
      </c>
      <c r="T797" t="n">
        <v>4340.64</v>
      </c>
      <c r="U797" t="n">
        <v>0.67</v>
      </c>
      <c r="V797" t="n">
        <v>0.84</v>
      </c>
      <c r="W797" t="n">
        <v>1.01</v>
      </c>
      <c r="X797" t="n">
        <v>0.27</v>
      </c>
      <c r="Y797" t="n">
        <v>1</v>
      </c>
      <c r="Z797" t="n">
        <v>10</v>
      </c>
    </row>
    <row r="798">
      <c r="A798" t="n">
        <v>13</v>
      </c>
      <c r="B798" t="n">
        <v>75</v>
      </c>
      <c r="C798" t="inlineStr">
        <is>
          <t xml:space="preserve">CONCLUIDO	</t>
        </is>
      </c>
      <c r="D798" t="n">
        <v>9.974500000000001</v>
      </c>
      <c r="E798" t="n">
        <v>10.03</v>
      </c>
      <c r="F798" t="n">
        <v>7.32</v>
      </c>
      <c r="G798" t="n">
        <v>31.38</v>
      </c>
      <c r="H798" t="n">
        <v>0.49</v>
      </c>
      <c r="I798" t="n">
        <v>14</v>
      </c>
      <c r="J798" t="n">
        <v>154.98</v>
      </c>
      <c r="K798" t="n">
        <v>49.1</v>
      </c>
      <c r="L798" t="n">
        <v>4.25</v>
      </c>
      <c r="M798" t="n">
        <v>12</v>
      </c>
      <c r="N798" t="n">
        <v>26.63</v>
      </c>
      <c r="O798" t="n">
        <v>19348.03</v>
      </c>
      <c r="P798" t="n">
        <v>73.43000000000001</v>
      </c>
      <c r="Q798" t="n">
        <v>605.87</v>
      </c>
      <c r="R798" t="n">
        <v>32.47</v>
      </c>
      <c r="S798" t="n">
        <v>21.88</v>
      </c>
      <c r="T798" t="n">
        <v>4242.69</v>
      </c>
      <c r="U798" t="n">
        <v>0.67</v>
      </c>
      <c r="V798" t="n">
        <v>0.84</v>
      </c>
      <c r="W798" t="n">
        <v>1.01</v>
      </c>
      <c r="X798" t="n">
        <v>0.26</v>
      </c>
      <c r="Y798" t="n">
        <v>1</v>
      </c>
      <c r="Z798" t="n">
        <v>10</v>
      </c>
    </row>
    <row r="799">
      <c r="A799" t="n">
        <v>14</v>
      </c>
      <c r="B799" t="n">
        <v>75</v>
      </c>
      <c r="C799" t="inlineStr">
        <is>
          <t xml:space="preserve">CONCLUIDO	</t>
        </is>
      </c>
      <c r="D799" t="n">
        <v>10.0245</v>
      </c>
      <c r="E799" t="n">
        <v>9.98</v>
      </c>
      <c r="F799" t="n">
        <v>7.3</v>
      </c>
      <c r="G799" t="n">
        <v>33.7</v>
      </c>
      <c r="H799" t="n">
        <v>0.51</v>
      </c>
      <c r="I799" t="n">
        <v>13</v>
      </c>
      <c r="J799" t="n">
        <v>155.33</v>
      </c>
      <c r="K799" t="n">
        <v>49.1</v>
      </c>
      <c r="L799" t="n">
        <v>4.5</v>
      </c>
      <c r="M799" t="n">
        <v>11</v>
      </c>
      <c r="N799" t="n">
        <v>26.74</v>
      </c>
      <c r="O799" t="n">
        <v>19391.36</v>
      </c>
      <c r="P799" t="n">
        <v>72.28</v>
      </c>
      <c r="Q799" t="n">
        <v>605.87</v>
      </c>
      <c r="R799" t="n">
        <v>31.88</v>
      </c>
      <c r="S799" t="n">
        <v>21.88</v>
      </c>
      <c r="T799" t="n">
        <v>3952.42</v>
      </c>
      <c r="U799" t="n">
        <v>0.6899999999999999</v>
      </c>
      <c r="V799" t="n">
        <v>0.85</v>
      </c>
      <c r="W799" t="n">
        <v>1.01</v>
      </c>
      <c r="X799" t="n">
        <v>0.24</v>
      </c>
      <c r="Y799" t="n">
        <v>1</v>
      </c>
      <c r="Z799" t="n">
        <v>10</v>
      </c>
    </row>
    <row r="800">
      <c r="A800" t="n">
        <v>15</v>
      </c>
      <c r="B800" t="n">
        <v>75</v>
      </c>
      <c r="C800" t="inlineStr">
        <is>
          <t xml:space="preserve">CONCLUIDO	</t>
        </is>
      </c>
      <c r="D800" t="n">
        <v>10.0795</v>
      </c>
      <c r="E800" t="n">
        <v>9.92</v>
      </c>
      <c r="F800" t="n">
        <v>7.28</v>
      </c>
      <c r="G800" t="n">
        <v>36.39</v>
      </c>
      <c r="H800" t="n">
        <v>0.54</v>
      </c>
      <c r="I800" t="n">
        <v>12</v>
      </c>
      <c r="J800" t="n">
        <v>155.68</v>
      </c>
      <c r="K800" t="n">
        <v>49.1</v>
      </c>
      <c r="L800" t="n">
        <v>4.75</v>
      </c>
      <c r="M800" t="n">
        <v>10</v>
      </c>
      <c r="N800" t="n">
        <v>26.84</v>
      </c>
      <c r="O800" t="n">
        <v>19434.74</v>
      </c>
      <c r="P800" t="n">
        <v>70.58</v>
      </c>
      <c r="Q800" t="n">
        <v>605.89</v>
      </c>
      <c r="R800" t="n">
        <v>31.11</v>
      </c>
      <c r="S800" t="n">
        <v>21.88</v>
      </c>
      <c r="T800" t="n">
        <v>3570.73</v>
      </c>
      <c r="U800" t="n">
        <v>0.7</v>
      </c>
      <c r="V800" t="n">
        <v>0.85</v>
      </c>
      <c r="W800" t="n">
        <v>1.01</v>
      </c>
      <c r="X800" t="n">
        <v>0.22</v>
      </c>
      <c r="Y800" t="n">
        <v>1</v>
      </c>
      <c r="Z800" t="n">
        <v>10</v>
      </c>
    </row>
    <row r="801">
      <c r="A801" t="n">
        <v>16</v>
      </c>
      <c r="B801" t="n">
        <v>75</v>
      </c>
      <c r="C801" t="inlineStr">
        <is>
          <t xml:space="preserve">CONCLUIDO	</t>
        </is>
      </c>
      <c r="D801" t="n">
        <v>10.1414</v>
      </c>
      <c r="E801" t="n">
        <v>9.859999999999999</v>
      </c>
      <c r="F801" t="n">
        <v>7.25</v>
      </c>
      <c r="G801" t="n">
        <v>39.53</v>
      </c>
      <c r="H801" t="n">
        <v>0.57</v>
      </c>
      <c r="I801" t="n">
        <v>11</v>
      </c>
      <c r="J801" t="n">
        <v>156.03</v>
      </c>
      <c r="K801" t="n">
        <v>49.1</v>
      </c>
      <c r="L801" t="n">
        <v>5</v>
      </c>
      <c r="M801" t="n">
        <v>9</v>
      </c>
      <c r="N801" t="n">
        <v>26.94</v>
      </c>
      <c r="O801" t="n">
        <v>19478.15</v>
      </c>
      <c r="P801" t="n">
        <v>69.45</v>
      </c>
      <c r="Q801" t="n">
        <v>605.84</v>
      </c>
      <c r="R801" t="n">
        <v>30.01</v>
      </c>
      <c r="S801" t="n">
        <v>21.88</v>
      </c>
      <c r="T801" t="n">
        <v>3025.39</v>
      </c>
      <c r="U801" t="n">
        <v>0.73</v>
      </c>
      <c r="V801" t="n">
        <v>0.85</v>
      </c>
      <c r="W801" t="n">
        <v>1.01</v>
      </c>
      <c r="X801" t="n">
        <v>0.19</v>
      </c>
      <c r="Y801" t="n">
        <v>1</v>
      </c>
      <c r="Z801" t="n">
        <v>10</v>
      </c>
    </row>
    <row r="802">
      <c r="A802" t="n">
        <v>17</v>
      </c>
      <c r="B802" t="n">
        <v>75</v>
      </c>
      <c r="C802" t="inlineStr">
        <is>
          <t xml:space="preserve">CONCLUIDO	</t>
        </is>
      </c>
      <c r="D802" t="n">
        <v>10.1291</v>
      </c>
      <c r="E802" t="n">
        <v>9.869999999999999</v>
      </c>
      <c r="F802" t="n">
        <v>7.26</v>
      </c>
      <c r="G802" t="n">
        <v>39.6</v>
      </c>
      <c r="H802" t="n">
        <v>0.59</v>
      </c>
      <c r="I802" t="n">
        <v>11</v>
      </c>
      <c r="J802" t="n">
        <v>156.39</v>
      </c>
      <c r="K802" t="n">
        <v>49.1</v>
      </c>
      <c r="L802" t="n">
        <v>5.25</v>
      </c>
      <c r="M802" t="n">
        <v>7</v>
      </c>
      <c r="N802" t="n">
        <v>27.04</v>
      </c>
      <c r="O802" t="n">
        <v>19521.59</v>
      </c>
      <c r="P802" t="n">
        <v>68.05</v>
      </c>
      <c r="Q802" t="n">
        <v>605.88</v>
      </c>
      <c r="R802" t="n">
        <v>30.46</v>
      </c>
      <c r="S802" t="n">
        <v>21.88</v>
      </c>
      <c r="T802" t="n">
        <v>3251.87</v>
      </c>
      <c r="U802" t="n">
        <v>0.72</v>
      </c>
      <c r="V802" t="n">
        <v>0.85</v>
      </c>
      <c r="W802" t="n">
        <v>1.01</v>
      </c>
      <c r="X802" t="n">
        <v>0.2</v>
      </c>
      <c r="Y802" t="n">
        <v>1</v>
      </c>
      <c r="Z802" t="n">
        <v>10</v>
      </c>
    </row>
    <row r="803">
      <c r="A803" t="n">
        <v>18</v>
      </c>
      <c r="B803" t="n">
        <v>75</v>
      </c>
      <c r="C803" t="inlineStr">
        <is>
          <t xml:space="preserve">CONCLUIDO	</t>
        </is>
      </c>
      <c r="D803" t="n">
        <v>10.1827</v>
      </c>
      <c r="E803" t="n">
        <v>9.82</v>
      </c>
      <c r="F803" t="n">
        <v>7.24</v>
      </c>
      <c r="G803" t="n">
        <v>43.43</v>
      </c>
      <c r="H803" t="n">
        <v>0.62</v>
      </c>
      <c r="I803" t="n">
        <v>10</v>
      </c>
      <c r="J803" t="n">
        <v>156.74</v>
      </c>
      <c r="K803" t="n">
        <v>49.1</v>
      </c>
      <c r="L803" t="n">
        <v>5.5</v>
      </c>
      <c r="M803" t="n">
        <v>5</v>
      </c>
      <c r="N803" t="n">
        <v>27.14</v>
      </c>
      <c r="O803" t="n">
        <v>19565.07</v>
      </c>
      <c r="P803" t="n">
        <v>66.95999999999999</v>
      </c>
      <c r="Q803" t="n">
        <v>605.89</v>
      </c>
      <c r="R803" t="n">
        <v>29.55</v>
      </c>
      <c r="S803" t="n">
        <v>21.88</v>
      </c>
      <c r="T803" t="n">
        <v>2801.42</v>
      </c>
      <c r="U803" t="n">
        <v>0.74</v>
      </c>
      <c r="V803" t="n">
        <v>0.85</v>
      </c>
      <c r="W803" t="n">
        <v>1.01</v>
      </c>
      <c r="X803" t="n">
        <v>0.18</v>
      </c>
      <c r="Y803" t="n">
        <v>1</v>
      </c>
      <c r="Z803" t="n">
        <v>10</v>
      </c>
    </row>
    <row r="804">
      <c r="A804" t="n">
        <v>19</v>
      </c>
      <c r="B804" t="n">
        <v>75</v>
      </c>
      <c r="C804" t="inlineStr">
        <is>
          <t xml:space="preserve">CONCLUIDO	</t>
        </is>
      </c>
      <c r="D804" t="n">
        <v>10.1882</v>
      </c>
      <c r="E804" t="n">
        <v>9.82</v>
      </c>
      <c r="F804" t="n">
        <v>7.23</v>
      </c>
      <c r="G804" t="n">
        <v>43.4</v>
      </c>
      <c r="H804" t="n">
        <v>0.65</v>
      </c>
      <c r="I804" t="n">
        <v>10</v>
      </c>
      <c r="J804" t="n">
        <v>157.09</v>
      </c>
      <c r="K804" t="n">
        <v>49.1</v>
      </c>
      <c r="L804" t="n">
        <v>5.75</v>
      </c>
      <c r="M804" t="n">
        <v>4</v>
      </c>
      <c r="N804" t="n">
        <v>27.25</v>
      </c>
      <c r="O804" t="n">
        <v>19608.58</v>
      </c>
      <c r="P804" t="n">
        <v>66.87</v>
      </c>
      <c r="Q804" t="n">
        <v>605.84</v>
      </c>
      <c r="R804" t="n">
        <v>29.47</v>
      </c>
      <c r="S804" t="n">
        <v>21.88</v>
      </c>
      <c r="T804" t="n">
        <v>2761.18</v>
      </c>
      <c r="U804" t="n">
        <v>0.74</v>
      </c>
      <c r="V804" t="n">
        <v>0.86</v>
      </c>
      <c r="W804" t="n">
        <v>1.01</v>
      </c>
      <c r="X804" t="n">
        <v>0.18</v>
      </c>
      <c r="Y804" t="n">
        <v>1</v>
      </c>
      <c r="Z804" t="n">
        <v>10</v>
      </c>
    </row>
    <row r="805">
      <c r="A805" t="n">
        <v>20</v>
      </c>
      <c r="B805" t="n">
        <v>75</v>
      </c>
      <c r="C805" t="inlineStr">
        <is>
          <t xml:space="preserve">CONCLUIDO	</t>
        </is>
      </c>
      <c r="D805" t="n">
        <v>10.1747</v>
      </c>
      <c r="E805" t="n">
        <v>9.83</v>
      </c>
      <c r="F805" t="n">
        <v>7.25</v>
      </c>
      <c r="G805" t="n">
        <v>43.48</v>
      </c>
      <c r="H805" t="n">
        <v>0.67</v>
      </c>
      <c r="I805" t="n">
        <v>10</v>
      </c>
      <c r="J805" t="n">
        <v>157.44</v>
      </c>
      <c r="K805" t="n">
        <v>49.1</v>
      </c>
      <c r="L805" t="n">
        <v>6</v>
      </c>
      <c r="M805" t="n">
        <v>2</v>
      </c>
      <c r="N805" t="n">
        <v>27.35</v>
      </c>
      <c r="O805" t="n">
        <v>19652.13</v>
      </c>
      <c r="P805" t="n">
        <v>66.19</v>
      </c>
      <c r="Q805" t="n">
        <v>605.9299999999999</v>
      </c>
      <c r="R805" t="n">
        <v>29.69</v>
      </c>
      <c r="S805" t="n">
        <v>21.88</v>
      </c>
      <c r="T805" t="n">
        <v>2873.13</v>
      </c>
      <c r="U805" t="n">
        <v>0.74</v>
      </c>
      <c r="V805" t="n">
        <v>0.85</v>
      </c>
      <c r="W805" t="n">
        <v>1.02</v>
      </c>
      <c r="X805" t="n">
        <v>0.19</v>
      </c>
      <c r="Y805" t="n">
        <v>1</v>
      </c>
      <c r="Z805" t="n">
        <v>10</v>
      </c>
    </row>
    <row r="806">
      <c r="A806" t="n">
        <v>21</v>
      </c>
      <c r="B806" t="n">
        <v>75</v>
      </c>
      <c r="C806" t="inlineStr">
        <is>
          <t xml:space="preserve">CONCLUIDO	</t>
        </is>
      </c>
      <c r="D806" t="n">
        <v>10.177</v>
      </c>
      <c r="E806" t="n">
        <v>9.83</v>
      </c>
      <c r="F806" t="n">
        <v>7.24</v>
      </c>
      <c r="G806" t="n">
        <v>43.47</v>
      </c>
      <c r="H806" t="n">
        <v>0.7</v>
      </c>
      <c r="I806" t="n">
        <v>10</v>
      </c>
      <c r="J806" t="n">
        <v>157.8</v>
      </c>
      <c r="K806" t="n">
        <v>49.1</v>
      </c>
      <c r="L806" t="n">
        <v>6.25</v>
      </c>
      <c r="M806" t="n">
        <v>1</v>
      </c>
      <c r="N806" t="n">
        <v>27.45</v>
      </c>
      <c r="O806" t="n">
        <v>19695.71</v>
      </c>
      <c r="P806" t="n">
        <v>65.54000000000001</v>
      </c>
      <c r="Q806" t="n">
        <v>605.84</v>
      </c>
      <c r="R806" t="n">
        <v>29.66</v>
      </c>
      <c r="S806" t="n">
        <v>21.88</v>
      </c>
      <c r="T806" t="n">
        <v>2857.24</v>
      </c>
      <c r="U806" t="n">
        <v>0.74</v>
      </c>
      <c r="V806" t="n">
        <v>0.85</v>
      </c>
      <c r="W806" t="n">
        <v>1.01</v>
      </c>
      <c r="X806" t="n">
        <v>0.19</v>
      </c>
      <c r="Y806" t="n">
        <v>1</v>
      </c>
      <c r="Z806" t="n">
        <v>10</v>
      </c>
    </row>
    <row r="807">
      <c r="A807" t="n">
        <v>22</v>
      </c>
      <c r="B807" t="n">
        <v>75</v>
      </c>
      <c r="C807" t="inlineStr">
        <is>
          <t xml:space="preserve">CONCLUIDO	</t>
        </is>
      </c>
      <c r="D807" t="n">
        <v>10.1784</v>
      </c>
      <c r="E807" t="n">
        <v>9.82</v>
      </c>
      <c r="F807" t="n">
        <v>7.24</v>
      </c>
      <c r="G807" t="n">
        <v>43.46</v>
      </c>
      <c r="H807" t="n">
        <v>0.73</v>
      </c>
      <c r="I807" t="n">
        <v>10</v>
      </c>
      <c r="J807" t="n">
        <v>158.15</v>
      </c>
      <c r="K807" t="n">
        <v>49.1</v>
      </c>
      <c r="L807" t="n">
        <v>6.5</v>
      </c>
      <c r="M807" t="n">
        <v>0</v>
      </c>
      <c r="N807" t="n">
        <v>27.56</v>
      </c>
      <c r="O807" t="n">
        <v>19739.33</v>
      </c>
      <c r="P807" t="n">
        <v>65.64</v>
      </c>
      <c r="Q807" t="n">
        <v>605.84</v>
      </c>
      <c r="R807" t="n">
        <v>29.64</v>
      </c>
      <c r="S807" t="n">
        <v>21.88</v>
      </c>
      <c r="T807" t="n">
        <v>2848.01</v>
      </c>
      <c r="U807" t="n">
        <v>0.74</v>
      </c>
      <c r="V807" t="n">
        <v>0.85</v>
      </c>
      <c r="W807" t="n">
        <v>1.01</v>
      </c>
      <c r="X807" t="n">
        <v>0.19</v>
      </c>
      <c r="Y807" t="n">
        <v>1</v>
      </c>
      <c r="Z807" t="n">
        <v>10</v>
      </c>
    </row>
    <row r="808">
      <c r="A808" t="n">
        <v>0</v>
      </c>
      <c r="B808" t="n">
        <v>95</v>
      </c>
      <c r="C808" t="inlineStr">
        <is>
          <t xml:space="preserve">CONCLUIDO	</t>
        </is>
      </c>
      <c r="D808" t="n">
        <v>6.9041</v>
      </c>
      <c r="E808" t="n">
        <v>14.48</v>
      </c>
      <c r="F808" t="n">
        <v>8.81</v>
      </c>
      <c r="G808" t="n">
        <v>6.15</v>
      </c>
      <c r="H808" t="n">
        <v>0.1</v>
      </c>
      <c r="I808" t="n">
        <v>86</v>
      </c>
      <c r="J808" t="n">
        <v>185.69</v>
      </c>
      <c r="K808" t="n">
        <v>53.44</v>
      </c>
      <c r="L808" t="n">
        <v>1</v>
      </c>
      <c r="M808" t="n">
        <v>84</v>
      </c>
      <c r="N808" t="n">
        <v>36.26</v>
      </c>
      <c r="O808" t="n">
        <v>23136.14</v>
      </c>
      <c r="P808" t="n">
        <v>117.71</v>
      </c>
      <c r="Q808" t="n">
        <v>605.98</v>
      </c>
      <c r="R808" t="n">
        <v>78.84</v>
      </c>
      <c r="S808" t="n">
        <v>21.88</v>
      </c>
      <c r="T808" t="n">
        <v>27064.93</v>
      </c>
      <c r="U808" t="n">
        <v>0.28</v>
      </c>
      <c r="V808" t="n">
        <v>0.7</v>
      </c>
      <c r="W808" t="n">
        <v>1.13</v>
      </c>
      <c r="X808" t="n">
        <v>1.75</v>
      </c>
      <c r="Y808" t="n">
        <v>1</v>
      </c>
      <c r="Z808" t="n">
        <v>10</v>
      </c>
    </row>
    <row r="809">
      <c r="A809" t="n">
        <v>1</v>
      </c>
      <c r="B809" t="n">
        <v>95</v>
      </c>
      <c r="C809" t="inlineStr">
        <is>
          <t xml:space="preserve">CONCLUIDO	</t>
        </is>
      </c>
      <c r="D809" t="n">
        <v>7.5451</v>
      </c>
      <c r="E809" t="n">
        <v>13.25</v>
      </c>
      <c r="F809" t="n">
        <v>8.369999999999999</v>
      </c>
      <c r="G809" t="n">
        <v>7.72</v>
      </c>
      <c r="H809" t="n">
        <v>0.12</v>
      </c>
      <c r="I809" t="n">
        <v>65</v>
      </c>
      <c r="J809" t="n">
        <v>186.07</v>
      </c>
      <c r="K809" t="n">
        <v>53.44</v>
      </c>
      <c r="L809" t="n">
        <v>1.25</v>
      </c>
      <c r="M809" t="n">
        <v>63</v>
      </c>
      <c r="N809" t="n">
        <v>36.39</v>
      </c>
      <c r="O809" t="n">
        <v>23182.76</v>
      </c>
      <c r="P809" t="n">
        <v>111.07</v>
      </c>
      <c r="Q809" t="n">
        <v>606.22</v>
      </c>
      <c r="R809" t="n">
        <v>64.70999999999999</v>
      </c>
      <c r="S809" t="n">
        <v>21.88</v>
      </c>
      <c r="T809" t="n">
        <v>20108.45</v>
      </c>
      <c r="U809" t="n">
        <v>0.34</v>
      </c>
      <c r="V809" t="n">
        <v>0.74</v>
      </c>
      <c r="W809" t="n">
        <v>1.1</v>
      </c>
      <c r="X809" t="n">
        <v>1.31</v>
      </c>
      <c r="Y809" t="n">
        <v>1</v>
      </c>
      <c r="Z809" t="n">
        <v>10</v>
      </c>
    </row>
    <row r="810">
      <c r="A810" t="n">
        <v>2</v>
      </c>
      <c r="B810" t="n">
        <v>95</v>
      </c>
      <c r="C810" t="inlineStr">
        <is>
          <t xml:space="preserve">CONCLUIDO	</t>
        </is>
      </c>
      <c r="D810" t="n">
        <v>7.9906</v>
      </c>
      <c r="E810" t="n">
        <v>12.51</v>
      </c>
      <c r="F810" t="n">
        <v>8.109999999999999</v>
      </c>
      <c r="G810" t="n">
        <v>9.359999999999999</v>
      </c>
      <c r="H810" t="n">
        <v>0.14</v>
      </c>
      <c r="I810" t="n">
        <v>52</v>
      </c>
      <c r="J810" t="n">
        <v>186.45</v>
      </c>
      <c r="K810" t="n">
        <v>53.44</v>
      </c>
      <c r="L810" t="n">
        <v>1.5</v>
      </c>
      <c r="M810" t="n">
        <v>50</v>
      </c>
      <c r="N810" t="n">
        <v>36.51</v>
      </c>
      <c r="O810" t="n">
        <v>23229.42</v>
      </c>
      <c r="P810" t="n">
        <v>106.93</v>
      </c>
      <c r="Q810" t="n">
        <v>605.84</v>
      </c>
      <c r="R810" t="n">
        <v>56.64</v>
      </c>
      <c r="S810" t="n">
        <v>21.88</v>
      </c>
      <c r="T810" t="n">
        <v>16138.62</v>
      </c>
      <c r="U810" t="n">
        <v>0.39</v>
      </c>
      <c r="V810" t="n">
        <v>0.76</v>
      </c>
      <c r="W810" t="n">
        <v>1.08</v>
      </c>
      <c r="X810" t="n">
        <v>1.05</v>
      </c>
      <c r="Y810" t="n">
        <v>1</v>
      </c>
      <c r="Z810" t="n">
        <v>10</v>
      </c>
    </row>
    <row r="811">
      <c r="A811" t="n">
        <v>3</v>
      </c>
      <c r="B811" t="n">
        <v>95</v>
      </c>
      <c r="C811" t="inlineStr">
        <is>
          <t xml:space="preserve">CONCLUIDO	</t>
        </is>
      </c>
      <c r="D811" t="n">
        <v>8.3108</v>
      </c>
      <c r="E811" t="n">
        <v>12.03</v>
      </c>
      <c r="F811" t="n">
        <v>7.93</v>
      </c>
      <c r="G811" t="n">
        <v>10.81</v>
      </c>
      <c r="H811" t="n">
        <v>0.17</v>
      </c>
      <c r="I811" t="n">
        <v>44</v>
      </c>
      <c r="J811" t="n">
        <v>186.83</v>
      </c>
      <c r="K811" t="n">
        <v>53.44</v>
      </c>
      <c r="L811" t="n">
        <v>1.75</v>
      </c>
      <c r="M811" t="n">
        <v>42</v>
      </c>
      <c r="N811" t="n">
        <v>36.64</v>
      </c>
      <c r="O811" t="n">
        <v>23276.13</v>
      </c>
      <c r="P811" t="n">
        <v>103.9</v>
      </c>
      <c r="Q811" t="n">
        <v>605.86</v>
      </c>
      <c r="R811" t="n">
        <v>50.97</v>
      </c>
      <c r="S811" t="n">
        <v>21.88</v>
      </c>
      <c r="T811" t="n">
        <v>13339.68</v>
      </c>
      <c r="U811" t="n">
        <v>0.43</v>
      </c>
      <c r="V811" t="n">
        <v>0.78</v>
      </c>
      <c r="W811" t="n">
        <v>1.06</v>
      </c>
      <c r="X811" t="n">
        <v>0.87</v>
      </c>
      <c r="Y811" t="n">
        <v>1</v>
      </c>
      <c r="Z811" t="n">
        <v>10</v>
      </c>
    </row>
    <row r="812">
      <c r="A812" t="n">
        <v>4</v>
      </c>
      <c r="B812" t="n">
        <v>95</v>
      </c>
      <c r="C812" t="inlineStr">
        <is>
          <t xml:space="preserve">CONCLUIDO	</t>
        </is>
      </c>
      <c r="D812" t="n">
        <v>8.5596</v>
      </c>
      <c r="E812" t="n">
        <v>11.68</v>
      </c>
      <c r="F812" t="n">
        <v>7.8</v>
      </c>
      <c r="G812" t="n">
        <v>12.32</v>
      </c>
      <c r="H812" t="n">
        <v>0.19</v>
      </c>
      <c r="I812" t="n">
        <v>38</v>
      </c>
      <c r="J812" t="n">
        <v>187.21</v>
      </c>
      <c r="K812" t="n">
        <v>53.44</v>
      </c>
      <c r="L812" t="n">
        <v>2</v>
      </c>
      <c r="M812" t="n">
        <v>36</v>
      </c>
      <c r="N812" t="n">
        <v>36.77</v>
      </c>
      <c r="O812" t="n">
        <v>23322.88</v>
      </c>
      <c r="P812" t="n">
        <v>101.48</v>
      </c>
      <c r="Q812" t="n">
        <v>605.92</v>
      </c>
      <c r="R812" t="n">
        <v>47.13</v>
      </c>
      <c r="S812" t="n">
        <v>21.88</v>
      </c>
      <c r="T812" t="n">
        <v>11454.06</v>
      </c>
      <c r="U812" t="n">
        <v>0.46</v>
      </c>
      <c r="V812" t="n">
        <v>0.79</v>
      </c>
      <c r="W812" t="n">
        <v>1.05</v>
      </c>
      <c r="X812" t="n">
        <v>0.74</v>
      </c>
      <c r="Y812" t="n">
        <v>1</v>
      </c>
      <c r="Z812" t="n">
        <v>10</v>
      </c>
    </row>
    <row r="813">
      <c r="A813" t="n">
        <v>5</v>
      </c>
      <c r="B813" t="n">
        <v>95</v>
      </c>
      <c r="C813" t="inlineStr">
        <is>
          <t xml:space="preserve">CONCLUIDO	</t>
        </is>
      </c>
      <c r="D813" t="n">
        <v>8.772600000000001</v>
      </c>
      <c r="E813" t="n">
        <v>11.4</v>
      </c>
      <c r="F813" t="n">
        <v>7.7</v>
      </c>
      <c r="G813" t="n">
        <v>14</v>
      </c>
      <c r="H813" t="n">
        <v>0.21</v>
      </c>
      <c r="I813" t="n">
        <v>33</v>
      </c>
      <c r="J813" t="n">
        <v>187.59</v>
      </c>
      <c r="K813" t="n">
        <v>53.44</v>
      </c>
      <c r="L813" t="n">
        <v>2.25</v>
      </c>
      <c r="M813" t="n">
        <v>31</v>
      </c>
      <c r="N813" t="n">
        <v>36.9</v>
      </c>
      <c r="O813" t="n">
        <v>23369.68</v>
      </c>
      <c r="P813" t="n">
        <v>99.59</v>
      </c>
      <c r="Q813" t="n">
        <v>605.85</v>
      </c>
      <c r="R813" t="n">
        <v>44.42</v>
      </c>
      <c r="S813" t="n">
        <v>21.88</v>
      </c>
      <c r="T813" t="n">
        <v>10123.86</v>
      </c>
      <c r="U813" t="n">
        <v>0.49</v>
      </c>
      <c r="V813" t="n">
        <v>0.8</v>
      </c>
      <c r="W813" t="n">
        <v>1.04</v>
      </c>
      <c r="X813" t="n">
        <v>0.64</v>
      </c>
      <c r="Y813" t="n">
        <v>1</v>
      </c>
      <c r="Z813" t="n">
        <v>10</v>
      </c>
    </row>
    <row r="814">
      <c r="A814" t="n">
        <v>6</v>
      </c>
      <c r="B814" t="n">
        <v>95</v>
      </c>
      <c r="C814" t="inlineStr">
        <is>
          <t xml:space="preserve">CONCLUIDO	</t>
        </is>
      </c>
      <c r="D814" t="n">
        <v>8.8917</v>
      </c>
      <c r="E814" t="n">
        <v>11.25</v>
      </c>
      <c r="F814" t="n">
        <v>7.66</v>
      </c>
      <c r="G814" t="n">
        <v>15.32</v>
      </c>
      <c r="H814" t="n">
        <v>0.24</v>
      </c>
      <c r="I814" t="n">
        <v>30</v>
      </c>
      <c r="J814" t="n">
        <v>187.97</v>
      </c>
      <c r="K814" t="n">
        <v>53.44</v>
      </c>
      <c r="L814" t="n">
        <v>2.5</v>
      </c>
      <c r="M814" t="n">
        <v>28</v>
      </c>
      <c r="N814" t="n">
        <v>37.03</v>
      </c>
      <c r="O814" t="n">
        <v>23416.52</v>
      </c>
      <c r="P814" t="n">
        <v>98.36</v>
      </c>
      <c r="Q814" t="n">
        <v>605.88</v>
      </c>
      <c r="R814" t="n">
        <v>42.87</v>
      </c>
      <c r="S814" t="n">
        <v>21.88</v>
      </c>
      <c r="T814" t="n">
        <v>9364.15</v>
      </c>
      <c r="U814" t="n">
        <v>0.51</v>
      </c>
      <c r="V814" t="n">
        <v>0.8100000000000001</v>
      </c>
      <c r="W814" t="n">
        <v>1.04</v>
      </c>
      <c r="X814" t="n">
        <v>0.6</v>
      </c>
      <c r="Y814" t="n">
        <v>1</v>
      </c>
      <c r="Z814" t="n">
        <v>10</v>
      </c>
    </row>
    <row r="815">
      <c r="A815" t="n">
        <v>7</v>
      </c>
      <c r="B815" t="n">
        <v>95</v>
      </c>
      <c r="C815" t="inlineStr">
        <is>
          <t xml:space="preserve">CONCLUIDO	</t>
        </is>
      </c>
      <c r="D815" t="n">
        <v>9.049799999999999</v>
      </c>
      <c r="E815" t="n">
        <v>11.05</v>
      </c>
      <c r="F815" t="n">
        <v>7.58</v>
      </c>
      <c r="G815" t="n">
        <v>16.84</v>
      </c>
      <c r="H815" t="n">
        <v>0.26</v>
      </c>
      <c r="I815" t="n">
        <v>27</v>
      </c>
      <c r="J815" t="n">
        <v>188.35</v>
      </c>
      <c r="K815" t="n">
        <v>53.44</v>
      </c>
      <c r="L815" t="n">
        <v>2.75</v>
      </c>
      <c r="M815" t="n">
        <v>25</v>
      </c>
      <c r="N815" t="n">
        <v>37.16</v>
      </c>
      <c r="O815" t="n">
        <v>23463.4</v>
      </c>
      <c r="P815" t="n">
        <v>96.42</v>
      </c>
      <c r="Q815" t="n">
        <v>605.9400000000001</v>
      </c>
      <c r="R815" t="n">
        <v>40.39</v>
      </c>
      <c r="S815" t="n">
        <v>21.88</v>
      </c>
      <c r="T815" t="n">
        <v>8134.6</v>
      </c>
      <c r="U815" t="n">
        <v>0.54</v>
      </c>
      <c r="V815" t="n">
        <v>0.82</v>
      </c>
      <c r="W815" t="n">
        <v>1.03</v>
      </c>
      <c r="X815" t="n">
        <v>0.52</v>
      </c>
      <c r="Y815" t="n">
        <v>1</v>
      </c>
      <c r="Z815" t="n">
        <v>10</v>
      </c>
    </row>
    <row r="816">
      <c r="A816" t="n">
        <v>8</v>
      </c>
      <c r="B816" t="n">
        <v>95</v>
      </c>
      <c r="C816" t="inlineStr">
        <is>
          <t xml:space="preserve">CONCLUIDO	</t>
        </is>
      </c>
      <c r="D816" t="n">
        <v>9.191599999999999</v>
      </c>
      <c r="E816" t="n">
        <v>10.88</v>
      </c>
      <c r="F816" t="n">
        <v>7.52</v>
      </c>
      <c r="G816" t="n">
        <v>18.79</v>
      </c>
      <c r="H816" t="n">
        <v>0.28</v>
      </c>
      <c r="I816" t="n">
        <v>24</v>
      </c>
      <c r="J816" t="n">
        <v>188.73</v>
      </c>
      <c r="K816" t="n">
        <v>53.44</v>
      </c>
      <c r="L816" t="n">
        <v>3</v>
      </c>
      <c r="M816" t="n">
        <v>22</v>
      </c>
      <c r="N816" t="n">
        <v>37.29</v>
      </c>
      <c r="O816" t="n">
        <v>23510.33</v>
      </c>
      <c r="P816" t="n">
        <v>95.17</v>
      </c>
      <c r="Q816" t="n">
        <v>605.91</v>
      </c>
      <c r="R816" t="n">
        <v>38.59</v>
      </c>
      <c r="S816" t="n">
        <v>21.88</v>
      </c>
      <c r="T816" t="n">
        <v>7253.47</v>
      </c>
      <c r="U816" t="n">
        <v>0.57</v>
      </c>
      <c r="V816" t="n">
        <v>0.82</v>
      </c>
      <c r="W816" t="n">
        <v>1.02</v>
      </c>
      <c r="X816" t="n">
        <v>0.46</v>
      </c>
      <c r="Y816" t="n">
        <v>1</v>
      </c>
      <c r="Z816" t="n">
        <v>10</v>
      </c>
    </row>
    <row r="817">
      <c r="A817" t="n">
        <v>9</v>
      </c>
      <c r="B817" t="n">
        <v>95</v>
      </c>
      <c r="C817" t="inlineStr">
        <is>
          <t xml:space="preserve">CONCLUIDO	</t>
        </is>
      </c>
      <c r="D817" t="n">
        <v>9.297800000000001</v>
      </c>
      <c r="E817" t="n">
        <v>10.76</v>
      </c>
      <c r="F817" t="n">
        <v>7.47</v>
      </c>
      <c r="G817" t="n">
        <v>20.37</v>
      </c>
      <c r="H817" t="n">
        <v>0.3</v>
      </c>
      <c r="I817" t="n">
        <v>22</v>
      </c>
      <c r="J817" t="n">
        <v>189.11</v>
      </c>
      <c r="K817" t="n">
        <v>53.44</v>
      </c>
      <c r="L817" t="n">
        <v>3.25</v>
      </c>
      <c r="M817" t="n">
        <v>20</v>
      </c>
      <c r="N817" t="n">
        <v>37.42</v>
      </c>
      <c r="O817" t="n">
        <v>23557.3</v>
      </c>
      <c r="P817" t="n">
        <v>93.98999999999999</v>
      </c>
      <c r="Q817" t="n">
        <v>605.84</v>
      </c>
      <c r="R817" t="n">
        <v>36.87</v>
      </c>
      <c r="S817" t="n">
        <v>21.88</v>
      </c>
      <c r="T817" t="n">
        <v>6402.02</v>
      </c>
      <c r="U817" t="n">
        <v>0.59</v>
      </c>
      <c r="V817" t="n">
        <v>0.83</v>
      </c>
      <c r="W817" t="n">
        <v>1.02</v>
      </c>
      <c r="X817" t="n">
        <v>0.41</v>
      </c>
      <c r="Y817" t="n">
        <v>1</v>
      </c>
      <c r="Z817" t="n">
        <v>10</v>
      </c>
    </row>
    <row r="818">
      <c r="A818" t="n">
        <v>10</v>
      </c>
      <c r="B818" t="n">
        <v>95</v>
      </c>
      <c r="C818" t="inlineStr">
        <is>
          <t xml:space="preserve">CONCLUIDO	</t>
        </is>
      </c>
      <c r="D818" t="n">
        <v>9.383100000000001</v>
      </c>
      <c r="E818" t="n">
        <v>10.66</v>
      </c>
      <c r="F818" t="n">
        <v>7.44</v>
      </c>
      <c r="G818" t="n">
        <v>22.33</v>
      </c>
      <c r="H818" t="n">
        <v>0.33</v>
      </c>
      <c r="I818" t="n">
        <v>20</v>
      </c>
      <c r="J818" t="n">
        <v>189.49</v>
      </c>
      <c r="K818" t="n">
        <v>53.44</v>
      </c>
      <c r="L818" t="n">
        <v>3.5</v>
      </c>
      <c r="M818" t="n">
        <v>18</v>
      </c>
      <c r="N818" t="n">
        <v>37.55</v>
      </c>
      <c r="O818" t="n">
        <v>23604.32</v>
      </c>
      <c r="P818" t="n">
        <v>92.88</v>
      </c>
      <c r="Q818" t="n">
        <v>605.88</v>
      </c>
      <c r="R818" t="n">
        <v>36.14</v>
      </c>
      <c r="S818" t="n">
        <v>21.88</v>
      </c>
      <c r="T818" t="n">
        <v>6046.43</v>
      </c>
      <c r="U818" t="n">
        <v>0.61</v>
      </c>
      <c r="V818" t="n">
        <v>0.83</v>
      </c>
      <c r="W818" t="n">
        <v>1.02</v>
      </c>
      <c r="X818" t="n">
        <v>0.39</v>
      </c>
      <c r="Y818" t="n">
        <v>1</v>
      </c>
      <c r="Z818" t="n">
        <v>10</v>
      </c>
    </row>
    <row r="819">
      <c r="A819" t="n">
        <v>11</v>
      </c>
      <c r="B819" t="n">
        <v>95</v>
      </c>
      <c r="C819" t="inlineStr">
        <is>
          <t xml:space="preserve">CONCLUIDO	</t>
        </is>
      </c>
      <c r="D819" t="n">
        <v>9.4444</v>
      </c>
      <c r="E819" t="n">
        <v>10.59</v>
      </c>
      <c r="F819" t="n">
        <v>7.41</v>
      </c>
      <c r="G819" t="n">
        <v>23.41</v>
      </c>
      <c r="H819" t="n">
        <v>0.35</v>
      </c>
      <c r="I819" t="n">
        <v>19</v>
      </c>
      <c r="J819" t="n">
        <v>189.87</v>
      </c>
      <c r="K819" t="n">
        <v>53.44</v>
      </c>
      <c r="L819" t="n">
        <v>3.75</v>
      </c>
      <c r="M819" t="n">
        <v>17</v>
      </c>
      <c r="N819" t="n">
        <v>37.69</v>
      </c>
      <c r="O819" t="n">
        <v>23651.38</v>
      </c>
      <c r="P819" t="n">
        <v>91.54000000000001</v>
      </c>
      <c r="Q819" t="n">
        <v>605.88</v>
      </c>
      <c r="R819" t="n">
        <v>35.28</v>
      </c>
      <c r="S819" t="n">
        <v>21.88</v>
      </c>
      <c r="T819" t="n">
        <v>5624.04</v>
      </c>
      <c r="U819" t="n">
        <v>0.62</v>
      </c>
      <c r="V819" t="n">
        <v>0.83</v>
      </c>
      <c r="W819" t="n">
        <v>1.02</v>
      </c>
      <c r="X819" t="n">
        <v>0.35</v>
      </c>
      <c r="Y819" t="n">
        <v>1</v>
      </c>
      <c r="Z819" t="n">
        <v>10</v>
      </c>
    </row>
    <row r="820">
      <c r="A820" t="n">
        <v>12</v>
      </c>
      <c r="B820" t="n">
        <v>95</v>
      </c>
      <c r="C820" t="inlineStr">
        <is>
          <t xml:space="preserve">CONCLUIDO	</t>
        </is>
      </c>
      <c r="D820" t="n">
        <v>9.492699999999999</v>
      </c>
      <c r="E820" t="n">
        <v>10.53</v>
      </c>
      <c r="F820" t="n">
        <v>7.4</v>
      </c>
      <c r="G820" t="n">
        <v>24.65</v>
      </c>
      <c r="H820" t="n">
        <v>0.37</v>
      </c>
      <c r="I820" t="n">
        <v>18</v>
      </c>
      <c r="J820" t="n">
        <v>190.25</v>
      </c>
      <c r="K820" t="n">
        <v>53.44</v>
      </c>
      <c r="L820" t="n">
        <v>4</v>
      </c>
      <c r="M820" t="n">
        <v>16</v>
      </c>
      <c r="N820" t="n">
        <v>37.82</v>
      </c>
      <c r="O820" t="n">
        <v>23698.48</v>
      </c>
      <c r="P820" t="n">
        <v>90.56</v>
      </c>
      <c r="Q820" t="n">
        <v>605.84</v>
      </c>
      <c r="R820" t="n">
        <v>34.62</v>
      </c>
      <c r="S820" t="n">
        <v>21.88</v>
      </c>
      <c r="T820" t="n">
        <v>5294.92</v>
      </c>
      <c r="U820" t="n">
        <v>0.63</v>
      </c>
      <c r="V820" t="n">
        <v>0.84</v>
      </c>
      <c r="W820" t="n">
        <v>1.02</v>
      </c>
      <c r="X820" t="n">
        <v>0.34</v>
      </c>
      <c r="Y820" t="n">
        <v>1</v>
      </c>
      <c r="Z820" t="n">
        <v>10</v>
      </c>
    </row>
    <row r="821">
      <c r="A821" t="n">
        <v>13</v>
      </c>
      <c r="B821" t="n">
        <v>95</v>
      </c>
      <c r="C821" t="inlineStr">
        <is>
          <t xml:space="preserve">CONCLUIDO	</t>
        </is>
      </c>
      <c r="D821" t="n">
        <v>9.5501</v>
      </c>
      <c r="E821" t="n">
        <v>10.47</v>
      </c>
      <c r="F821" t="n">
        <v>7.37</v>
      </c>
      <c r="G821" t="n">
        <v>26.01</v>
      </c>
      <c r="H821" t="n">
        <v>0.4</v>
      </c>
      <c r="I821" t="n">
        <v>17</v>
      </c>
      <c r="J821" t="n">
        <v>190.63</v>
      </c>
      <c r="K821" t="n">
        <v>53.44</v>
      </c>
      <c r="L821" t="n">
        <v>4.25</v>
      </c>
      <c r="M821" t="n">
        <v>15</v>
      </c>
      <c r="N821" t="n">
        <v>37.95</v>
      </c>
      <c r="O821" t="n">
        <v>23745.63</v>
      </c>
      <c r="P821" t="n">
        <v>89.98</v>
      </c>
      <c r="Q821" t="n">
        <v>605.87</v>
      </c>
      <c r="R821" t="n">
        <v>33.92</v>
      </c>
      <c r="S821" t="n">
        <v>21.88</v>
      </c>
      <c r="T821" t="n">
        <v>4952.85</v>
      </c>
      <c r="U821" t="n">
        <v>0.65</v>
      </c>
      <c r="V821" t="n">
        <v>0.84</v>
      </c>
      <c r="W821" t="n">
        <v>1.01</v>
      </c>
      <c r="X821" t="n">
        <v>0.31</v>
      </c>
      <c r="Y821" t="n">
        <v>1</v>
      </c>
      <c r="Z821" t="n">
        <v>10</v>
      </c>
    </row>
    <row r="822">
      <c r="A822" t="n">
        <v>14</v>
      </c>
      <c r="B822" t="n">
        <v>95</v>
      </c>
      <c r="C822" t="inlineStr">
        <is>
          <t xml:space="preserve">CONCLUIDO	</t>
        </is>
      </c>
      <c r="D822" t="n">
        <v>9.5791</v>
      </c>
      <c r="E822" t="n">
        <v>10.44</v>
      </c>
      <c r="F822" t="n">
        <v>7.38</v>
      </c>
      <c r="G822" t="n">
        <v>27.66</v>
      </c>
      <c r="H822" t="n">
        <v>0.42</v>
      </c>
      <c r="I822" t="n">
        <v>16</v>
      </c>
      <c r="J822" t="n">
        <v>191.02</v>
      </c>
      <c r="K822" t="n">
        <v>53.44</v>
      </c>
      <c r="L822" t="n">
        <v>4.5</v>
      </c>
      <c r="M822" t="n">
        <v>14</v>
      </c>
      <c r="N822" t="n">
        <v>38.08</v>
      </c>
      <c r="O822" t="n">
        <v>23792.83</v>
      </c>
      <c r="P822" t="n">
        <v>88.77</v>
      </c>
      <c r="Q822" t="n">
        <v>605.84</v>
      </c>
      <c r="R822" t="n">
        <v>33.96</v>
      </c>
      <c r="S822" t="n">
        <v>21.88</v>
      </c>
      <c r="T822" t="n">
        <v>4978.1</v>
      </c>
      <c r="U822" t="n">
        <v>0.64</v>
      </c>
      <c r="V822" t="n">
        <v>0.84</v>
      </c>
      <c r="W822" t="n">
        <v>1.02</v>
      </c>
      <c r="X822" t="n">
        <v>0.32</v>
      </c>
      <c r="Y822" t="n">
        <v>1</v>
      </c>
      <c r="Z822" t="n">
        <v>10</v>
      </c>
    </row>
    <row r="823">
      <c r="A823" t="n">
        <v>15</v>
      </c>
      <c r="B823" t="n">
        <v>95</v>
      </c>
      <c r="C823" t="inlineStr">
        <is>
          <t xml:space="preserve">CONCLUIDO	</t>
        </is>
      </c>
      <c r="D823" t="n">
        <v>9.6533</v>
      </c>
      <c r="E823" t="n">
        <v>10.36</v>
      </c>
      <c r="F823" t="n">
        <v>7.33</v>
      </c>
      <c r="G823" t="n">
        <v>29.33</v>
      </c>
      <c r="H823" t="n">
        <v>0.44</v>
      </c>
      <c r="I823" t="n">
        <v>15</v>
      </c>
      <c r="J823" t="n">
        <v>191.4</v>
      </c>
      <c r="K823" t="n">
        <v>53.44</v>
      </c>
      <c r="L823" t="n">
        <v>4.75</v>
      </c>
      <c r="M823" t="n">
        <v>13</v>
      </c>
      <c r="N823" t="n">
        <v>38.22</v>
      </c>
      <c r="O823" t="n">
        <v>23840.07</v>
      </c>
      <c r="P823" t="n">
        <v>87.64</v>
      </c>
      <c r="Q823" t="n">
        <v>605.89</v>
      </c>
      <c r="R823" t="n">
        <v>32.64</v>
      </c>
      <c r="S823" t="n">
        <v>21.88</v>
      </c>
      <c r="T823" t="n">
        <v>4321.76</v>
      </c>
      <c r="U823" t="n">
        <v>0.67</v>
      </c>
      <c r="V823" t="n">
        <v>0.84</v>
      </c>
      <c r="W823" t="n">
        <v>1.01</v>
      </c>
      <c r="X823" t="n">
        <v>0.27</v>
      </c>
      <c r="Y823" t="n">
        <v>1</v>
      </c>
      <c r="Z823" t="n">
        <v>10</v>
      </c>
    </row>
    <row r="824">
      <c r="A824" t="n">
        <v>16</v>
      </c>
      <c r="B824" t="n">
        <v>95</v>
      </c>
      <c r="C824" t="inlineStr">
        <is>
          <t xml:space="preserve">CONCLUIDO	</t>
        </is>
      </c>
      <c r="D824" t="n">
        <v>9.702500000000001</v>
      </c>
      <c r="E824" t="n">
        <v>10.31</v>
      </c>
      <c r="F824" t="n">
        <v>7.32</v>
      </c>
      <c r="G824" t="n">
        <v>31.36</v>
      </c>
      <c r="H824" t="n">
        <v>0.46</v>
      </c>
      <c r="I824" t="n">
        <v>14</v>
      </c>
      <c r="J824" t="n">
        <v>191.78</v>
      </c>
      <c r="K824" t="n">
        <v>53.44</v>
      </c>
      <c r="L824" t="n">
        <v>5</v>
      </c>
      <c r="M824" t="n">
        <v>12</v>
      </c>
      <c r="N824" t="n">
        <v>38.35</v>
      </c>
      <c r="O824" t="n">
        <v>23887.36</v>
      </c>
      <c r="P824" t="n">
        <v>87.38</v>
      </c>
      <c r="Q824" t="n">
        <v>605.87</v>
      </c>
      <c r="R824" t="n">
        <v>32.1</v>
      </c>
      <c r="S824" t="n">
        <v>21.88</v>
      </c>
      <c r="T824" t="n">
        <v>4055.81</v>
      </c>
      <c r="U824" t="n">
        <v>0.68</v>
      </c>
      <c r="V824" t="n">
        <v>0.85</v>
      </c>
      <c r="W824" t="n">
        <v>1.01</v>
      </c>
      <c r="X824" t="n">
        <v>0.26</v>
      </c>
      <c r="Y824" t="n">
        <v>1</v>
      </c>
      <c r="Z824" t="n">
        <v>10</v>
      </c>
    </row>
    <row r="825">
      <c r="A825" t="n">
        <v>17</v>
      </c>
      <c r="B825" t="n">
        <v>95</v>
      </c>
      <c r="C825" t="inlineStr">
        <is>
          <t xml:space="preserve">CONCLUIDO	</t>
        </is>
      </c>
      <c r="D825" t="n">
        <v>9.7561</v>
      </c>
      <c r="E825" t="n">
        <v>10.25</v>
      </c>
      <c r="F825" t="n">
        <v>7.3</v>
      </c>
      <c r="G825" t="n">
        <v>33.68</v>
      </c>
      <c r="H825" t="n">
        <v>0.48</v>
      </c>
      <c r="I825" t="n">
        <v>13</v>
      </c>
      <c r="J825" t="n">
        <v>192.17</v>
      </c>
      <c r="K825" t="n">
        <v>53.44</v>
      </c>
      <c r="L825" t="n">
        <v>5.25</v>
      </c>
      <c r="M825" t="n">
        <v>11</v>
      </c>
      <c r="N825" t="n">
        <v>38.48</v>
      </c>
      <c r="O825" t="n">
        <v>23934.69</v>
      </c>
      <c r="P825" t="n">
        <v>85.78</v>
      </c>
      <c r="Q825" t="n">
        <v>605.86</v>
      </c>
      <c r="R825" t="n">
        <v>31.66</v>
      </c>
      <c r="S825" t="n">
        <v>21.88</v>
      </c>
      <c r="T825" t="n">
        <v>3841.4</v>
      </c>
      <c r="U825" t="n">
        <v>0.6899999999999999</v>
      </c>
      <c r="V825" t="n">
        <v>0.85</v>
      </c>
      <c r="W825" t="n">
        <v>1.01</v>
      </c>
      <c r="X825" t="n">
        <v>0.24</v>
      </c>
      <c r="Y825" t="n">
        <v>1</v>
      </c>
      <c r="Z825" t="n">
        <v>10</v>
      </c>
    </row>
    <row r="826">
      <c r="A826" t="n">
        <v>18</v>
      </c>
      <c r="B826" t="n">
        <v>95</v>
      </c>
      <c r="C826" t="inlineStr">
        <is>
          <t xml:space="preserve">CONCLUIDO	</t>
        </is>
      </c>
      <c r="D826" t="n">
        <v>9.7492</v>
      </c>
      <c r="E826" t="n">
        <v>10.26</v>
      </c>
      <c r="F826" t="n">
        <v>7.3</v>
      </c>
      <c r="G826" t="n">
        <v>33.71</v>
      </c>
      <c r="H826" t="n">
        <v>0.51</v>
      </c>
      <c r="I826" t="n">
        <v>13</v>
      </c>
      <c r="J826" t="n">
        <v>192.55</v>
      </c>
      <c r="K826" t="n">
        <v>53.44</v>
      </c>
      <c r="L826" t="n">
        <v>5.5</v>
      </c>
      <c r="M826" t="n">
        <v>11</v>
      </c>
      <c r="N826" t="n">
        <v>38.62</v>
      </c>
      <c r="O826" t="n">
        <v>23982.06</v>
      </c>
      <c r="P826" t="n">
        <v>85.68000000000001</v>
      </c>
      <c r="Q826" t="n">
        <v>605.88</v>
      </c>
      <c r="R826" t="n">
        <v>31.77</v>
      </c>
      <c r="S826" t="n">
        <v>21.88</v>
      </c>
      <c r="T826" t="n">
        <v>3895.76</v>
      </c>
      <c r="U826" t="n">
        <v>0.6899999999999999</v>
      </c>
      <c r="V826" t="n">
        <v>0.85</v>
      </c>
      <c r="W826" t="n">
        <v>1.01</v>
      </c>
      <c r="X826" t="n">
        <v>0.25</v>
      </c>
      <c r="Y826" t="n">
        <v>1</v>
      </c>
      <c r="Z826" t="n">
        <v>10</v>
      </c>
    </row>
    <row r="827">
      <c r="A827" t="n">
        <v>19</v>
      </c>
      <c r="B827" t="n">
        <v>95</v>
      </c>
      <c r="C827" t="inlineStr">
        <is>
          <t xml:space="preserve">CONCLUIDO	</t>
        </is>
      </c>
      <c r="D827" t="n">
        <v>9.802099999999999</v>
      </c>
      <c r="E827" t="n">
        <v>10.2</v>
      </c>
      <c r="F827" t="n">
        <v>7.29</v>
      </c>
      <c r="G827" t="n">
        <v>36.43</v>
      </c>
      <c r="H827" t="n">
        <v>0.53</v>
      </c>
      <c r="I827" t="n">
        <v>12</v>
      </c>
      <c r="J827" t="n">
        <v>192.94</v>
      </c>
      <c r="K827" t="n">
        <v>53.44</v>
      </c>
      <c r="L827" t="n">
        <v>5.75</v>
      </c>
      <c r="M827" t="n">
        <v>10</v>
      </c>
      <c r="N827" t="n">
        <v>38.75</v>
      </c>
      <c r="O827" t="n">
        <v>24029.48</v>
      </c>
      <c r="P827" t="n">
        <v>84.41</v>
      </c>
      <c r="Q827" t="n">
        <v>605.85</v>
      </c>
      <c r="R827" t="n">
        <v>31.28</v>
      </c>
      <c r="S827" t="n">
        <v>21.88</v>
      </c>
      <c r="T827" t="n">
        <v>3655.05</v>
      </c>
      <c r="U827" t="n">
        <v>0.7</v>
      </c>
      <c r="V827" t="n">
        <v>0.85</v>
      </c>
      <c r="W827" t="n">
        <v>1.01</v>
      </c>
      <c r="X827" t="n">
        <v>0.23</v>
      </c>
      <c r="Y827" t="n">
        <v>1</v>
      </c>
      <c r="Z827" t="n">
        <v>10</v>
      </c>
    </row>
    <row r="828">
      <c r="A828" t="n">
        <v>20</v>
      </c>
      <c r="B828" t="n">
        <v>95</v>
      </c>
      <c r="C828" t="inlineStr">
        <is>
          <t xml:space="preserve">CONCLUIDO	</t>
        </is>
      </c>
      <c r="D828" t="n">
        <v>9.876799999999999</v>
      </c>
      <c r="E828" t="n">
        <v>10.12</v>
      </c>
      <c r="F828" t="n">
        <v>7.25</v>
      </c>
      <c r="G828" t="n">
        <v>39.53</v>
      </c>
      <c r="H828" t="n">
        <v>0.55</v>
      </c>
      <c r="I828" t="n">
        <v>11</v>
      </c>
      <c r="J828" t="n">
        <v>193.32</v>
      </c>
      <c r="K828" t="n">
        <v>53.44</v>
      </c>
      <c r="L828" t="n">
        <v>6</v>
      </c>
      <c r="M828" t="n">
        <v>9</v>
      </c>
      <c r="N828" t="n">
        <v>38.89</v>
      </c>
      <c r="O828" t="n">
        <v>24076.95</v>
      </c>
      <c r="P828" t="n">
        <v>83.22</v>
      </c>
      <c r="Q828" t="n">
        <v>605.86</v>
      </c>
      <c r="R828" t="n">
        <v>29.98</v>
      </c>
      <c r="S828" t="n">
        <v>21.88</v>
      </c>
      <c r="T828" t="n">
        <v>3009.59</v>
      </c>
      <c r="U828" t="n">
        <v>0.73</v>
      </c>
      <c r="V828" t="n">
        <v>0.85</v>
      </c>
      <c r="W828" t="n">
        <v>1.01</v>
      </c>
      <c r="X828" t="n">
        <v>0.19</v>
      </c>
      <c r="Y828" t="n">
        <v>1</v>
      </c>
      <c r="Z828" t="n">
        <v>10</v>
      </c>
    </row>
    <row r="829">
      <c r="A829" t="n">
        <v>21</v>
      </c>
      <c r="B829" t="n">
        <v>95</v>
      </c>
      <c r="C829" t="inlineStr">
        <is>
          <t xml:space="preserve">CONCLUIDO	</t>
        </is>
      </c>
      <c r="D829" t="n">
        <v>9.8619</v>
      </c>
      <c r="E829" t="n">
        <v>10.14</v>
      </c>
      <c r="F829" t="n">
        <v>7.26</v>
      </c>
      <c r="G829" t="n">
        <v>39.61</v>
      </c>
      <c r="H829" t="n">
        <v>0.57</v>
      </c>
      <c r="I829" t="n">
        <v>11</v>
      </c>
      <c r="J829" t="n">
        <v>193.71</v>
      </c>
      <c r="K829" t="n">
        <v>53.44</v>
      </c>
      <c r="L829" t="n">
        <v>6.25</v>
      </c>
      <c r="M829" t="n">
        <v>9</v>
      </c>
      <c r="N829" t="n">
        <v>39.02</v>
      </c>
      <c r="O829" t="n">
        <v>24124.47</v>
      </c>
      <c r="P829" t="n">
        <v>82.40000000000001</v>
      </c>
      <c r="Q829" t="n">
        <v>605.86</v>
      </c>
      <c r="R829" t="n">
        <v>30.53</v>
      </c>
      <c r="S829" t="n">
        <v>21.88</v>
      </c>
      <c r="T829" t="n">
        <v>3287.12</v>
      </c>
      <c r="U829" t="n">
        <v>0.72</v>
      </c>
      <c r="V829" t="n">
        <v>0.85</v>
      </c>
      <c r="W829" t="n">
        <v>1.01</v>
      </c>
      <c r="X829" t="n">
        <v>0.2</v>
      </c>
      <c r="Y829" t="n">
        <v>1</v>
      </c>
      <c r="Z829" t="n">
        <v>10</v>
      </c>
    </row>
    <row r="830">
      <c r="A830" t="n">
        <v>22</v>
      </c>
      <c r="B830" t="n">
        <v>95</v>
      </c>
      <c r="C830" t="inlineStr">
        <is>
          <t xml:space="preserve">CONCLUIDO	</t>
        </is>
      </c>
      <c r="D830" t="n">
        <v>9.925000000000001</v>
      </c>
      <c r="E830" t="n">
        <v>10.08</v>
      </c>
      <c r="F830" t="n">
        <v>7.23</v>
      </c>
      <c r="G830" t="n">
        <v>43.41</v>
      </c>
      <c r="H830" t="n">
        <v>0.59</v>
      </c>
      <c r="I830" t="n">
        <v>10</v>
      </c>
      <c r="J830" t="n">
        <v>194.09</v>
      </c>
      <c r="K830" t="n">
        <v>53.44</v>
      </c>
      <c r="L830" t="n">
        <v>6.5</v>
      </c>
      <c r="M830" t="n">
        <v>8</v>
      </c>
      <c r="N830" t="n">
        <v>39.16</v>
      </c>
      <c r="O830" t="n">
        <v>24172.03</v>
      </c>
      <c r="P830" t="n">
        <v>81.40000000000001</v>
      </c>
      <c r="Q830" t="n">
        <v>605.84</v>
      </c>
      <c r="R830" t="n">
        <v>29.8</v>
      </c>
      <c r="S830" t="n">
        <v>21.88</v>
      </c>
      <c r="T830" t="n">
        <v>2925</v>
      </c>
      <c r="U830" t="n">
        <v>0.73</v>
      </c>
      <c r="V830" t="n">
        <v>0.85</v>
      </c>
      <c r="W830" t="n">
        <v>1</v>
      </c>
      <c r="X830" t="n">
        <v>0.18</v>
      </c>
      <c r="Y830" t="n">
        <v>1</v>
      </c>
      <c r="Z830" t="n">
        <v>10</v>
      </c>
    </row>
    <row r="831">
      <c r="A831" t="n">
        <v>23</v>
      </c>
      <c r="B831" t="n">
        <v>95</v>
      </c>
      <c r="C831" t="inlineStr">
        <is>
          <t xml:space="preserve">CONCLUIDO	</t>
        </is>
      </c>
      <c r="D831" t="n">
        <v>9.9239</v>
      </c>
      <c r="E831" t="n">
        <v>10.08</v>
      </c>
      <c r="F831" t="n">
        <v>7.24</v>
      </c>
      <c r="G831" t="n">
        <v>43.41</v>
      </c>
      <c r="H831" t="n">
        <v>0.62</v>
      </c>
      <c r="I831" t="n">
        <v>10</v>
      </c>
      <c r="J831" t="n">
        <v>194.48</v>
      </c>
      <c r="K831" t="n">
        <v>53.44</v>
      </c>
      <c r="L831" t="n">
        <v>6.75</v>
      </c>
      <c r="M831" t="n">
        <v>8</v>
      </c>
      <c r="N831" t="n">
        <v>39.29</v>
      </c>
      <c r="O831" t="n">
        <v>24219.63</v>
      </c>
      <c r="P831" t="n">
        <v>80.26000000000001</v>
      </c>
      <c r="Q831" t="n">
        <v>605.84</v>
      </c>
      <c r="R831" t="n">
        <v>29.66</v>
      </c>
      <c r="S831" t="n">
        <v>21.88</v>
      </c>
      <c r="T831" t="n">
        <v>2855.24</v>
      </c>
      <c r="U831" t="n">
        <v>0.74</v>
      </c>
      <c r="V831" t="n">
        <v>0.85</v>
      </c>
      <c r="W831" t="n">
        <v>1.01</v>
      </c>
      <c r="X831" t="n">
        <v>0.18</v>
      </c>
      <c r="Y831" t="n">
        <v>1</v>
      </c>
      <c r="Z831" t="n">
        <v>10</v>
      </c>
    </row>
    <row r="832">
      <c r="A832" t="n">
        <v>24</v>
      </c>
      <c r="B832" t="n">
        <v>95</v>
      </c>
      <c r="C832" t="inlineStr">
        <is>
          <t xml:space="preserve">CONCLUIDO	</t>
        </is>
      </c>
      <c r="D832" t="n">
        <v>9.925599999999999</v>
      </c>
      <c r="E832" t="n">
        <v>10.07</v>
      </c>
      <c r="F832" t="n">
        <v>7.23</v>
      </c>
      <c r="G832" t="n">
        <v>43.41</v>
      </c>
      <c r="H832" t="n">
        <v>0.64</v>
      </c>
      <c r="I832" t="n">
        <v>10</v>
      </c>
      <c r="J832" t="n">
        <v>194.86</v>
      </c>
      <c r="K832" t="n">
        <v>53.44</v>
      </c>
      <c r="L832" t="n">
        <v>7</v>
      </c>
      <c r="M832" t="n">
        <v>8</v>
      </c>
      <c r="N832" t="n">
        <v>39.43</v>
      </c>
      <c r="O832" t="n">
        <v>24267.28</v>
      </c>
      <c r="P832" t="n">
        <v>78.83</v>
      </c>
      <c r="Q832" t="n">
        <v>605.84</v>
      </c>
      <c r="R832" t="n">
        <v>29.65</v>
      </c>
      <c r="S832" t="n">
        <v>21.88</v>
      </c>
      <c r="T832" t="n">
        <v>2851.3</v>
      </c>
      <c r="U832" t="n">
        <v>0.74</v>
      </c>
      <c r="V832" t="n">
        <v>0.86</v>
      </c>
      <c r="W832" t="n">
        <v>1</v>
      </c>
      <c r="X832" t="n">
        <v>0.18</v>
      </c>
      <c r="Y832" t="n">
        <v>1</v>
      </c>
      <c r="Z832" t="n">
        <v>10</v>
      </c>
    </row>
    <row r="833">
      <c r="A833" t="n">
        <v>25</v>
      </c>
      <c r="B833" t="n">
        <v>95</v>
      </c>
      <c r="C833" t="inlineStr">
        <is>
          <t xml:space="preserve">CONCLUIDO	</t>
        </is>
      </c>
      <c r="D833" t="n">
        <v>9.977600000000001</v>
      </c>
      <c r="E833" t="n">
        <v>10.02</v>
      </c>
      <c r="F833" t="n">
        <v>7.22</v>
      </c>
      <c r="G833" t="n">
        <v>48.13</v>
      </c>
      <c r="H833" t="n">
        <v>0.66</v>
      </c>
      <c r="I833" t="n">
        <v>9</v>
      </c>
      <c r="J833" t="n">
        <v>195.25</v>
      </c>
      <c r="K833" t="n">
        <v>53.44</v>
      </c>
      <c r="L833" t="n">
        <v>7.25</v>
      </c>
      <c r="M833" t="n">
        <v>7</v>
      </c>
      <c r="N833" t="n">
        <v>39.57</v>
      </c>
      <c r="O833" t="n">
        <v>24314.98</v>
      </c>
      <c r="P833" t="n">
        <v>78.45999999999999</v>
      </c>
      <c r="Q833" t="n">
        <v>605.84</v>
      </c>
      <c r="R833" t="n">
        <v>29.16</v>
      </c>
      <c r="S833" t="n">
        <v>21.88</v>
      </c>
      <c r="T833" t="n">
        <v>2610.21</v>
      </c>
      <c r="U833" t="n">
        <v>0.75</v>
      </c>
      <c r="V833" t="n">
        <v>0.86</v>
      </c>
      <c r="W833" t="n">
        <v>1</v>
      </c>
      <c r="X833" t="n">
        <v>0.16</v>
      </c>
      <c r="Y833" t="n">
        <v>1</v>
      </c>
      <c r="Z833" t="n">
        <v>10</v>
      </c>
    </row>
    <row r="834">
      <c r="A834" t="n">
        <v>26</v>
      </c>
      <c r="B834" t="n">
        <v>95</v>
      </c>
      <c r="C834" t="inlineStr">
        <is>
          <t xml:space="preserve">CONCLUIDO	</t>
        </is>
      </c>
      <c r="D834" t="n">
        <v>9.9748</v>
      </c>
      <c r="E834" t="n">
        <v>10.03</v>
      </c>
      <c r="F834" t="n">
        <v>7.22</v>
      </c>
      <c r="G834" t="n">
        <v>48.14</v>
      </c>
      <c r="H834" t="n">
        <v>0.68</v>
      </c>
      <c r="I834" t="n">
        <v>9</v>
      </c>
      <c r="J834" t="n">
        <v>195.64</v>
      </c>
      <c r="K834" t="n">
        <v>53.44</v>
      </c>
      <c r="L834" t="n">
        <v>7.5</v>
      </c>
      <c r="M834" t="n">
        <v>7</v>
      </c>
      <c r="N834" t="n">
        <v>39.7</v>
      </c>
      <c r="O834" t="n">
        <v>24362.73</v>
      </c>
      <c r="P834" t="n">
        <v>77.52</v>
      </c>
      <c r="Q834" t="n">
        <v>605.91</v>
      </c>
      <c r="R834" t="n">
        <v>29.22</v>
      </c>
      <c r="S834" t="n">
        <v>21.88</v>
      </c>
      <c r="T834" t="n">
        <v>2639.63</v>
      </c>
      <c r="U834" t="n">
        <v>0.75</v>
      </c>
      <c r="V834" t="n">
        <v>0.86</v>
      </c>
      <c r="W834" t="n">
        <v>1.01</v>
      </c>
      <c r="X834" t="n">
        <v>0.16</v>
      </c>
      <c r="Y834" t="n">
        <v>1</v>
      </c>
      <c r="Z834" t="n">
        <v>10</v>
      </c>
    </row>
    <row r="835">
      <c r="A835" t="n">
        <v>27</v>
      </c>
      <c r="B835" t="n">
        <v>95</v>
      </c>
      <c r="C835" t="inlineStr">
        <is>
          <t xml:space="preserve">CONCLUIDO	</t>
        </is>
      </c>
      <c r="D835" t="n">
        <v>9.9657</v>
      </c>
      <c r="E835" t="n">
        <v>10.03</v>
      </c>
      <c r="F835" t="n">
        <v>7.23</v>
      </c>
      <c r="G835" t="n">
        <v>48.21</v>
      </c>
      <c r="H835" t="n">
        <v>0.7</v>
      </c>
      <c r="I835" t="n">
        <v>9</v>
      </c>
      <c r="J835" t="n">
        <v>196.03</v>
      </c>
      <c r="K835" t="n">
        <v>53.44</v>
      </c>
      <c r="L835" t="n">
        <v>7.75</v>
      </c>
      <c r="M835" t="n">
        <v>5</v>
      </c>
      <c r="N835" t="n">
        <v>39.84</v>
      </c>
      <c r="O835" t="n">
        <v>24410.52</v>
      </c>
      <c r="P835" t="n">
        <v>76.61</v>
      </c>
      <c r="Q835" t="n">
        <v>605.84</v>
      </c>
      <c r="R835" t="n">
        <v>29.54</v>
      </c>
      <c r="S835" t="n">
        <v>21.88</v>
      </c>
      <c r="T835" t="n">
        <v>2800.26</v>
      </c>
      <c r="U835" t="n">
        <v>0.74</v>
      </c>
      <c r="V835" t="n">
        <v>0.86</v>
      </c>
      <c r="W835" t="n">
        <v>1.01</v>
      </c>
      <c r="X835" t="n">
        <v>0.17</v>
      </c>
      <c r="Y835" t="n">
        <v>1</v>
      </c>
      <c r="Z835" t="n">
        <v>10</v>
      </c>
    </row>
    <row r="836">
      <c r="A836" t="n">
        <v>28</v>
      </c>
      <c r="B836" t="n">
        <v>95</v>
      </c>
      <c r="C836" t="inlineStr">
        <is>
          <t xml:space="preserve">CONCLUIDO	</t>
        </is>
      </c>
      <c r="D836" t="n">
        <v>10.0348</v>
      </c>
      <c r="E836" t="n">
        <v>9.970000000000001</v>
      </c>
      <c r="F836" t="n">
        <v>7.2</v>
      </c>
      <c r="G836" t="n">
        <v>53.99</v>
      </c>
      <c r="H836" t="n">
        <v>0.72</v>
      </c>
      <c r="I836" t="n">
        <v>8</v>
      </c>
      <c r="J836" t="n">
        <v>196.41</v>
      </c>
      <c r="K836" t="n">
        <v>53.44</v>
      </c>
      <c r="L836" t="n">
        <v>8</v>
      </c>
      <c r="M836" t="n">
        <v>4</v>
      </c>
      <c r="N836" t="n">
        <v>39.98</v>
      </c>
      <c r="O836" t="n">
        <v>24458.36</v>
      </c>
      <c r="P836" t="n">
        <v>76.14</v>
      </c>
      <c r="Q836" t="n">
        <v>605.88</v>
      </c>
      <c r="R836" t="n">
        <v>28.44</v>
      </c>
      <c r="S836" t="n">
        <v>21.88</v>
      </c>
      <c r="T836" t="n">
        <v>2256.27</v>
      </c>
      <c r="U836" t="n">
        <v>0.77</v>
      </c>
      <c r="V836" t="n">
        <v>0.86</v>
      </c>
      <c r="W836" t="n">
        <v>1.01</v>
      </c>
      <c r="X836" t="n">
        <v>0.14</v>
      </c>
      <c r="Y836" t="n">
        <v>1</v>
      </c>
      <c r="Z836" t="n">
        <v>10</v>
      </c>
    </row>
    <row r="837">
      <c r="A837" t="n">
        <v>29</v>
      </c>
      <c r="B837" t="n">
        <v>95</v>
      </c>
      <c r="C837" t="inlineStr">
        <is>
          <t xml:space="preserve">CONCLUIDO	</t>
        </is>
      </c>
      <c r="D837" t="n">
        <v>10.0368</v>
      </c>
      <c r="E837" t="n">
        <v>9.960000000000001</v>
      </c>
      <c r="F837" t="n">
        <v>7.2</v>
      </c>
      <c r="G837" t="n">
        <v>53.98</v>
      </c>
      <c r="H837" t="n">
        <v>0.74</v>
      </c>
      <c r="I837" t="n">
        <v>8</v>
      </c>
      <c r="J837" t="n">
        <v>196.8</v>
      </c>
      <c r="K837" t="n">
        <v>53.44</v>
      </c>
      <c r="L837" t="n">
        <v>8.25</v>
      </c>
      <c r="M837" t="n">
        <v>3</v>
      </c>
      <c r="N837" t="n">
        <v>40.12</v>
      </c>
      <c r="O837" t="n">
        <v>24506.24</v>
      </c>
      <c r="P837" t="n">
        <v>74.90000000000001</v>
      </c>
      <c r="Q837" t="n">
        <v>605.84</v>
      </c>
      <c r="R837" t="n">
        <v>28.33</v>
      </c>
      <c r="S837" t="n">
        <v>21.88</v>
      </c>
      <c r="T837" t="n">
        <v>2201.57</v>
      </c>
      <c r="U837" t="n">
        <v>0.77</v>
      </c>
      <c r="V837" t="n">
        <v>0.86</v>
      </c>
      <c r="W837" t="n">
        <v>1.01</v>
      </c>
      <c r="X837" t="n">
        <v>0.14</v>
      </c>
      <c r="Y837" t="n">
        <v>1</v>
      </c>
      <c r="Z837" t="n">
        <v>10</v>
      </c>
    </row>
    <row r="838">
      <c r="A838" t="n">
        <v>30</v>
      </c>
      <c r="B838" t="n">
        <v>95</v>
      </c>
      <c r="C838" t="inlineStr">
        <is>
          <t xml:space="preserve">CONCLUIDO	</t>
        </is>
      </c>
      <c r="D838" t="n">
        <v>10.0388</v>
      </c>
      <c r="E838" t="n">
        <v>9.960000000000001</v>
      </c>
      <c r="F838" t="n">
        <v>7.2</v>
      </c>
      <c r="G838" t="n">
        <v>53.96</v>
      </c>
      <c r="H838" t="n">
        <v>0.77</v>
      </c>
      <c r="I838" t="n">
        <v>8</v>
      </c>
      <c r="J838" t="n">
        <v>197.19</v>
      </c>
      <c r="K838" t="n">
        <v>53.44</v>
      </c>
      <c r="L838" t="n">
        <v>8.5</v>
      </c>
      <c r="M838" t="n">
        <v>2</v>
      </c>
      <c r="N838" t="n">
        <v>40.26</v>
      </c>
      <c r="O838" t="n">
        <v>24554.18</v>
      </c>
      <c r="P838" t="n">
        <v>74.91</v>
      </c>
      <c r="Q838" t="n">
        <v>605.84</v>
      </c>
      <c r="R838" t="n">
        <v>28.31</v>
      </c>
      <c r="S838" t="n">
        <v>21.88</v>
      </c>
      <c r="T838" t="n">
        <v>2191.93</v>
      </c>
      <c r="U838" t="n">
        <v>0.77</v>
      </c>
      <c r="V838" t="n">
        <v>0.86</v>
      </c>
      <c r="W838" t="n">
        <v>1.01</v>
      </c>
      <c r="X838" t="n">
        <v>0.14</v>
      </c>
      <c r="Y838" t="n">
        <v>1</v>
      </c>
      <c r="Z838" t="n">
        <v>10</v>
      </c>
    </row>
    <row r="839">
      <c r="A839" t="n">
        <v>31</v>
      </c>
      <c r="B839" t="n">
        <v>95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7.2</v>
      </c>
      <c r="G839" t="n">
        <v>53.98</v>
      </c>
      <c r="H839" t="n">
        <v>0.79</v>
      </c>
      <c r="I839" t="n">
        <v>8</v>
      </c>
      <c r="J839" t="n">
        <v>197.58</v>
      </c>
      <c r="K839" t="n">
        <v>53.44</v>
      </c>
      <c r="L839" t="n">
        <v>8.75</v>
      </c>
      <c r="M839" t="n">
        <v>1</v>
      </c>
      <c r="N839" t="n">
        <v>40.39</v>
      </c>
      <c r="O839" t="n">
        <v>24602.15</v>
      </c>
      <c r="P839" t="n">
        <v>74.70999999999999</v>
      </c>
      <c r="Q839" t="n">
        <v>605.86</v>
      </c>
      <c r="R839" t="n">
        <v>28.35</v>
      </c>
      <c r="S839" t="n">
        <v>21.88</v>
      </c>
      <c r="T839" t="n">
        <v>2213.17</v>
      </c>
      <c r="U839" t="n">
        <v>0.77</v>
      </c>
      <c r="V839" t="n">
        <v>0.86</v>
      </c>
      <c r="W839" t="n">
        <v>1</v>
      </c>
      <c r="X839" t="n">
        <v>0.14</v>
      </c>
      <c r="Y839" t="n">
        <v>1</v>
      </c>
      <c r="Z839" t="n">
        <v>10</v>
      </c>
    </row>
    <row r="840">
      <c r="A840" t="n">
        <v>32</v>
      </c>
      <c r="B840" t="n">
        <v>95</v>
      </c>
      <c r="C840" t="inlineStr">
        <is>
          <t xml:space="preserve">CONCLUIDO	</t>
        </is>
      </c>
      <c r="D840" t="n">
        <v>10.0371</v>
      </c>
      <c r="E840" t="n">
        <v>9.960000000000001</v>
      </c>
      <c r="F840" t="n">
        <v>7.2</v>
      </c>
      <c r="G840" t="n">
        <v>53.98</v>
      </c>
      <c r="H840" t="n">
        <v>0.8100000000000001</v>
      </c>
      <c r="I840" t="n">
        <v>8</v>
      </c>
      <c r="J840" t="n">
        <v>197.97</v>
      </c>
      <c r="K840" t="n">
        <v>53.44</v>
      </c>
      <c r="L840" t="n">
        <v>9</v>
      </c>
      <c r="M840" t="n">
        <v>0</v>
      </c>
      <c r="N840" t="n">
        <v>40.53</v>
      </c>
      <c r="O840" t="n">
        <v>24650.18</v>
      </c>
      <c r="P840" t="n">
        <v>74.73</v>
      </c>
      <c r="Q840" t="n">
        <v>605.86</v>
      </c>
      <c r="R840" t="n">
        <v>28.3</v>
      </c>
      <c r="S840" t="n">
        <v>21.88</v>
      </c>
      <c r="T840" t="n">
        <v>2184.42</v>
      </c>
      <c r="U840" t="n">
        <v>0.77</v>
      </c>
      <c r="V840" t="n">
        <v>0.86</v>
      </c>
      <c r="W840" t="n">
        <v>1.01</v>
      </c>
      <c r="X840" t="n">
        <v>0.14</v>
      </c>
      <c r="Y840" t="n">
        <v>1</v>
      </c>
      <c r="Z840" t="n">
        <v>10</v>
      </c>
    </row>
    <row r="841">
      <c r="A841" t="n">
        <v>0</v>
      </c>
      <c r="B841" t="n">
        <v>55</v>
      </c>
      <c r="C841" t="inlineStr">
        <is>
          <t xml:space="preserve">CONCLUIDO	</t>
        </is>
      </c>
      <c r="D841" t="n">
        <v>8.5533</v>
      </c>
      <c r="E841" t="n">
        <v>11.69</v>
      </c>
      <c r="F841" t="n">
        <v>8.220000000000001</v>
      </c>
      <c r="G841" t="n">
        <v>8.51</v>
      </c>
      <c r="H841" t="n">
        <v>0.15</v>
      </c>
      <c r="I841" t="n">
        <v>58</v>
      </c>
      <c r="J841" t="n">
        <v>116.05</v>
      </c>
      <c r="K841" t="n">
        <v>43.4</v>
      </c>
      <c r="L841" t="n">
        <v>1</v>
      </c>
      <c r="M841" t="n">
        <v>56</v>
      </c>
      <c r="N841" t="n">
        <v>16.65</v>
      </c>
      <c r="O841" t="n">
        <v>14546.17</v>
      </c>
      <c r="P841" t="n">
        <v>78.79000000000001</v>
      </c>
      <c r="Q841" t="n">
        <v>605.9299999999999</v>
      </c>
      <c r="R841" t="n">
        <v>60.11</v>
      </c>
      <c r="S841" t="n">
        <v>21.88</v>
      </c>
      <c r="T841" t="n">
        <v>17839.76</v>
      </c>
      <c r="U841" t="n">
        <v>0.36</v>
      </c>
      <c r="V841" t="n">
        <v>0.75</v>
      </c>
      <c r="W841" t="n">
        <v>1.09</v>
      </c>
      <c r="X841" t="n">
        <v>1.16</v>
      </c>
      <c r="Y841" t="n">
        <v>1</v>
      </c>
      <c r="Z841" t="n">
        <v>10</v>
      </c>
    </row>
    <row r="842">
      <c r="A842" t="n">
        <v>1</v>
      </c>
      <c r="B842" t="n">
        <v>55</v>
      </c>
      <c r="C842" t="inlineStr">
        <is>
          <t xml:space="preserve">CONCLUIDO	</t>
        </is>
      </c>
      <c r="D842" t="n">
        <v>9.032999999999999</v>
      </c>
      <c r="E842" t="n">
        <v>11.07</v>
      </c>
      <c r="F842" t="n">
        <v>7.94</v>
      </c>
      <c r="G842" t="n">
        <v>10.82</v>
      </c>
      <c r="H842" t="n">
        <v>0.19</v>
      </c>
      <c r="I842" t="n">
        <v>44</v>
      </c>
      <c r="J842" t="n">
        <v>116.37</v>
      </c>
      <c r="K842" t="n">
        <v>43.4</v>
      </c>
      <c r="L842" t="n">
        <v>1.25</v>
      </c>
      <c r="M842" t="n">
        <v>42</v>
      </c>
      <c r="N842" t="n">
        <v>16.72</v>
      </c>
      <c r="O842" t="n">
        <v>14585.96</v>
      </c>
      <c r="P842" t="n">
        <v>74.83</v>
      </c>
      <c r="Q842" t="n">
        <v>605.86</v>
      </c>
      <c r="R842" t="n">
        <v>51.46</v>
      </c>
      <c r="S842" t="n">
        <v>21.88</v>
      </c>
      <c r="T842" t="n">
        <v>13588.06</v>
      </c>
      <c r="U842" t="n">
        <v>0.43</v>
      </c>
      <c r="V842" t="n">
        <v>0.78</v>
      </c>
      <c r="W842" t="n">
        <v>1.06</v>
      </c>
      <c r="X842" t="n">
        <v>0.88</v>
      </c>
      <c r="Y842" t="n">
        <v>1</v>
      </c>
      <c r="Z842" t="n">
        <v>10</v>
      </c>
    </row>
    <row r="843">
      <c r="A843" t="n">
        <v>2</v>
      </c>
      <c r="B843" t="n">
        <v>55</v>
      </c>
      <c r="C843" t="inlineStr">
        <is>
          <t xml:space="preserve">CONCLUIDO	</t>
        </is>
      </c>
      <c r="D843" t="n">
        <v>9.324299999999999</v>
      </c>
      <c r="E843" t="n">
        <v>10.72</v>
      </c>
      <c r="F843" t="n">
        <v>7.78</v>
      </c>
      <c r="G843" t="n">
        <v>12.97</v>
      </c>
      <c r="H843" t="n">
        <v>0.23</v>
      </c>
      <c r="I843" t="n">
        <v>36</v>
      </c>
      <c r="J843" t="n">
        <v>116.69</v>
      </c>
      <c r="K843" t="n">
        <v>43.4</v>
      </c>
      <c r="L843" t="n">
        <v>1.5</v>
      </c>
      <c r="M843" t="n">
        <v>34</v>
      </c>
      <c r="N843" t="n">
        <v>16.79</v>
      </c>
      <c r="O843" t="n">
        <v>14625.77</v>
      </c>
      <c r="P843" t="n">
        <v>72.3</v>
      </c>
      <c r="Q843" t="n">
        <v>605.88</v>
      </c>
      <c r="R843" t="n">
        <v>46.69</v>
      </c>
      <c r="S843" t="n">
        <v>21.88</v>
      </c>
      <c r="T843" t="n">
        <v>11240.27</v>
      </c>
      <c r="U843" t="n">
        <v>0.47</v>
      </c>
      <c r="V843" t="n">
        <v>0.8</v>
      </c>
      <c r="W843" t="n">
        <v>1.05</v>
      </c>
      <c r="X843" t="n">
        <v>0.72</v>
      </c>
      <c r="Y843" t="n">
        <v>1</v>
      </c>
      <c r="Z843" t="n">
        <v>10</v>
      </c>
    </row>
    <row r="844">
      <c r="A844" t="n">
        <v>3</v>
      </c>
      <c r="B844" t="n">
        <v>55</v>
      </c>
      <c r="C844" t="inlineStr">
        <is>
          <t xml:space="preserve">CONCLUIDO	</t>
        </is>
      </c>
      <c r="D844" t="n">
        <v>9.571899999999999</v>
      </c>
      <c r="E844" t="n">
        <v>10.45</v>
      </c>
      <c r="F844" t="n">
        <v>7.65</v>
      </c>
      <c r="G844" t="n">
        <v>15.29</v>
      </c>
      <c r="H844" t="n">
        <v>0.26</v>
      </c>
      <c r="I844" t="n">
        <v>30</v>
      </c>
      <c r="J844" t="n">
        <v>117.01</v>
      </c>
      <c r="K844" t="n">
        <v>43.4</v>
      </c>
      <c r="L844" t="n">
        <v>1.75</v>
      </c>
      <c r="M844" t="n">
        <v>28</v>
      </c>
      <c r="N844" t="n">
        <v>16.86</v>
      </c>
      <c r="O844" t="n">
        <v>14665.62</v>
      </c>
      <c r="P844" t="n">
        <v>69.83</v>
      </c>
      <c r="Q844" t="n">
        <v>605.91</v>
      </c>
      <c r="R844" t="n">
        <v>42.62</v>
      </c>
      <c r="S844" t="n">
        <v>21.88</v>
      </c>
      <c r="T844" t="n">
        <v>9237.370000000001</v>
      </c>
      <c r="U844" t="n">
        <v>0.51</v>
      </c>
      <c r="V844" t="n">
        <v>0.8100000000000001</v>
      </c>
      <c r="W844" t="n">
        <v>1.03</v>
      </c>
      <c r="X844" t="n">
        <v>0.59</v>
      </c>
      <c r="Y844" t="n">
        <v>1</v>
      </c>
      <c r="Z844" t="n">
        <v>10</v>
      </c>
    </row>
    <row r="845">
      <c r="A845" t="n">
        <v>4</v>
      </c>
      <c r="B845" t="n">
        <v>55</v>
      </c>
      <c r="C845" t="inlineStr">
        <is>
          <t xml:space="preserve">CONCLUIDO	</t>
        </is>
      </c>
      <c r="D845" t="n">
        <v>9.7347</v>
      </c>
      <c r="E845" t="n">
        <v>10.27</v>
      </c>
      <c r="F845" t="n">
        <v>7.57</v>
      </c>
      <c r="G845" t="n">
        <v>17.46</v>
      </c>
      <c r="H845" t="n">
        <v>0.3</v>
      </c>
      <c r="I845" t="n">
        <v>26</v>
      </c>
      <c r="J845" t="n">
        <v>117.34</v>
      </c>
      <c r="K845" t="n">
        <v>43.4</v>
      </c>
      <c r="L845" t="n">
        <v>2</v>
      </c>
      <c r="M845" t="n">
        <v>24</v>
      </c>
      <c r="N845" t="n">
        <v>16.94</v>
      </c>
      <c r="O845" t="n">
        <v>14705.49</v>
      </c>
      <c r="P845" t="n">
        <v>67.87</v>
      </c>
      <c r="Q845" t="n">
        <v>605.9</v>
      </c>
      <c r="R845" t="n">
        <v>39.93</v>
      </c>
      <c r="S845" t="n">
        <v>21.88</v>
      </c>
      <c r="T845" t="n">
        <v>7909.5</v>
      </c>
      <c r="U845" t="n">
        <v>0.55</v>
      </c>
      <c r="V845" t="n">
        <v>0.82</v>
      </c>
      <c r="W845" t="n">
        <v>1.03</v>
      </c>
      <c r="X845" t="n">
        <v>0.51</v>
      </c>
      <c r="Y845" t="n">
        <v>1</v>
      </c>
      <c r="Z845" t="n">
        <v>10</v>
      </c>
    </row>
    <row r="846">
      <c r="A846" t="n">
        <v>5</v>
      </c>
      <c r="B846" t="n">
        <v>55</v>
      </c>
      <c r="C846" t="inlineStr">
        <is>
          <t xml:space="preserve">CONCLUIDO	</t>
        </is>
      </c>
      <c r="D846" t="n">
        <v>9.9171</v>
      </c>
      <c r="E846" t="n">
        <v>10.08</v>
      </c>
      <c r="F846" t="n">
        <v>7.47</v>
      </c>
      <c r="G846" t="n">
        <v>20.38</v>
      </c>
      <c r="H846" t="n">
        <v>0.34</v>
      </c>
      <c r="I846" t="n">
        <v>22</v>
      </c>
      <c r="J846" t="n">
        <v>117.66</v>
      </c>
      <c r="K846" t="n">
        <v>43.4</v>
      </c>
      <c r="L846" t="n">
        <v>2.25</v>
      </c>
      <c r="M846" t="n">
        <v>20</v>
      </c>
      <c r="N846" t="n">
        <v>17.01</v>
      </c>
      <c r="O846" t="n">
        <v>14745.39</v>
      </c>
      <c r="P846" t="n">
        <v>65.76000000000001</v>
      </c>
      <c r="Q846" t="n">
        <v>605.9299999999999</v>
      </c>
      <c r="R846" t="n">
        <v>37.19</v>
      </c>
      <c r="S846" t="n">
        <v>21.88</v>
      </c>
      <c r="T846" t="n">
        <v>6561.62</v>
      </c>
      <c r="U846" t="n">
        <v>0.59</v>
      </c>
      <c r="V846" t="n">
        <v>0.83</v>
      </c>
      <c r="W846" t="n">
        <v>1.02</v>
      </c>
      <c r="X846" t="n">
        <v>0.42</v>
      </c>
      <c r="Y846" t="n">
        <v>1</v>
      </c>
      <c r="Z846" t="n">
        <v>10</v>
      </c>
    </row>
    <row r="847">
      <c r="A847" t="n">
        <v>6</v>
      </c>
      <c r="B847" t="n">
        <v>55</v>
      </c>
      <c r="C847" t="inlineStr">
        <is>
          <t xml:space="preserve">CONCLUIDO	</t>
        </is>
      </c>
      <c r="D847" t="n">
        <v>10.0014</v>
      </c>
      <c r="E847" t="n">
        <v>10</v>
      </c>
      <c r="F847" t="n">
        <v>7.44</v>
      </c>
      <c r="G847" t="n">
        <v>22.31</v>
      </c>
      <c r="H847" t="n">
        <v>0.37</v>
      </c>
      <c r="I847" t="n">
        <v>20</v>
      </c>
      <c r="J847" t="n">
        <v>117.98</v>
      </c>
      <c r="K847" t="n">
        <v>43.4</v>
      </c>
      <c r="L847" t="n">
        <v>2.5</v>
      </c>
      <c r="M847" t="n">
        <v>18</v>
      </c>
      <c r="N847" t="n">
        <v>17.08</v>
      </c>
      <c r="O847" t="n">
        <v>14785.31</v>
      </c>
      <c r="P847" t="n">
        <v>64.29000000000001</v>
      </c>
      <c r="Q847" t="n">
        <v>605.84</v>
      </c>
      <c r="R847" t="n">
        <v>35.83</v>
      </c>
      <c r="S847" t="n">
        <v>21.88</v>
      </c>
      <c r="T847" t="n">
        <v>5894.08</v>
      </c>
      <c r="U847" t="n">
        <v>0.61</v>
      </c>
      <c r="V847" t="n">
        <v>0.83</v>
      </c>
      <c r="W847" t="n">
        <v>1.02</v>
      </c>
      <c r="X847" t="n">
        <v>0.38</v>
      </c>
      <c r="Y847" t="n">
        <v>1</v>
      </c>
      <c r="Z847" t="n">
        <v>10</v>
      </c>
    </row>
    <row r="848">
      <c r="A848" t="n">
        <v>7</v>
      </c>
      <c r="B848" t="n">
        <v>55</v>
      </c>
      <c r="C848" t="inlineStr">
        <is>
          <t xml:space="preserve">CONCLUIDO	</t>
        </is>
      </c>
      <c r="D848" t="n">
        <v>10.0985</v>
      </c>
      <c r="E848" t="n">
        <v>9.9</v>
      </c>
      <c r="F848" t="n">
        <v>7.39</v>
      </c>
      <c r="G848" t="n">
        <v>24.63</v>
      </c>
      <c r="H848" t="n">
        <v>0.41</v>
      </c>
      <c r="I848" t="n">
        <v>18</v>
      </c>
      <c r="J848" t="n">
        <v>118.31</v>
      </c>
      <c r="K848" t="n">
        <v>43.4</v>
      </c>
      <c r="L848" t="n">
        <v>2.75</v>
      </c>
      <c r="M848" t="n">
        <v>16</v>
      </c>
      <c r="N848" t="n">
        <v>17.16</v>
      </c>
      <c r="O848" t="n">
        <v>14825.26</v>
      </c>
      <c r="P848" t="n">
        <v>61.8</v>
      </c>
      <c r="Q848" t="n">
        <v>605.98</v>
      </c>
      <c r="R848" t="n">
        <v>34.55</v>
      </c>
      <c r="S848" t="n">
        <v>21.88</v>
      </c>
      <c r="T848" t="n">
        <v>5261.24</v>
      </c>
      <c r="U848" t="n">
        <v>0.63</v>
      </c>
      <c r="V848" t="n">
        <v>0.84</v>
      </c>
      <c r="W848" t="n">
        <v>1.01</v>
      </c>
      <c r="X848" t="n">
        <v>0.33</v>
      </c>
      <c r="Y848" t="n">
        <v>1</v>
      </c>
      <c r="Z848" t="n">
        <v>10</v>
      </c>
    </row>
    <row r="849">
      <c r="A849" t="n">
        <v>8</v>
      </c>
      <c r="B849" t="n">
        <v>55</v>
      </c>
      <c r="C849" t="inlineStr">
        <is>
          <t xml:space="preserve">CONCLUIDO	</t>
        </is>
      </c>
      <c r="D849" t="n">
        <v>10.1695</v>
      </c>
      <c r="E849" t="n">
        <v>9.83</v>
      </c>
      <c r="F849" t="n">
        <v>7.37</v>
      </c>
      <c r="G849" t="n">
        <v>27.63</v>
      </c>
      <c r="H849" t="n">
        <v>0.45</v>
      </c>
      <c r="I849" t="n">
        <v>16</v>
      </c>
      <c r="J849" t="n">
        <v>118.63</v>
      </c>
      <c r="K849" t="n">
        <v>43.4</v>
      </c>
      <c r="L849" t="n">
        <v>3</v>
      </c>
      <c r="M849" t="n">
        <v>14</v>
      </c>
      <c r="N849" t="n">
        <v>17.23</v>
      </c>
      <c r="O849" t="n">
        <v>14865.24</v>
      </c>
      <c r="P849" t="n">
        <v>60.74</v>
      </c>
      <c r="Q849" t="n">
        <v>605.98</v>
      </c>
      <c r="R849" t="n">
        <v>33.9</v>
      </c>
      <c r="S849" t="n">
        <v>21.88</v>
      </c>
      <c r="T849" t="n">
        <v>4947.96</v>
      </c>
      <c r="U849" t="n">
        <v>0.65</v>
      </c>
      <c r="V849" t="n">
        <v>0.84</v>
      </c>
      <c r="W849" t="n">
        <v>1.01</v>
      </c>
      <c r="X849" t="n">
        <v>0.31</v>
      </c>
      <c r="Y849" t="n">
        <v>1</v>
      </c>
      <c r="Z849" t="n">
        <v>10</v>
      </c>
    </row>
    <row r="850">
      <c r="A850" t="n">
        <v>9</v>
      </c>
      <c r="B850" t="n">
        <v>55</v>
      </c>
      <c r="C850" t="inlineStr">
        <is>
          <t xml:space="preserve">CONCLUIDO	</t>
        </is>
      </c>
      <c r="D850" t="n">
        <v>10.281</v>
      </c>
      <c r="E850" t="n">
        <v>9.73</v>
      </c>
      <c r="F850" t="n">
        <v>7.31</v>
      </c>
      <c r="G850" t="n">
        <v>31.32</v>
      </c>
      <c r="H850" t="n">
        <v>0.48</v>
      </c>
      <c r="I850" t="n">
        <v>14</v>
      </c>
      <c r="J850" t="n">
        <v>118.96</v>
      </c>
      <c r="K850" t="n">
        <v>43.4</v>
      </c>
      <c r="L850" t="n">
        <v>3.25</v>
      </c>
      <c r="M850" t="n">
        <v>11</v>
      </c>
      <c r="N850" t="n">
        <v>17.31</v>
      </c>
      <c r="O850" t="n">
        <v>14905.25</v>
      </c>
      <c r="P850" t="n">
        <v>58.45</v>
      </c>
      <c r="Q850" t="n">
        <v>605.84</v>
      </c>
      <c r="R850" t="n">
        <v>32.08</v>
      </c>
      <c r="S850" t="n">
        <v>21.88</v>
      </c>
      <c r="T850" t="n">
        <v>4048.94</v>
      </c>
      <c r="U850" t="n">
        <v>0.68</v>
      </c>
      <c r="V850" t="n">
        <v>0.85</v>
      </c>
      <c r="W850" t="n">
        <v>1.01</v>
      </c>
      <c r="X850" t="n">
        <v>0.25</v>
      </c>
      <c r="Y850" t="n">
        <v>1</v>
      </c>
      <c r="Z850" t="n">
        <v>10</v>
      </c>
    </row>
    <row r="851">
      <c r="A851" t="n">
        <v>10</v>
      </c>
      <c r="B851" t="n">
        <v>55</v>
      </c>
      <c r="C851" t="inlineStr">
        <is>
          <t xml:space="preserve">CONCLUIDO	</t>
        </is>
      </c>
      <c r="D851" t="n">
        <v>10.3022</v>
      </c>
      <c r="E851" t="n">
        <v>9.710000000000001</v>
      </c>
      <c r="F851" t="n">
        <v>7.31</v>
      </c>
      <c r="G851" t="n">
        <v>33.75</v>
      </c>
      <c r="H851" t="n">
        <v>0.52</v>
      </c>
      <c r="I851" t="n">
        <v>13</v>
      </c>
      <c r="J851" t="n">
        <v>119.28</v>
      </c>
      <c r="K851" t="n">
        <v>43.4</v>
      </c>
      <c r="L851" t="n">
        <v>3.5</v>
      </c>
      <c r="M851" t="n">
        <v>7</v>
      </c>
      <c r="N851" t="n">
        <v>17.38</v>
      </c>
      <c r="O851" t="n">
        <v>14945.29</v>
      </c>
      <c r="P851" t="n">
        <v>57.24</v>
      </c>
      <c r="Q851" t="n">
        <v>605.84</v>
      </c>
      <c r="R851" t="n">
        <v>31.83</v>
      </c>
      <c r="S851" t="n">
        <v>21.88</v>
      </c>
      <c r="T851" t="n">
        <v>3924.26</v>
      </c>
      <c r="U851" t="n">
        <v>0.6899999999999999</v>
      </c>
      <c r="V851" t="n">
        <v>0.85</v>
      </c>
      <c r="W851" t="n">
        <v>1.02</v>
      </c>
      <c r="X851" t="n">
        <v>0.25</v>
      </c>
      <c r="Y851" t="n">
        <v>1</v>
      </c>
      <c r="Z851" t="n">
        <v>10</v>
      </c>
    </row>
    <row r="852">
      <c r="A852" t="n">
        <v>11</v>
      </c>
      <c r="B852" t="n">
        <v>55</v>
      </c>
      <c r="C852" t="inlineStr">
        <is>
          <t xml:space="preserve">CONCLUIDO	</t>
        </is>
      </c>
      <c r="D852" t="n">
        <v>10.2919</v>
      </c>
      <c r="E852" t="n">
        <v>9.720000000000001</v>
      </c>
      <c r="F852" t="n">
        <v>7.32</v>
      </c>
      <c r="G852" t="n">
        <v>33.79</v>
      </c>
      <c r="H852" t="n">
        <v>0.55</v>
      </c>
      <c r="I852" t="n">
        <v>13</v>
      </c>
      <c r="J852" t="n">
        <v>119.61</v>
      </c>
      <c r="K852" t="n">
        <v>43.4</v>
      </c>
      <c r="L852" t="n">
        <v>3.75</v>
      </c>
      <c r="M852" t="n">
        <v>3</v>
      </c>
      <c r="N852" t="n">
        <v>17.46</v>
      </c>
      <c r="O852" t="n">
        <v>14985.35</v>
      </c>
      <c r="P852" t="n">
        <v>57.47</v>
      </c>
      <c r="Q852" t="n">
        <v>605.84</v>
      </c>
      <c r="R852" t="n">
        <v>32.04</v>
      </c>
      <c r="S852" t="n">
        <v>21.88</v>
      </c>
      <c r="T852" t="n">
        <v>4034.02</v>
      </c>
      <c r="U852" t="n">
        <v>0.68</v>
      </c>
      <c r="V852" t="n">
        <v>0.84</v>
      </c>
      <c r="W852" t="n">
        <v>1.02</v>
      </c>
      <c r="X852" t="n">
        <v>0.26</v>
      </c>
      <c r="Y852" t="n">
        <v>1</v>
      </c>
      <c r="Z852" t="n">
        <v>10</v>
      </c>
    </row>
    <row r="853">
      <c r="A853" t="n">
        <v>12</v>
      </c>
      <c r="B853" t="n">
        <v>55</v>
      </c>
      <c r="C853" t="inlineStr">
        <is>
          <t xml:space="preserve">CONCLUIDO	</t>
        </is>
      </c>
      <c r="D853" t="n">
        <v>10.2957</v>
      </c>
      <c r="E853" t="n">
        <v>9.710000000000001</v>
      </c>
      <c r="F853" t="n">
        <v>7.32</v>
      </c>
      <c r="G853" t="n">
        <v>33.78</v>
      </c>
      <c r="H853" t="n">
        <v>0.59</v>
      </c>
      <c r="I853" t="n">
        <v>13</v>
      </c>
      <c r="J853" t="n">
        <v>119.93</v>
      </c>
      <c r="K853" t="n">
        <v>43.4</v>
      </c>
      <c r="L853" t="n">
        <v>4</v>
      </c>
      <c r="M853" t="n">
        <v>1</v>
      </c>
      <c r="N853" t="n">
        <v>17.53</v>
      </c>
      <c r="O853" t="n">
        <v>15025.44</v>
      </c>
      <c r="P853" t="n">
        <v>57</v>
      </c>
      <c r="Q853" t="n">
        <v>605.88</v>
      </c>
      <c r="R853" t="n">
        <v>31.84</v>
      </c>
      <c r="S853" t="n">
        <v>21.88</v>
      </c>
      <c r="T853" t="n">
        <v>3931.46</v>
      </c>
      <c r="U853" t="n">
        <v>0.6899999999999999</v>
      </c>
      <c r="V853" t="n">
        <v>0.85</v>
      </c>
      <c r="W853" t="n">
        <v>1.02</v>
      </c>
      <c r="X853" t="n">
        <v>0.26</v>
      </c>
      <c r="Y853" t="n">
        <v>1</v>
      </c>
      <c r="Z853" t="n">
        <v>10</v>
      </c>
    </row>
    <row r="854">
      <c r="A854" t="n">
        <v>13</v>
      </c>
      <c r="B854" t="n">
        <v>55</v>
      </c>
      <c r="C854" t="inlineStr">
        <is>
          <t xml:space="preserve">CONCLUIDO	</t>
        </is>
      </c>
      <c r="D854" t="n">
        <v>10.296</v>
      </c>
      <c r="E854" t="n">
        <v>9.710000000000001</v>
      </c>
      <c r="F854" t="n">
        <v>7.32</v>
      </c>
      <c r="G854" t="n">
        <v>33.77</v>
      </c>
      <c r="H854" t="n">
        <v>0.62</v>
      </c>
      <c r="I854" t="n">
        <v>13</v>
      </c>
      <c r="J854" t="n">
        <v>120.26</v>
      </c>
      <c r="K854" t="n">
        <v>43.4</v>
      </c>
      <c r="L854" t="n">
        <v>4.25</v>
      </c>
      <c r="M854" t="n">
        <v>1</v>
      </c>
      <c r="N854" t="n">
        <v>17.61</v>
      </c>
      <c r="O854" t="n">
        <v>15065.56</v>
      </c>
      <c r="P854" t="n">
        <v>56.85</v>
      </c>
      <c r="Q854" t="n">
        <v>605.88</v>
      </c>
      <c r="R854" t="n">
        <v>31.84</v>
      </c>
      <c r="S854" t="n">
        <v>21.88</v>
      </c>
      <c r="T854" t="n">
        <v>3931.47</v>
      </c>
      <c r="U854" t="n">
        <v>0.6899999999999999</v>
      </c>
      <c r="V854" t="n">
        <v>0.85</v>
      </c>
      <c r="W854" t="n">
        <v>1.02</v>
      </c>
      <c r="X854" t="n">
        <v>0.26</v>
      </c>
      <c r="Y854" t="n">
        <v>1</v>
      </c>
      <c r="Z854" t="n">
        <v>10</v>
      </c>
    </row>
    <row r="855">
      <c r="A855" t="n">
        <v>14</v>
      </c>
      <c r="B855" t="n">
        <v>55</v>
      </c>
      <c r="C855" t="inlineStr">
        <is>
          <t xml:space="preserve">CONCLUIDO	</t>
        </is>
      </c>
      <c r="D855" t="n">
        <v>10.2945</v>
      </c>
      <c r="E855" t="n">
        <v>9.710000000000001</v>
      </c>
      <c r="F855" t="n">
        <v>7.32</v>
      </c>
      <c r="G855" t="n">
        <v>33.78</v>
      </c>
      <c r="H855" t="n">
        <v>0.66</v>
      </c>
      <c r="I855" t="n">
        <v>13</v>
      </c>
      <c r="J855" t="n">
        <v>120.58</v>
      </c>
      <c r="K855" t="n">
        <v>43.4</v>
      </c>
      <c r="L855" t="n">
        <v>4.5</v>
      </c>
      <c r="M855" t="n">
        <v>0</v>
      </c>
      <c r="N855" t="n">
        <v>17.68</v>
      </c>
      <c r="O855" t="n">
        <v>15105.7</v>
      </c>
      <c r="P855" t="n">
        <v>57</v>
      </c>
      <c r="Q855" t="n">
        <v>605.88</v>
      </c>
      <c r="R855" t="n">
        <v>31.84</v>
      </c>
      <c r="S855" t="n">
        <v>21.88</v>
      </c>
      <c r="T855" t="n">
        <v>3934.05</v>
      </c>
      <c r="U855" t="n">
        <v>0.6899999999999999</v>
      </c>
      <c r="V855" t="n">
        <v>0.85</v>
      </c>
      <c r="W855" t="n">
        <v>1.03</v>
      </c>
      <c r="X855" t="n">
        <v>0.26</v>
      </c>
      <c r="Y855" t="n">
        <v>1</v>
      </c>
      <c r="Z8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INDEX(resultados!$A$2:$ZZ$855, 1, MATCH($B$1, resultados!$A$1:$ZZ$1, 0))</f>
        <v/>
      </c>
      <c r="B7">
        <f>INDEX(resultados!$A$2:$ZZ$855, 1, MATCH($B$2, resultados!$A$1:$ZZ$1, 0))</f>
        <v/>
      </c>
      <c r="C7">
        <f>INDEX(resultados!$A$2:$ZZ$855, 1, MATCH($B$3, resultados!$A$1:$ZZ$1, 0))</f>
        <v/>
      </c>
    </row>
    <row r="8">
      <c r="A8">
        <f>INDEX(resultados!$A$2:$ZZ$855, 2, MATCH($B$1, resultados!$A$1:$ZZ$1, 0))</f>
        <v/>
      </c>
      <c r="B8">
        <f>INDEX(resultados!$A$2:$ZZ$855, 2, MATCH($B$2, resultados!$A$1:$ZZ$1, 0))</f>
        <v/>
      </c>
      <c r="C8">
        <f>INDEX(resultados!$A$2:$ZZ$855, 2, MATCH($B$3, resultados!$A$1:$ZZ$1, 0))</f>
        <v/>
      </c>
    </row>
    <row r="9">
      <c r="A9">
        <f>INDEX(resultados!$A$2:$ZZ$855, 3, MATCH($B$1, resultados!$A$1:$ZZ$1, 0))</f>
        <v/>
      </c>
      <c r="B9">
        <f>INDEX(resultados!$A$2:$ZZ$855, 3, MATCH($B$2, resultados!$A$1:$ZZ$1, 0))</f>
        <v/>
      </c>
      <c r="C9">
        <f>INDEX(resultados!$A$2:$ZZ$855, 3, MATCH($B$3, resultados!$A$1:$ZZ$1, 0))</f>
        <v/>
      </c>
    </row>
    <row r="10">
      <c r="A10">
        <f>INDEX(resultados!$A$2:$ZZ$855, 4, MATCH($B$1, resultados!$A$1:$ZZ$1, 0))</f>
        <v/>
      </c>
      <c r="B10">
        <f>INDEX(resultados!$A$2:$ZZ$855, 4, MATCH($B$2, resultados!$A$1:$ZZ$1, 0))</f>
        <v/>
      </c>
      <c r="C10">
        <f>INDEX(resultados!$A$2:$ZZ$855, 4, MATCH($B$3, resultados!$A$1:$ZZ$1, 0))</f>
        <v/>
      </c>
    </row>
    <row r="11">
      <c r="A11">
        <f>INDEX(resultados!$A$2:$ZZ$855, 5, MATCH($B$1, resultados!$A$1:$ZZ$1, 0))</f>
        <v/>
      </c>
      <c r="B11">
        <f>INDEX(resultados!$A$2:$ZZ$855, 5, MATCH($B$2, resultados!$A$1:$ZZ$1, 0))</f>
        <v/>
      </c>
      <c r="C11">
        <f>INDEX(resultados!$A$2:$ZZ$855, 5, MATCH($B$3, resultados!$A$1:$ZZ$1, 0))</f>
        <v/>
      </c>
    </row>
    <row r="12">
      <c r="A12">
        <f>INDEX(resultados!$A$2:$ZZ$855, 6, MATCH($B$1, resultados!$A$1:$ZZ$1, 0))</f>
        <v/>
      </c>
      <c r="B12">
        <f>INDEX(resultados!$A$2:$ZZ$855, 6, MATCH($B$2, resultados!$A$1:$ZZ$1, 0))</f>
        <v/>
      </c>
      <c r="C12">
        <f>INDEX(resultados!$A$2:$ZZ$855, 6, MATCH($B$3, resultados!$A$1:$ZZ$1, 0))</f>
        <v/>
      </c>
    </row>
    <row r="13">
      <c r="A13">
        <f>INDEX(resultados!$A$2:$ZZ$855, 7, MATCH($B$1, resultados!$A$1:$ZZ$1, 0))</f>
        <v/>
      </c>
      <c r="B13">
        <f>INDEX(resultados!$A$2:$ZZ$855, 7, MATCH($B$2, resultados!$A$1:$ZZ$1, 0))</f>
        <v/>
      </c>
      <c r="C13">
        <f>INDEX(resultados!$A$2:$ZZ$855, 7, MATCH($B$3, resultados!$A$1:$ZZ$1, 0))</f>
        <v/>
      </c>
    </row>
    <row r="14">
      <c r="A14">
        <f>INDEX(resultados!$A$2:$ZZ$855, 8, MATCH($B$1, resultados!$A$1:$ZZ$1, 0))</f>
        <v/>
      </c>
      <c r="B14">
        <f>INDEX(resultados!$A$2:$ZZ$855, 8, MATCH($B$2, resultados!$A$1:$ZZ$1, 0))</f>
        <v/>
      </c>
      <c r="C14">
        <f>INDEX(resultados!$A$2:$ZZ$855, 8, MATCH($B$3, resultados!$A$1:$ZZ$1, 0))</f>
        <v/>
      </c>
    </row>
    <row r="15">
      <c r="A15">
        <f>INDEX(resultados!$A$2:$ZZ$855, 9, MATCH($B$1, resultados!$A$1:$ZZ$1, 0))</f>
        <v/>
      </c>
      <c r="B15">
        <f>INDEX(resultados!$A$2:$ZZ$855, 9, MATCH($B$2, resultados!$A$1:$ZZ$1, 0))</f>
        <v/>
      </c>
      <c r="C15">
        <f>INDEX(resultados!$A$2:$ZZ$855, 9, MATCH($B$3, resultados!$A$1:$ZZ$1, 0))</f>
        <v/>
      </c>
    </row>
    <row r="16">
      <c r="A16">
        <f>INDEX(resultados!$A$2:$ZZ$855, 10, MATCH($B$1, resultados!$A$1:$ZZ$1, 0))</f>
        <v/>
      </c>
      <c r="B16">
        <f>INDEX(resultados!$A$2:$ZZ$855, 10, MATCH($B$2, resultados!$A$1:$ZZ$1, 0))</f>
        <v/>
      </c>
      <c r="C16">
        <f>INDEX(resultados!$A$2:$ZZ$855, 10, MATCH($B$3, resultados!$A$1:$ZZ$1, 0))</f>
        <v/>
      </c>
    </row>
    <row r="17">
      <c r="A17">
        <f>INDEX(resultados!$A$2:$ZZ$855, 11, MATCH($B$1, resultados!$A$1:$ZZ$1, 0))</f>
        <v/>
      </c>
      <c r="B17">
        <f>INDEX(resultados!$A$2:$ZZ$855, 11, MATCH($B$2, resultados!$A$1:$ZZ$1, 0))</f>
        <v/>
      </c>
      <c r="C17">
        <f>INDEX(resultados!$A$2:$ZZ$855, 11, MATCH($B$3, resultados!$A$1:$ZZ$1, 0))</f>
        <v/>
      </c>
    </row>
    <row r="18">
      <c r="A18">
        <f>INDEX(resultados!$A$2:$ZZ$855, 12, MATCH($B$1, resultados!$A$1:$ZZ$1, 0))</f>
        <v/>
      </c>
      <c r="B18">
        <f>INDEX(resultados!$A$2:$ZZ$855, 12, MATCH($B$2, resultados!$A$1:$ZZ$1, 0))</f>
        <v/>
      </c>
      <c r="C18">
        <f>INDEX(resultados!$A$2:$ZZ$855, 12, MATCH($B$3, resultados!$A$1:$ZZ$1, 0))</f>
        <v/>
      </c>
    </row>
    <row r="19">
      <c r="A19">
        <f>INDEX(resultados!$A$2:$ZZ$855, 13, MATCH($B$1, resultados!$A$1:$ZZ$1, 0))</f>
        <v/>
      </c>
      <c r="B19">
        <f>INDEX(resultados!$A$2:$ZZ$855, 13, MATCH($B$2, resultados!$A$1:$ZZ$1, 0))</f>
        <v/>
      </c>
      <c r="C19">
        <f>INDEX(resultados!$A$2:$ZZ$855, 13, MATCH($B$3, resultados!$A$1:$ZZ$1, 0))</f>
        <v/>
      </c>
    </row>
    <row r="20">
      <c r="A20">
        <f>INDEX(resultados!$A$2:$ZZ$855, 14, MATCH($B$1, resultados!$A$1:$ZZ$1, 0))</f>
        <v/>
      </c>
      <c r="B20">
        <f>INDEX(resultados!$A$2:$ZZ$855, 14, MATCH($B$2, resultados!$A$1:$ZZ$1, 0))</f>
        <v/>
      </c>
      <c r="C20">
        <f>INDEX(resultados!$A$2:$ZZ$855, 14, MATCH($B$3, resultados!$A$1:$ZZ$1, 0))</f>
        <v/>
      </c>
    </row>
    <row r="21">
      <c r="A21">
        <f>INDEX(resultados!$A$2:$ZZ$855, 15, MATCH($B$1, resultados!$A$1:$ZZ$1, 0))</f>
        <v/>
      </c>
      <c r="B21">
        <f>INDEX(resultados!$A$2:$ZZ$855, 15, MATCH($B$2, resultados!$A$1:$ZZ$1, 0))</f>
        <v/>
      </c>
      <c r="C21">
        <f>INDEX(resultados!$A$2:$ZZ$855, 15, MATCH($B$3, resultados!$A$1:$ZZ$1, 0))</f>
        <v/>
      </c>
    </row>
    <row r="22">
      <c r="A22">
        <f>INDEX(resultados!$A$2:$ZZ$855, 16, MATCH($B$1, resultados!$A$1:$ZZ$1, 0))</f>
        <v/>
      </c>
      <c r="B22">
        <f>INDEX(resultados!$A$2:$ZZ$855, 16, MATCH($B$2, resultados!$A$1:$ZZ$1, 0))</f>
        <v/>
      </c>
      <c r="C22">
        <f>INDEX(resultados!$A$2:$ZZ$855, 16, MATCH($B$3, resultados!$A$1:$ZZ$1, 0))</f>
        <v/>
      </c>
    </row>
    <row r="23">
      <c r="A23">
        <f>INDEX(resultados!$A$2:$ZZ$855, 17, MATCH($B$1, resultados!$A$1:$ZZ$1, 0))</f>
        <v/>
      </c>
      <c r="B23">
        <f>INDEX(resultados!$A$2:$ZZ$855, 17, MATCH($B$2, resultados!$A$1:$ZZ$1, 0))</f>
        <v/>
      </c>
      <c r="C23">
        <f>INDEX(resultados!$A$2:$ZZ$855, 17, MATCH($B$3, resultados!$A$1:$ZZ$1, 0))</f>
        <v/>
      </c>
    </row>
    <row r="24">
      <c r="A24">
        <f>INDEX(resultados!$A$2:$ZZ$855, 18, MATCH($B$1, resultados!$A$1:$ZZ$1, 0))</f>
        <v/>
      </c>
      <c r="B24">
        <f>INDEX(resultados!$A$2:$ZZ$855, 18, MATCH($B$2, resultados!$A$1:$ZZ$1, 0))</f>
        <v/>
      </c>
      <c r="C24">
        <f>INDEX(resultados!$A$2:$ZZ$855, 18, MATCH($B$3, resultados!$A$1:$ZZ$1, 0))</f>
        <v/>
      </c>
    </row>
    <row r="25">
      <c r="A25">
        <f>INDEX(resultados!$A$2:$ZZ$855, 19, MATCH($B$1, resultados!$A$1:$ZZ$1, 0))</f>
        <v/>
      </c>
      <c r="B25">
        <f>INDEX(resultados!$A$2:$ZZ$855, 19, MATCH($B$2, resultados!$A$1:$ZZ$1, 0))</f>
        <v/>
      </c>
      <c r="C25">
        <f>INDEX(resultados!$A$2:$ZZ$855, 19, MATCH($B$3, resultados!$A$1:$ZZ$1, 0))</f>
        <v/>
      </c>
    </row>
    <row r="26">
      <c r="A26">
        <f>INDEX(resultados!$A$2:$ZZ$855, 20, MATCH($B$1, resultados!$A$1:$ZZ$1, 0))</f>
        <v/>
      </c>
      <c r="B26">
        <f>INDEX(resultados!$A$2:$ZZ$855, 20, MATCH($B$2, resultados!$A$1:$ZZ$1, 0))</f>
        <v/>
      </c>
      <c r="C26">
        <f>INDEX(resultados!$A$2:$ZZ$855, 20, MATCH($B$3, resultados!$A$1:$ZZ$1, 0))</f>
        <v/>
      </c>
    </row>
    <row r="27">
      <c r="A27">
        <f>INDEX(resultados!$A$2:$ZZ$855, 21, MATCH($B$1, resultados!$A$1:$ZZ$1, 0))</f>
        <v/>
      </c>
      <c r="B27">
        <f>INDEX(resultados!$A$2:$ZZ$855, 21, MATCH($B$2, resultados!$A$1:$ZZ$1, 0))</f>
        <v/>
      </c>
      <c r="C27">
        <f>INDEX(resultados!$A$2:$ZZ$855, 21, MATCH($B$3, resultados!$A$1:$ZZ$1, 0))</f>
        <v/>
      </c>
    </row>
    <row r="28">
      <c r="A28">
        <f>INDEX(resultados!$A$2:$ZZ$855, 22, MATCH($B$1, resultados!$A$1:$ZZ$1, 0))</f>
        <v/>
      </c>
      <c r="B28">
        <f>INDEX(resultados!$A$2:$ZZ$855, 22, MATCH($B$2, resultados!$A$1:$ZZ$1, 0))</f>
        <v/>
      </c>
      <c r="C28">
        <f>INDEX(resultados!$A$2:$ZZ$855, 22, MATCH($B$3, resultados!$A$1:$ZZ$1, 0))</f>
        <v/>
      </c>
    </row>
    <row r="29">
      <c r="A29">
        <f>INDEX(resultados!$A$2:$ZZ$855, 23, MATCH($B$1, resultados!$A$1:$ZZ$1, 0))</f>
        <v/>
      </c>
      <c r="B29">
        <f>INDEX(resultados!$A$2:$ZZ$855, 23, MATCH($B$2, resultados!$A$1:$ZZ$1, 0))</f>
        <v/>
      </c>
      <c r="C29">
        <f>INDEX(resultados!$A$2:$ZZ$855, 23, MATCH($B$3, resultados!$A$1:$ZZ$1, 0))</f>
        <v/>
      </c>
    </row>
    <row r="30">
      <c r="A30">
        <f>INDEX(resultados!$A$2:$ZZ$855, 24, MATCH($B$1, resultados!$A$1:$ZZ$1, 0))</f>
        <v/>
      </c>
      <c r="B30">
        <f>INDEX(resultados!$A$2:$ZZ$855, 24, MATCH($B$2, resultados!$A$1:$ZZ$1, 0))</f>
        <v/>
      </c>
      <c r="C30">
        <f>INDEX(resultados!$A$2:$ZZ$855, 24, MATCH($B$3, resultados!$A$1:$ZZ$1, 0))</f>
        <v/>
      </c>
    </row>
    <row r="31">
      <c r="A31">
        <f>INDEX(resultados!$A$2:$ZZ$855, 25, MATCH($B$1, resultados!$A$1:$ZZ$1, 0))</f>
        <v/>
      </c>
      <c r="B31">
        <f>INDEX(resultados!$A$2:$ZZ$855, 25, MATCH($B$2, resultados!$A$1:$ZZ$1, 0))</f>
        <v/>
      </c>
      <c r="C31">
        <f>INDEX(resultados!$A$2:$ZZ$855, 25, MATCH($B$3, resultados!$A$1:$ZZ$1, 0))</f>
        <v/>
      </c>
    </row>
    <row r="32">
      <c r="A32">
        <f>INDEX(resultados!$A$2:$ZZ$855, 26, MATCH($B$1, resultados!$A$1:$ZZ$1, 0))</f>
        <v/>
      </c>
      <c r="B32">
        <f>INDEX(resultados!$A$2:$ZZ$855, 26, MATCH($B$2, resultados!$A$1:$ZZ$1, 0))</f>
        <v/>
      </c>
      <c r="C32">
        <f>INDEX(resultados!$A$2:$ZZ$855, 26, MATCH($B$3, resultados!$A$1:$ZZ$1, 0))</f>
        <v/>
      </c>
    </row>
    <row r="33">
      <c r="A33">
        <f>INDEX(resultados!$A$2:$ZZ$855, 27, MATCH($B$1, resultados!$A$1:$ZZ$1, 0))</f>
        <v/>
      </c>
      <c r="B33">
        <f>INDEX(resultados!$A$2:$ZZ$855, 27, MATCH($B$2, resultados!$A$1:$ZZ$1, 0))</f>
        <v/>
      </c>
      <c r="C33">
        <f>INDEX(resultados!$A$2:$ZZ$855, 27, MATCH($B$3, resultados!$A$1:$ZZ$1, 0))</f>
        <v/>
      </c>
    </row>
    <row r="34">
      <c r="A34">
        <f>INDEX(resultados!$A$2:$ZZ$855, 28, MATCH($B$1, resultados!$A$1:$ZZ$1, 0))</f>
        <v/>
      </c>
      <c r="B34">
        <f>INDEX(resultados!$A$2:$ZZ$855, 28, MATCH($B$2, resultados!$A$1:$ZZ$1, 0))</f>
        <v/>
      </c>
      <c r="C34">
        <f>INDEX(resultados!$A$2:$ZZ$855, 28, MATCH($B$3, resultados!$A$1:$ZZ$1, 0))</f>
        <v/>
      </c>
    </row>
    <row r="35">
      <c r="A35">
        <f>INDEX(resultados!$A$2:$ZZ$855, 29, MATCH($B$1, resultados!$A$1:$ZZ$1, 0))</f>
        <v/>
      </c>
      <c r="B35">
        <f>INDEX(resultados!$A$2:$ZZ$855, 29, MATCH($B$2, resultados!$A$1:$ZZ$1, 0))</f>
        <v/>
      </c>
      <c r="C35">
        <f>INDEX(resultados!$A$2:$ZZ$855, 29, MATCH($B$3, resultados!$A$1:$ZZ$1, 0))</f>
        <v/>
      </c>
    </row>
    <row r="36">
      <c r="A36">
        <f>INDEX(resultados!$A$2:$ZZ$855, 30, MATCH($B$1, resultados!$A$1:$ZZ$1, 0))</f>
        <v/>
      </c>
      <c r="B36">
        <f>INDEX(resultados!$A$2:$ZZ$855, 30, MATCH($B$2, resultados!$A$1:$ZZ$1, 0))</f>
        <v/>
      </c>
      <c r="C36">
        <f>INDEX(resultados!$A$2:$ZZ$855, 30, MATCH($B$3, resultados!$A$1:$ZZ$1, 0))</f>
        <v/>
      </c>
    </row>
    <row r="37">
      <c r="A37">
        <f>INDEX(resultados!$A$2:$ZZ$855, 31, MATCH($B$1, resultados!$A$1:$ZZ$1, 0))</f>
        <v/>
      </c>
      <c r="B37">
        <f>INDEX(resultados!$A$2:$ZZ$855, 31, MATCH($B$2, resultados!$A$1:$ZZ$1, 0))</f>
        <v/>
      </c>
      <c r="C37">
        <f>INDEX(resultados!$A$2:$ZZ$855, 31, MATCH($B$3, resultados!$A$1:$ZZ$1, 0))</f>
        <v/>
      </c>
    </row>
    <row r="38">
      <c r="A38">
        <f>INDEX(resultados!$A$2:$ZZ$855, 32, MATCH($B$1, resultados!$A$1:$ZZ$1, 0))</f>
        <v/>
      </c>
      <c r="B38">
        <f>INDEX(resultados!$A$2:$ZZ$855, 32, MATCH($B$2, resultados!$A$1:$ZZ$1, 0))</f>
        <v/>
      </c>
      <c r="C38">
        <f>INDEX(resultados!$A$2:$ZZ$855, 32, MATCH($B$3, resultados!$A$1:$ZZ$1, 0))</f>
        <v/>
      </c>
    </row>
    <row r="39">
      <c r="A39">
        <f>INDEX(resultados!$A$2:$ZZ$855, 33, MATCH($B$1, resultados!$A$1:$ZZ$1, 0))</f>
        <v/>
      </c>
      <c r="B39">
        <f>INDEX(resultados!$A$2:$ZZ$855, 33, MATCH($B$2, resultados!$A$1:$ZZ$1, 0))</f>
        <v/>
      </c>
      <c r="C39">
        <f>INDEX(resultados!$A$2:$ZZ$855, 33, MATCH($B$3, resultados!$A$1:$ZZ$1, 0))</f>
        <v/>
      </c>
    </row>
    <row r="40">
      <c r="A40">
        <f>INDEX(resultados!$A$2:$ZZ$855, 34, MATCH($B$1, resultados!$A$1:$ZZ$1, 0))</f>
        <v/>
      </c>
      <c r="B40">
        <f>INDEX(resultados!$A$2:$ZZ$855, 34, MATCH($B$2, resultados!$A$1:$ZZ$1, 0))</f>
        <v/>
      </c>
      <c r="C40">
        <f>INDEX(resultados!$A$2:$ZZ$855, 34, MATCH($B$3, resultados!$A$1:$ZZ$1, 0))</f>
        <v/>
      </c>
    </row>
    <row r="41">
      <c r="A41">
        <f>INDEX(resultados!$A$2:$ZZ$855, 35, MATCH($B$1, resultados!$A$1:$ZZ$1, 0))</f>
        <v/>
      </c>
      <c r="B41">
        <f>INDEX(resultados!$A$2:$ZZ$855, 35, MATCH($B$2, resultados!$A$1:$ZZ$1, 0))</f>
        <v/>
      </c>
      <c r="C41">
        <f>INDEX(resultados!$A$2:$ZZ$855, 35, MATCH($B$3, resultados!$A$1:$ZZ$1, 0))</f>
        <v/>
      </c>
    </row>
    <row r="42">
      <c r="A42">
        <f>INDEX(resultados!$A$2:$ZZ$855, 36, MATCH($B$1, resultados!$A$1:$ZZ$1, 0))</f>
        <v/>
      </c>
      <c r="B42">
        <f>INDEX(resultados!$A$2:$ZZ$855, 36, MATCH($B$2, resultados!$A$1:$ZZ$1, 0))</f>
        <v/>
      </c>
      <c r="C42">
        <f>INDEX(resultados!$A$2:$ZZ$855, 36, MATCH($B$3, resultados!$A$1:$ZZ$1, 0))</f>
        <v/>
      </c>
    </row>
    <row r="43">
      <c r="A43">
        <f>INDEX(resultados!$A$2:$ZZ$855, 37, MATCH($B$1, resultados!$A$1:$ZZ$1, 0))</f>
        <v/>
      </c>
      <c r="B43">
        <f>INDEX(resultados!$A$2:$ZZ$855, 37, MATCH($B$2, resultados!$A$1:$ZZ$1, 0))</f>
        <v/>
      </c>
      <c r="C43">
        <f>INDEX(resultados!$A$2:$ZZ$855, 37, MATCH($B$3, resultados!$A$1:$ZZ$1, 0))</f>
        <v/>
      </c>
    </row>
    <row r="44">
      <c r="A44">
        <f>INDEX(resultados!$A$2:$ZZ$855, 38, MATCH($B$1, resultados!$A$1:$ZZ$1, 0))</f>
        <v/>
      </c>
      <c r="B44">
        <f>INDEX(resultados!$A$2:$ZZ$855, 38, MATCH($B$2, resultados!$A$1:$ZZ$1, 0))</f>
        <v/>
      </c>
      <c r="C44">
        <f>INDEX(resultados!$A$2:$ZZ$855, 38, MATCH($B$3, resultados!$A$1:$ZZ$1, 0))</f>
        <v/>
      </c>
    </row>
    <row r="45">
      <c r="A45">
        <f>INDEX(resultados!$A$2:$ZZ$855, 39, MATCH($B$1, resultados!$A$1:$ZZ$1, 0))</f>
        <v/>
      </c>
      <c r="B45">
        <f>INDEX(resultados!$A$2:$ZZ$855, 39, MATCH($B$2, resultados!$A$1:$ZZ$1, 0))</f>
        <v/>
      </c>
      <c r="C45">
        <f>INDEX(resultados!$A$2:$ZZ$855, 39, MATCH($B$3, resultados!$A$1:$ZZ$1, 0))</f>
        <v/>
      </c>
    </row>
    <row r="46">
      <c r="A46">
        <f>INDEX(resultados!$A$2:$ZZ$855, 40, MATCH($B$1, resultados!$A$1:$ZZ$1, 0))</f>
        <v/>
      </c>
      <c r="B46">
        <f>INDEX(resultados!$A$2:$ZZ$855, 40, MATCH($B$2, resultados!$A$1:$ZZ$1, 0))</f>
        <v/>
      </c>
      <c r="C46">
        <f>INDEX(resultados!$A$2:$ZZ$855, 40, MATCH($B$3, resultados!$A$1:$ZZ$1, 0))</f>
        <v/>
      </c>
    </row>
    <row r="47">
      <c r="A47">
        <f>INDEX(resultados!$A$2:$ZZ$855, 41, MATCH($B$1, resultados!$A$1:$ZZ$1, 0))</f>
        <v/>
      </c>
      <c r="B47">
        <f>INDEX(resultados!$A$2:$ZZ$855, 41, MATCH($B$2, resultados!$A$1:$ZZ$1, 0))</f>
        <v/>
      </c>
      <c r="C47">
        <f>INDEX(resultados!$A$2:$ZZ$855, 41, MATCH($B$3, resultados!$A$1:$ZZ$1, 0))</f>
        <v/>
      </c>
    </row>
    <row r="48">
      <c r="A48">
        <f>INDEX(resultados!$A$2:$ZZ$855, 42, MATCH($B$1, resultados!$A$1:$ZZ$1, 0))</f>
        <v/>
      </c>
      <c r="B48">
        <f>INDEX(resultados!$A$2:$ZZ$855, 42, MATCH($B$2, resultados!$A$1:$ZZ$1, 0))</f>
        <v/>
      </c>
      <c r="C48">
        <f>INDEX(resultados!$A$2:$ZZ$855, 42, MATCH($B$3, resultados!$A$1:$ZZ$1, 0))</f>
        <v/>
      </c>
    </row>
    <row r="49">
      <c r="A49">
        <f>INDEX(resultados!$A$2:$ZZ$855, 43, MATCH($B$1, resultados!$A$1:$ZZ$1, 0))</f>
        <v/>
      </c>
      <c r="B49">
        <f>INDEX(resultados!$A$2:$ZZ$855, 43, MATCH($B$2, resultados!$A$1:$ZZ$1, 0))</f>
        <v/>
      </c>
      <c r="C49">
        <f>INDEX(resultados!$A$2:$ZZ$855, 43, MATCH($B$3, resultados!$A$1:$ZZ$1, 0))</f>
        <v/>
      </c>
    </row>
    <row r="50">
      <c r="A50">
        <f>INDEX(resultados!$A$2:$ZZ$855, 44, MATCH($B$1, resultados!$A$1:$ZZ$1, 0))</f>
        <v/>
      </c>
      <c r="B50">
        <f>INDEX(resultados!$A$2:$ZZ$855, 44, MATCH($B$2, resultados!$A$1:$ZZ$1, 0))</f>
        <v/>
      </c>
      <c r="C50">
        <f>INDEX(resultados!$A$2:$ZZ$855, 44, MATCH($B$3, resultados!$A$1:$ZZ$1, 0))</f>
        <v/>
      </c>
    </row>
    <row r="51">
      <c r="A51">
        <f>INDEX(resultados!$A$2:$ZZ$855, 45, MATCH($B$1, resultados!$A$1:$ZZ$1, 0))</f>
        <v/>
      </c>
      <c r="B51">
        <f>INDEX(resultados!$A$2:$ZZ$855, 45, MATCH($B$2, resultados!$A$1:$ZZ$1, 0))</f>
        <v/>
      </c>
      <c r="C51">
        <f>INDEX(resultados!$A$2:$ZZ$855, 45, MATCH($B$3, resultados!$A$1:$ZZ$1, 0))</f>
        <v/>
      </c>
    </row>
    <row r="52">
      <c r="A52">
        <f>INDEX(resultados!$A$2:$ZZ$855, 46, MATCH($B$1, resultados!$A$1:$ZZ$1, 0))</f>
        <v/>
      </c>
      <c r="B52">
        <f>INDEX(resultados!$A$2:$ZZ$855, 46, MATCH($B$2, resultados!$A$1:$ZZ$1, 0))</f>
        <v/>
      </c>
      <c r="C52">
        <f>INDEX(resultados!$A$2:$ZZ$855, 46, MATCH($B$3, resultados!$A$1:$ZZ$1, 0))</f>
        <v/>
      </c>
    </row>
    <row r="53">
      <c r="A53">
        <f>INDEX(resultados!$A$2:$ZZ$855, 47, MATCH($B$1, resultados!$A$1:$ZZ$1, 0))</f>
        <v/>
      </c>
      <c r="B53">
        <f>INDEX(resultados!$A$2:$ZZ$855, 47, MATCH($B$2, resultados!$A$1:$ZZ$1, 0))</f>
        <v/>
      </c>
      <c r="C53">
        <f>INDEX(resultados!$A$2:$ZZ$855, 47, MATCH($B$3, resultados!$A$1:$ZZ$1, 0))</f>
        <v/>
      </c>
    </row>
    <row r="54">
      <c r="A54">
        <f>INDEX(resultados!$A$2:$ZZ$855, 48, MATCH($B$1, resultados!$A$1:$ZZ$1, 0))</f>
        <v/>
      </c>
      <c r="B54">
        <f>INDEX(resultados!$A$2:$ZZ$855, 48, MATCH($B$2, resultados!$A$1:$ZZ$1, 0))</f>
        <v/>
      </c>
      <c r="C54">
        <f>INDEX(resultados!$A$2:$ZZ$855, 48, MATCH($B$3, resultados!$A$1:$ZZ$1, 0))</f>
        <v/>
      </c>
    </row>
    <row r="55">
      <c r="A55">
        <f>INDEX(resultados!$A$2:$ZZ$855, 49, MATCH($B$1, resultados!$A$1:$ZZ$1, 0))</f>
        <v/>
      </c>
      <c r="B55">
        <f>INDEX(resultados!$A$2:$ZZ$855, 49, MATCH($B$2, resultados!$A$1:$ZZ$1, 0))</f>
        <v/>
      </c>
      <c r="C55">
        <f>INDEX(resultados!$A$2:$ZZ$855, 49, MATCH($B$3, resultados!$A$1:$ZZ$1, 0))</f>
        <v/>
      </c>
    </row>
    <row r="56">
      <c r="A56">
        <f>INDEX(resultados!$A$2:$ZZ$855, 50, MATCH($B$1, resultados!$A$1:$ZZ$1, 0))</f>
        <v/>
      </c>
      <c r="B56">
        <f>INDEX(resultados!$A$2:$ZZ$855, 50, MATCH($B$2, resultados!$A$1:$ZZ$1, 0))</f>
        <v/>
      </c>
      <c r="C56">
        <f>INDEX(resultados!$A$2:$ZZ$855, 50, MATCH($B$3, resultados!$A$1:$ZZ$1, 0))</f>
        <v/>
      </c>
    </row>
    <row r="57">
      <c r="A57">
        <f>INDEX(resultados!$A$2:$ZZ$855, 51, MATCH($B$1, resultados!$A$1:$ZZ$1, 0))</f>
        <v/>
      </c>
      <c r="B57">
        <f>INDEX(resultados!$A$2:$ZZ$855, 51, MATCH($B$2, resultados!$A$1:$ZZ$1, 0))</f>
        <v/>
      </c>
      <c r="C57">
        <f>INDEX(resultados!$A$2:$ZZ$855, 51, MATCH($B$3, resultados!$A$1:$ZZ$1, 0))</f>
        <v/>
      </c>
    </row>
    <row r="58">
      <c r="A58">
        <f>INDEX(resultados!$A$2:$ZZ$855, 52, MATCH($B$1, resultados!$A$1:$ZZ$1, 0))</f>
        <v/>
      </c>
      <c r="B58">
        <f>INDEX(resultados!$A$2:$ZZ$855, 52, MATCH($B$2, resultados!$A$1:$ZZ$1, 0))</f>
        <v/>
      </c>
      <c r="C58">
        <f>INDEX(resultados!$A$2:$ZZ$855, 52, MATCH($B$3, resultados!$A$1:$ZZ$1, 0))</f>
        <v/>
      </c>
    </row>
    <row r="59">
      <c r="A59">
        <f>INDEX(resultados!$A$2:$ZZ$855, 53, MATCH($B$1, resultados!$A$1:$ZZ$1, 0))</f>
        <v/>
      </c>
      <c r="B59">
        <f>INDEX(resultados!$A$2:$ZZ$855, 53, MATCH($B$2, resultados!$A$1:$ZZ$1, 0))</f>
        <v/>
      </c>
      <c r="C59">
        <f>INDEX(resultados!$A$2:$ZZ$855, 53, MATCH($B$3, resultados!$A$1:$ZZ$1, 0))</f>
        <v/>
      </c>
    </row>
    <row r="60">
      <c r="A60">
        <f>INDEX(resultados!$A$2:$ZZ$855, 54, MATCH($B$1, resultados!$A$1:$ZZ$1, 0))</f>
        <v/>
      </c>
      <c r="B60">
        <f>INDEX(resultados!$A$2:$ZZ$855, 54, MATCH($B$2, resultados!$A$1:$ZZ$1, 0))</f>
        <v/>
      </c>
      <c r="C60">
        <f>INDEX(resultados!$A$2:$ZZ$855, 54, MATCH($B$3, resultados!$A$1:$ZZ$1, 0))</f>
        <v/>
      </c>
    </row>
    <row r="61">
      <c r="A61">
        <f>INDEX(resultados!$A$2:$ZZ$855, 55, MATCH($B$1, resultados!$A$1:$ZZ$1, 0))</f>
        <v/>
      </c>
      <c r="B61">
        <f>INDEX(resultados!$A$2:$ZZ$855, 55, MATCH($B$2, resultados!$A$1:$ZZ$1, 0))</f>
        <v/>
      </c>
      <c r="C61">
        <f>INDEX(resultados!$A$2:$ZZ$855, 55, MATCH($B$3, resultados!$A$1:$ZZ$1, 0))</f>
        <v/>
      </c>
    </row>
    <row r="62">
      <c r="A62">
        <f>INDEX(resultados!$A$2:$ZZ$855, 56, MATCH($B$1, resultados!$A$1:$ZZ$1, 0))</f>
        <v/>
      </c>
      <c r="B62">
        <f>INDEX(resultados!$A$2:$ZZ$855, 56, MATCH($B$2, resultados!$A$1:$ZZ$1, 0))</f>
        <v/>
      </c>
      <c r="C62">
        <f>INDEX(resultados!$A$2:$ZZ$855, 56, MATCH($B$3, resultados!$A$1:$ZZ$1, 0))</f>
        <v/>
      </c>
    </row>
    <row r="63">
      <c r="A63">
        <f>INDEX(resultados!$A$2:$ZZ$855, 57, MATCH($B$1, resultados!$A$1:$ZZ$1, 0))</f>
        <v/>
      </c>
      <c r="B63">
        <f>INDEX(resultados!$A$2:$ZZ$855, 57, MATCH($B$2, resultados!$A$1:$ZZ$1, 0))</f>
        <v/>
      </c>
      <c r="C63">
        <f>INDEX(resultados!$A$2:$ZZ$855, 57, MATCH($B$3, resultados!$A$1:$ZZ$1, 0))</f>
        <v/>
      </c>
    </row>
    <row r="64">
      <c r="A64">
        <f>INDEX(resultados!$A$2:$ZZ$855, 58, MATCH($B$1, resultados!$A$1:$ZZ$1, 0))</f>
        <v/>
      </c>
      <c r="B64">
        <f>INDEX(resultados!$A$2:$ZZ$855, 58, MATCH($B$2, resultados!$A$1:$ZZ$1, 0))</f>
        <v/>
      </c>
      <c r="C64">
        <f>INDEX(resultados!$A$2:$ZZ$855, 58, MATCH($B$3, resultados!$A$1:$ZZ$1, 0))</f>
        <v/>
      </c>
    </row>
    <row r="65">
      <c r="A65">
        <f>INDEX(resultados!$A$2:$ZZ$855, 59, MATCH($B$1, resultados!$A$1:$ZZ$1, 0))</f>
        <v/>
      </c>
      <c r="B65">
        <f>INDEX(resultados!$A$2:$ZZ$855, 59, MATCH($B$2, resultados!$A$1:$ZZ$1, 0))</f>
        <v/>
      </c>
      <c r="C65">
        <f>INDEX(resultados!$A$2:$ZZ$855, 59, MATCH($B$3, resultados!$A$1:$ZZ$1, 0))</f>
        <v/>
      </c>
    </row>
    <row r="66">
      <c r="A66">
        <f>INDEX(resultados!$A$2:$ZZ$855, 60, MATCH($B$1, resultados!$A$1:$ZZ$1, 0))</f>
        <v/>
      </c>
      <c r="B66">
        <f>INDEX(resultados!$A$2:$ZZ$855, 60, MATCH($B$2, resultados!$A$1:$ZZ$1, 0))</f>
        <v/>
      </c>
      <c r="C66">
        <f>INDEX(resultados!$A$2:$ZZ$855, 60, MATCH($B$3, resultados!$A$1:$ZZ$1, 0))</f>
        <v/>
      </c>
    </row>
    <row r="67">
      <c r="A67">
        <f>INDEX(resultados!$A$2:$ZZ$855, 61, MATCH($B$1, resultados!$A$1:$ZZ$1, 0))</f>
        <v/>
      </c>
      <c r="B67">
        <f>INDEX(resultados!$A$2:$ZZ$855, 61, MATCH($B$2, resultados!$A$1:$ZZ$1, 0))</f>
        <v/>
      </c>
      <c r="C67">
        <f>INDEX(resultados!$A$2:$ZZ$855, 61, MATCH($B$3, resultados!$A$1:$ZZ$1, 0))</f>
        <v/>
      </c>
    </row>
    <row r="68">
      <c r="A68">
        <f>INDEX(resultados!$A$2:$ZZ$855, 62, MATCH($B$1, resultados!$A$1:$ZZ$1, 0))</f>
        <v/>
      </c>
      <c r="B68">
        <f>INDEX(resultados!$A$2:$ZZ$855, 62, MATCH($B$2, resultados!$A$1:$ZZ$1, 0))</f>
        <v/>
      </c>
      <c r="C68">
        <f>INDEX(resultados!$A$2:$ZZ$855, 62, MATCH($B$3, resultados!$A$1:$ZZ$1, 0))</f>
        <v/>
      </c>
    </row>
    <row r="69">
      <c r="A69">
        <f>INDEX(resultados!$A$2:$ZZ$855, 63, MATCH($B$1, resultados!$A$1:$ZZ$1, 0))</f>
        <v/>
      </c>
      <c r="B69">
        <f>INDEX(resultados!$A$2:$ZZ$855, 63, MATCH($B$2, resultados!$A$1:$ZZ$1, 0))</f>
        <v/>
      </c>
      <c r="C69">
        <f>INDEX(resultados!$A$2:$ZZ$855, 63, MATCH($B$3, resultados!$A$1:$ZZ$1, 0))</f>
        <v/>
      </c>
    </row>
    <row r="70">
      <c r="A70">
        <f>INDEX(resultados!$A$2:$ZZ$855, 64, MATCH($B$1, resultados!$A$1:$ZZ$1, 0))</f>
        <v/>
      </c>
      <c r="B70">
        <f>INDEX(resultados!$A$2:$ZZ$855, 64, MATCH($B$2, resultados!$A$1:$ZZ$1, 0))</f>
        <v/>
      </c>
      <c r="C70">
        <f>INDEX(resultados!$A$2:$ZZ$855, 64, MATCH($B$3, resultados!$A$1:$ZZ$1, 0))</f>
        <v/>
      </c>
    </row>
    <row r="71">
      <c r="A71">
        <f>INDEX(resultados!$A$2:$ZZ$855, 65, MATCH($B$1, resultados!$A$1:$ZZ$1, 0))</f>
        <v/>
      </c>
      <c r="B71">
        <f>INDEX(resultados!$A$2:$ZZ$855, 65, MATCH($B$2, resultados!$A$1:$ZZ$1, 0))</f>
        <v/>
      </c>
      <c r="C71">
        <f>INDEX(resultados!$A$2:$ZZ$855, 65, MATCH($B$3, resultados!$A$1:$ZZ$1, 0))</f>
        <v/>
      </c>
    </row>
    <row r="72">
      <c r="A72">
        <f>INDEX(resultados!$A$2:$ZZ$855, 66, MATCH($B$1, resultados!$A$1:$ZZ$1, 0))</f>
        <v/>
      </c>
      <c r="B72">
        <f>INDEX(resultados!$A$2:$ZZ$855, 66, MATCH($B$2, resultados!$A$1:$ZZ$1, 0))</f>
        <v/>
      </c>
      <c r="C72">
        <f>INDEX(resultados!$A$2:$ZZ$855, 66, MATCH($B$3, resultados!$A$1:$ZZ$1, 0))</f>
        <v/>
      </c>
    </row>
    <row r="73">
      <c r="A73">
        <f>INDEX(resultados!$A$2:$ZZ$855, 67, MATCH($B$1, resultados!$A$1:$ZZ$1, 0))</f>
        <v/>
      </c>
      <c r="B73">
        <f>INDEX(resultados!$A$2:$ZZ$855, 67, MATCH($B$2, resultados!$A$1:$ZZ$1, 0))</f>
        <v/>
      </c>
      <c r="C73">
        <f>INDEX(resultados!$A$2:$ZZ$855, 67, MATCH($B$3, resultados!$A$1:$ZZ$1, 0))</f>
        <v/>
      </c>
    </row>
    <row r="74">
      <c r="A74">
        <f>INDEX(resultados!$A$2:$ZZ$855, 68, MATCH($B$1, resultados!$A$1:$ZZ$1, 0))</f>
        <v/>
      </c>
      <c r="B74">
        <f>INDEX(resultados!$A$2:$ZZ$855, 68, MATCH($B$2, resultados!$A$1:$ZZ$1, 0))</f>
        <v/>
      </c>
      <c r="C74">
        <f>INDEX(resultados!$A$2:$ZZ$855, 68, MATCH($B$3, resultados!$A$1:$ZZ$1, 0))</f>
        <v/>
      </c>
    </row>
    <row r="75">
      <c r="A75">
        <f>INDEX(resultados!$A$2:$ZZ$855, 69, MATCH($B$1, resultados!$A$1:$ZZ$1, 0))</f>
        <v/>
      </c>
      <c r="B75">
        <f>INDEX(resultados!$A$2:$ZZ$855, 69, MATCH($B$2, resultados!$A$1:$ZZ$1, 0))</f>
        <v/>
      </c>
      <c r="C75">
        <f>INDEX(resultados!$A$2:$ZZ$855, 69, MATCH($B$3, resultados!$A$1:$ZZ$1, 0))</f>
        <v/>
      </c>
    </row>
    <row r="76">
      <c r="A76">
        <f>INDEX(resultados!$A$2:$ZZ$855, 70, MATCH($B$1, resultados!$A$1:$ZZ$1, 0))</f>
        <v/>
      </c>
      <c r="B76">
        <f>INDEX(resultados!$A$2:$ZZ$855, 70, MATCH($B$2, resultados!$A$1:$ZZ$1, 0))</f>
        <v/>
      </c>
      <c r="C76">
        <f>INDEX(resultados!$A$2:$ZZ$855, 70, MATCH($B$3, resultados!$A$1:$ZZ$1, 0))</f>
        <v/>
      </c>
    </row>
    <row r="77">
      <c r="A77">
        <f>INDEX(resultados!$A$2:$ZZ$855, 71, MATCH($B$1, resultados!$A$1:$ZZ$1, 0))</f>
        <v/>
      </c>
      <c r="B77">
        <f>INDEX(resultados!$A$2:$ZZ$855, 71, MATCH($B$2, resultados!$A$1:$ZZ$1, 0))</f>
        <v/>
      </c>
      <c r="C77">
        <f>INDEX(resultados!$A$2:$ZZ$855, 71, MATCH($B$3, resultados!$A$1:$ZZ$1, 0))</f>
        <v/>
      </c>
    </row>
    <row r="78">
      <c r="A78">
        <f>INDEX(resultados!$A$2:$ZZ$855, 72, MATCH($B$1, resultados!$A$1:$ZZ$1, 0))</f>
        <v/>
      </c>
      <c r="B78">
        <f>INDEX(resultados!$A$2:$ZZ$855, 72, MATCH($B$2, resultados!$A$1:$ZZ$1, 0))</f>
        <v/>
      </c>
      <c r="C78">
        <f>INDEX(resultados!$A$2:$ZZ$855, 72, MATCH($B$3, resultados!$A$1:$ZZ$1, 0))</f>
        <v/>
      </c>
    </row>
    <row r="79">
      <c r="A79">
        <f>INDEX(resultados!$A$2:$ZZ$855, 73, MATCH($B$1, resultados!$A$1:$ZZ$1, 0))</f>
        <v/>
      </c>
      <c r="B79">
        <f>INDEX(resultados!$A$2:$ZZ$855, 73, MATCH($B$2, resultados!$A$1:$ZZ$1, 0))</f>
        <v/>
      </c>
      <c r="C79">
        <f>INDEX(resultados!$A$2:$ZZ$855, 73, MATCH($B$3, resultados!$A$1:$ZZ$1, 0))</f>
        <v/>
      </c>
    </row>
    <row r="80">
      <c r="A80">
        <f>INDEX(resultados!$A$2:$ZZ$855, 74, MATCH($B$1, resultados!$A$1:$ZZ$1, 0))</f>
        <v/>
      </c>
      <c r="B80">
        <f>INDEX(resultados!$A$2:$ZZ$855, 74, MATCH($B$2, resultados!$A$1:$ZZ$1, 0))</f>
        <v/>
      </c>
      <c r="C80">
        <f>INDEX(resultados!$A$2:$ZZ$855, 74, MATCH($B$3, resultados!$A$1:$ZZ$1, 0))</f>
        <v/>
      </c>
    </row>
    <row r="81">
      <c r="A81">
        <f>INDEX(resultados!$A$2:$ZZ$855, 75, MATCH($B$1, resultados!$A$1:$ZZ$1, 0))</f>
        <v/>
      </c>
      <c r="B81">
        <f>INDEX(resultados!$A$2:$ZZ$855, 75, MATCH($B$2, resultados!$A$1:$ZZ$1, 0))</f>
        <v/>
      </c>
      <c r="C81">
        <f>INDEX(resultados!$A$2:$ZZ$855, 75, MATCH($B$3, resultados!$A$1:$ZZ$1, 0))</f>
        <v/>
      </c>
    </row>
    <row r="82">
      <c r="A82">
        <f>INDEX(resultados!$A$2:$ZZ$855, 76, MATCH($B$1, resultados!$A$1:$ZZ$1, 0))</f>
        <v/>
      </c>
      <c r="B82">
        <f>INDEX(resultados!$A$2:$ZZ$855, 76, MATCH($B$2, resultados!$A$1:$ZZ$1, 0))</f>
        <v/>
      </c>
      <c r="C82">
        <f>INDEX(resultados!$A$2:$ZZ$855, 76, MATCH($B$3, resultados!$A$1:$ZZ$1, 0))</f>
        <v/>
      </c>
    </row>
    <row r="83">
      <c r="A83">
        <f>INDEX(resultados!$A$2:$ZZ$855, 77, MATCH($B$1, resultados!$A$1:$ZZ$1, 0))</f>
        <v/>
      </c>
      <c r="B83">
        <f>INDEX(resultados!$A$2:$ZZ$855, 77, MATCH($B$2, resultados!$A$1:$ZZ$1, 0))</f>
        <v/>
      </c>
      <c r="C83">
        <f>INDEX(resultados!$A$2:$ZZ$855, 77, MATCH($B$3, resultados!$A$1:$ZZ$1, 0))</f>
        <v/>
      </c>
    </row>
    <row r="84">
      <c r="A84">
        <f>INDEX(resultados!$A$2:$ZZ$855, 78, MATCH($B$1, resultados!$A$1:$ZZ$1, 0))</f>
        <v/>
      </c>
      <c r="B84">
        <f>INDEX(resultados!$A$2:$ZZ$855, 78, MATCH($B$2, resultados!$A$1:$ZZ$1, 0))</f>
        <v/>
      </c>
      <c r="C84">
        <f>INDEX(resultados!$A$2:$ZZ$855, 78, MATCH($B$3, resultados!$A$1:$ZZ$1, 0))</f>
        <v/>
      </c>
    </row>
    <row r="85">
      <c r="A85">
        <f>INDEX(resultados!$A$2:$ZZ$855, 79, MATCH($B$1, resultados!$A$1:$ZZ$1, 0))</f>
        <v/>
      </c>
      <c r="B85">
        <f>INDEX(resultados!$A$2:$ZZ$855, 79, MATCH($B$2, resultados!$A$1:$ZZ$1, 0))</f>
        <v/>
      </c>
      <c r="C85">
        <f>INDEX(resultados!$A$2:$ZZ$855, 79, MATCH($B$3, resultados!$A$1:$ZZ$1, 0))</f>
        <v/>
      </c>
    </row>
    <row r="86">
      <c r="A86">
        <f>INDEX(resultados!$A$2:$ZZ$855, 80, MATCH($B$1, resultados!$A$1:$ZZ$1, 0))</f>
        <v/>
      </c>
      <c r="B86">
        <f>INDEX(resultados!$A$2:$ZZ$855, 80, MATCH($B$2, resultados!$A$1:$ZZ$1, 0))</f>
        <v/>
      </c>
      <c r="C86">
        <f>INDEX(resultados!$A$2:$ZZ$855, 80, MATCH($B$3, resultados!$A$1:$ZZ$1, 0))</f>
        <v/>
      </c>
    </row>
    <row r="87">
      <c r="A87">
        <f>INDEX(resultados!$A$2:$ZZ$855, 81, MATCH($B$1, resultados!$A$1:$ZZ$1, 0))</f>
        <v/>
      </c>
      <c r="B87">
        <f>INDEX(resultados!$A$2:$ZZ$855, 81, MATCH($B$2, resultados!$A$1:$ZZ$1, 0))</f>
        <v/>
      </c>
      <c r="C87">
        <f>INDEX(resultados!$A$2:$ZZ$855, 81, MATCH($B$3, resultados!$A$1:$ZZ$1, 0))</f>
        <v/>
      </c>
    </row>
    <row r="88">
      <c r="A88">
        <f>INDEX(resultados!$A$2:$ZZ$855, 82, MATCH($B$1, resultados!$A$1:$ZZ$1, 0))</f>
        <v/>
      </c>
      <c r="B88">
        <f>INDEX(resultados!$A$2:$ZZ$855, 82, MATCH($B$2, resultados!$A$1:$ZZ$1, 0))</f>
        <v/>
      </c>
      <c r="C88">
        <f>INDEX(resultados!$A$2:$ZZ$855, 82, MATCH($B$3, resultados!$A$1:$ZZ$1, 0))</f>
        <v/>
      </c>
    </row>
    <row r="89">
      <c r="A89">
        <f>INDEX(resultados!$A$2:$ZZ$855, 83, MATCH($B$1, resultados!$A$1:$ZZ$1, 0))</f>
        <v/>
      </c>
      <c r="B89">
        <f>INDEX(resultados!$A$2:$ZZ$855, 83, MATCH($B$2, resultados!$A$1:$ZZ$1, 0))</f>
        <v/>
      </c>
      <c r="C89">
        <f>INDEX(resultados!$A$2:$ZZ$855, 83, MATCH($B$3, resultados!$A$1:$ZZ$1, 0))</f>
        <v/>
      </c>
    </row>
    <row r="90">
      <c r="A90">
        <f>INDEX(resultados!$A$2:$ZZ$855, 84, MATCH($B$1, resultados!$A$1:$ZZ$1, 0))</f>
        <v/>
      </c>
      <c r="B90">
        <f>INDEX(resultados!$A$2:$ZZ$855, 84, MATCH($B$2, resultados!$A$1:$ZZ$1, 0))</f>
        <v/>
      </c>
      <c r="C90">
        <f>INDEX(resultados!$A$2:$ZZ$855, 84, MATCH($B$3, resultados!$A$1:$ZZ$1, 0))</f>
        <v/>
      </c>
    </row>
    <row r="91">
      <c r="A91">
        <f>INDEX(resultados!$A$2:$ZZ$855, 85, MATCH($B$1, resultados!$A$1:$ZZ$1, 0))</f>
        <v/>
      </c>
      <c r="B91">
        <f>INDEX(resultados!$A$2:$ZZ$855, 85, MATCH($B$2, resultados!$A$1:$ZZ$1, 0))</f>
        <v/>
      </c>
      <c r="C91">
        <f>INDEX(resultados!$A$2:$ZZ$855, 85, MATCH($B$3, resultados!$A$1:$ZZ$1, 0))</f>
        <v/>
      </c>
    </row>
    <row r="92">
      <c r="A92">
        <f>INDEX(resultados!$A$2:$ZZ$855, 86, MATCH($B$1, resultados!$A$1:$ZZ$1, 0))</f>
        <v/>
      </c>
      <c r="B92">
        <f>INDEX(resultados!$A$2:$ZZ$855, 86, MATCH($B$2, resultados!$A$1:$ZZ$1, 0))</f>
        <v/>
      </c>
      <c r="C92">
        <f>INDEX(resultados!$A$2:$ZZ$855, 86, MATCH($B$3, resultados!$A$1:$ZZ$1, 0))</f>
        <v/>
      </c>
    </row>
    <row r="93">
      <c r="A93">
        <f>INDEX(resultados!$A$2:$ZZ$855, 87, MATCH($B$1, resultados!$A$1:$ZZ$1, 0))</f>
        <v/>
      </c>
      <c r="B93">
        <f>INDEX(resultados!$A$2:$ZZ$855, 87, MATCH($B$2, resultados!$A$1:$ZZ$1, 0))</f>
        <v/>
      </c>
      <c r="C93">
        <f>INDEX(resultados!$A$2:$ZZ$855, 87, MATCH($B$3, resultados!$A$1:$ZZ$1, 0))</f>
        <v/>
      </c>
    </row>
    <row r="94">
      <c r="A94">
        <f>INDEX(resultados!$A$2:$ZZ$855, 88, MATCH($B$1, resultados!$A$1:$ZZ$1, 0))</f>
        <v/>
      </c>
      <c r="B94">
        <f>INDEX(resultados!$A$2:$ZZ$855, 88, MATCH($B$2, resultados!$A$1:$ZZ$1, 0))</f>
        <v/>
      </c>
      <c r="C94">
        <f>INDEX(resultados!$A$2:$ZZ$855, 88, MATCH($B$3, resultados!$A$1:$ZZ$1, 0))</f>
        <v/>
      </c>
    </row>
    <row r="95">
      <c r="A95">
        <f>INDEX(resultados!$A$2:$ZZ$855, 89, MATCH($B$1, resultados!$A$1:$ZZ$1, 0))</f>
        <v/>
      </c>
      <c r="B95">
        <f>INDEX(resultados!$A$2:$ZZ$855, 89, MATCH($B$2, resultados!$A$1:$ZZ$1, 0))</f>
        <v/>
      </c>
      <c r="C95">
        <f>INDEX(resultados!$A$2:$ZZ$855, 89, MATCH($B$3, resultados!$A$1:$ZZ$1, 0))</f>
        <v/>
      </c>
    </row>
    <row r="96">
      <c r="A96">
        <f>INDEX(resultados!$A$2:$ZZ$855, 90, MATCH($B$1, resultados!$A$1:$ZZ$1, 0))</f>
        <v/>
      </c>
      <c r="B96">
        <f>INDEX(resultados!$A$2:$ZZ$855, 90, MATCH($B$2, resultados!$A$1:$ZZ$1, 0))</f>
        <v/>
      </c>
      <c r="C96">
        <f>INDEX(resultados!$A$2:$ZZ$855, 90, MATCH($B$3, resultados!$A$1:$ZZ$1, 0))</f>
        <v/>
      </c>
    </row>
    <row r="97">
      <c r="A97">
        <f>INDEX(resultados!$A$2:$ZZ$855, 91, MATCH($B$1, resultados!$A$1:$ZZ$1, 0))</f>
        <v/>
      </c>
      <c r="B97">
        <f>INDEX(resultados!$A$2:$ZZ$855, 91, MATCH($B$2, resultados!$A$1:$ZZ$1, 0))</f>
        <v/>
      </c>
      <c r="C97">
        <f>INDEX(resultados!$A$2:$ZZ$855, 91, MATCH($B$3, resultados!$A$1:$ZZ$1, 0))</f>
        <v/>
      </c>
    </row>
    <row r="98">
      <c r="A98">
        <f>INDEX(resultados!$A$2:$ZZ$855, 92, MATCH($B$1, resultados!$A$1:$ZZ$1, 0))</f>
        <v/>
      </c>
      <c r="B98">
        <f>INDEX(resultados!$A$2:$ZZ$855, 92, MATCH($B$2, resultados!$A$1:$ZZ$1, 0))</f>
        <v/>
      </c>
      <c r="C98">
        <f>INDEX(resultados!$A$2:$ZZ$855, 92, MATCH($B$3, resultados!$A$1:$ZZ$1, 0))</f>
        <v/>
      </c>
    </row>
    <row r="99">
      <c r="A99">
        <f>INDEX(resultados!$A$2:$ZZ$855, 93, MATCH($B$1, resultados!$A$1:$ZZ$1, 0))</f>
        <v/>
      </c>
      <c r="B99">
        <f>INDEX(resultados!$A$2:$ZZ$855, 93, MATCH($B$2, resultados!$A$1:$ZZ$1, 0))</f>
        <v/>
      </c>
      <c r="C99">
        <f>INDEX(resultados!$A$2:$ZZ$855, 93, MATCH($B$3, resultados!$A$1:$ZZ$1, 0))</f>
        <v/>
      </c>
    </row>
    <row r="100">
      <c r="A100">
        <f>INDEX(resultados!$A$2:$ZZ$855, 94, MATCH($B$1, resultados!$A$1:$ZZ$1, 0))</f>
        <v/>
      </c>
      <c r="B100">
        <f>INDEX(resultados!$A$2:$ZZ$855, 94, MATCH($B$2, resultados!$A$1:$ZZ$1, 0))</f>
        <v/>
      </c>
      <c r="C100">
        <f>INDEX(resultados!$A$2:$ZZ$855, 94, MATCH($B$3, resultados!$A$1:$ZZ$1, 0))</f>
        <v/>
      </c>
    </row>
    <row r="101">
      <c r="A101">
        <f>INDEX(resultados!$A$2:$ZZ$855, 95, MATCH($B$1, resultados!$A$1:$ZZ$1, 0))</f>
        <v/>
      </c>
      <c r="B101">
        <f>INDEX(resultados!$A$2:$ZZ$855, 95, MATCH($B$2, resultados!$A$1:$ZZ$1, 0))</f>
        <v/>
      </c>
      <c r="C101">
        <f>INDEX(resultados!$A$2:$ZZ$855, 95, MATCH($B$3, resultados!$A$1:$ZZ$1, 0))</f>
        <v/>
      </c>
    </row>
    <row r="102">
      <c r="A102">
        <f>INDEX(resultados!$A$2:$ZZ$855, 96, MATCH($B$1, resultados!$A$1:$ZZ$1, 0))</f>
        <v/>
      </c>
      <c r="B102">
        <f>INDEX(resultados!$A$2:$ZZ$855, 96, MATCH($B$2, resultados!$A$1:$ZZ$1, 0))</f>
        <v/>
      </c>
      <c r="C102">
        <f>INDEX(resultados!$A$2:$ZZ$855, 96, MATCH($B$3, resultados!$A$1:$ZZ$1, 0))</f>
        <v/>
      </c>
    </row>
    <row r="103">
      <c r="A103">
        <f>INDEX(resultados!$A$2:$ZZ$855, 97, MATCH($B$1, resultados!$A$1:$ZZ$1, 0))</f>
        <v/>
      </c>
      <c r="B103">
        <f>INDEX(resultados!$A$2:$ZZ$855, 97, MATCH($B$2, resultados!$A$1:$ZZ$1, 0))</f>
        <v/>
      </c>
      <c r="C103">
        <f>INDEX(resultados!$A$2:$ZZ$855, 97, MATCH($B$3, resultados!$A$1:$ZZ$1, 0))</f>
        <v/>
      </c>
    </row>
    <row r="104">
      <c r="A104">
        <f>INDEX(resultados!$A$2:$ZZ$855, 98, MATCH($B$1, resultados!$A$1:$ZZ$1, 0))</f>
        <v/>
      </c>
      <c r="B104">
        <f>INDEX(resultados!$A$2:$ZZ$855, 98, MATCH($B$2, resultados!$A$1:$ZZ$1, 0))</f>
        <v/>
      </c>
      <c r="C104">
        <f>INDEX(resultados!$A$2:$ZZ$855, 98, MATCH($B$3, resultados!$A$1:$ZZ$1, 0))</f>
        <v/>
      </c>
    </row>
    <row r="105">
      <c r="A105">
        <f>INDEX(resultados!$A$2:$ZZ$855, 99, MATCH($B$1, resultados!$A$1:$ZZ$1, 0))</f>
        <v/>
      </c>
      <c r="B105">
        <f>INDEX(resultados!$A$2:$ZZ$855, 99, MATCH($B$2, resultados!$A$1:$ZZ$1, 0))</f>
        <v/>
      </c>
      <c r="C105">
        <f>INDEX(resultados!$A$2:$ZZ$855, 99, MATCH($B$3, resultados!$A$1:$ZZ$1, 0))</f>
        <v/>
      </c>
    </row>
    <row r="106">
      <c r="A106">
        <f>INDEX(resultados!$A$2:$ZZ$855, 100, MATCH($B$1, resultados!$A$1:$ZZ$1, 0))</f>
        <v/>
      </c>
      <c r="B106">
        <f>INDEX(resultados!$A$2:$ZZ$855, 100, MATCH($B$2, resultados!$A$1:$ZZ$1, 0))</f>
        <v/>
      </c>
      <c r="C106">
        <f>INDEX(resultados!$A$2:$ZZ$855, 100, MATCH($B$3, resultados!$A$1:$ZZ$1, 0))</f>
        <v/>
      </c>
    </row>
    <row r="107">
      <c r="A107">
        <f>INDEX(resultados!$A$2:$ZZ$855, 101, MATCH($B$1, resultados!$A$1:$ZZ$1, 0))</f>
        <v/>
      </c>
      <c r="B107">
        <f>INDEX(resultados!$A$2:$ZZ$855, 101, MATCH($B$2, resultados!$A$1:$ZZ$1, 0))</f>
        <v/>
      </c>
      <c r="C107">
        <f>INDEX(resultados!$A$2:$ZZ$855, 101, MATCH($B$3, resultados!$A$1:$ZZ$1, 0))</f>
        <v/>
      </c>
    </row>
    <row r="108">
      <c r="A108">
        <f>INDEX(resultados!$A$2:$ZZ$855, 102, MATCH($B$1, resultados!$A$1:$ZZ$1, 0))</f>
        <v/>
      </c>
      <c r="B108">
        <f>INDEX(resultados!$A$2:$ZZ$855, 102, MATCH($B$2, resultados!$A$1:$ZZ$1, 0))</f>
        <v/>
      </c>
      <c r="C108">
        <f>INDEX(resultados!$A$2:$ZZ$855, 102, MATCH($B$3, resultados!$A$1:$ZZ$1, 0))</f>
        <v/>
      </c>
    </row>
    <row r="109">
      <c r="A109">
        <f>INDEX(resultados!$A$2:$ZZ$855, 103, MATCH($B$1, resultados!$A$1:$ZZ$1, 0))</f>
        <v/>
      </c>
      <c r="B109">
        <f>INDEX(resultados!$A$2:$ZZ$855, 103, MATCH($B$2, resultados!$A$1:$ZZ$1, 0))</f>
        <v/>
      </c>
      <c r="C109">
        <f>INDEX(resultados!$A$2:$ZZ$855, 103, MATCH($B$3, resultados!$A$1:$ZZ$1, 0))</f>
        <v/>
      </c>
    </row>
    <row r="110">
      <c r="A110">
        <f>INDEX(resultados!$A$2:$ZZ$855, 104, MATCH($B$1, resultados!$A$1:$ZZ$1, 0))</f>
        <v/>
      </c>
      <c r="B110">
        <f>INDEX(resultados!$A$2:$ZZ$855, 104, MATCH($B$2, resultados!$A$1:$ZZ$1, 0))</f>
        <v/>
      </c>
      <c r="C110">
        <f>INDEX(resultados!$A$2:$ZZ$855, 104, MATCH($B$3, resultados!$A$1:$ZZ$1, 0))</f>
        <v/>
      </c>
    </row>
    <row r="111">
      <c r="A111">
        <f>INDEX(resultados!$A$2:$ZZ$855, 105, MATCH($B$1, resultados!$A$1:$ZZ$1, 0))</f>
        <v/>
      </c>
      <c r="B111">
        <f>INDEX(resultados!$A$2:$ZZ$855, 105, MATCH($B$2, resultados!$A$1:$ZZ$1, 0))</f>
        <v/>
      </c>
      <c r="C111">
        <f>INDEX(resultados!$A$2:$ZZ$855, 105, MATCH($B$3, resultados!$A$1:$ZZ$1, 0))</f>
        <v/>
      </c>
    </row>
    <row r="112">
      <c r="A112">
        <f>INDEX(resultados!$A$2:$ZZ$855, 106, MATCH($B$1, resultados!$A$1:$ZZ$1, 0))</f>
        <v/>
      </c>
      <c r="B112">
        <f>INDEX(resultados!$A$2:$ZZ$855, 106, MATCH($B$2, resultados!$A$1:$ZZ$1, 0))</f>
        <v/>
      </c>
      <c r="C112">
        <f>INDEX(resultados!$A$2:$ZZ$855, 106, MATCH($B$3, resultados!$A$1:$ZZ$1, 0))</f>
        <v/>
      </c>
    </row>
    <row r="113">
      <c r="A113">
        <f>INDEX(resultados!$A$2:$ZZ$855, 107, MATCH($B$1, resultados!$A$1:$ZZ$1, 0))</f>
        <v/>
      </c>
      <c r="B113">
        <f>INDEX(resultados!$A$2:$ZZ$855, 107, MATCH($B$2, resultados!$A$1:$ZZ$1, 0))</f>
        <v/>
      </c>
      <c r="C113">
        <f>INDEX(resultados!$A$2:$ZZ$855, 107, MATCH($B$3, resultados!$A$1:$ZZ$1, 0))</f>
        <v/>
      </c>
    </row>
    <row r="114">
      <c r="A114">
        <f>INDEX(resultados!$A$2:$ZZ$855, 108, MATCH($B$1, resultados!$A$1:$ZZ$1, 0))</f>
        <v/>
      </c>
      <c r="B114">
        <f>INDEX(resultados!$A$2:$ZZ$855, 108, MATCH($B$2, resultados!$A$1:$ZZ$1, 0))</f>
        <v/>
      </c>
      <c r="C114">
        <f>INDEX(resultados!$A$2:$ZZ$855, 108, MATCH($B$3, resultados!$A$1:$ZZ$1, 0))</f>
        <v/>
      </c>
    </row>
    <row r="115">
      <c r="A115">
        <f>INDEX(resultados!$A$2:$ZZ$855, 109, MATCH($B$1, resultados!$A$1:$ZZ$1, 0))</f>
        <v/>
      </c>
      <c r="B115">
        <f>INDEX(resultados!$A$2:$ZZ$855, 109, MATCH($B$2, resultados!$A$1:$ZZ$1, 0))</f>
        <v/>
      </c>
      <c r="C115">
        <f>INDEX(resultados!$A$2:$ZZ$855, 109, MATCH($B$3, resultados!$A$1:$ZZ$1, 0))</f>
        <v/>
      </c>
    </row>
    <row r="116">
      <c r="A116">
        <f>INDEX(resultados!$A$2:$ZZ$855, 110, MATCH($B$1, resultados!$A$1:$ZZ$1, 0))</f>
        <v/>
      </c>
      <c r="B116">
        <f>INDEX(resultados!$A$2:$ZZ$855, 110, MATCH($B$2, resultados!$A$1:$ZZ$1, 0))</f>
        <v/>
      </c>
      <c r="C116">
        <f>INDEX(resultados!$A$2:$ZZ$855, 110, MATCH($B$3, resultados!$A$1:$ZZ$1, 0))</f>
        <v/>
      </c>
    </row>
    <row r="117">
      <c r="A117">
        <f>INDEX(resultados!$A$2:$ZZ$855, 111, MATCH($B$1, resultados!$A$1:$ZZ$1, 0))</f>
        <v/>
      </c>
      <c r="B117">
        <f>INDEX(resultados!$A$2:$ZZ$855, 111, MATCH($B$2, resultados!$A$1:$ZZ$1, 0))</f>
        <v/>
      </c>
      <c r="C117">
        <f>INDEX(resultados!$A$2:$ZZ$855, 111, MATCH($B$3, resultados!$A$1:$ZZ$1, 0))</f>
        <v/>
      </c>
    </row>
    <row r="118">
      <c r="A118">
        <f>INDEX(resultados!$A$2:$ZZ$855, 112, MATCH($B$1, resultados!$A$1:$ZZ$1, 0))</f>
        <v/>
      </c>
      <c r="B118">
        <f>INDEX(resultados!$A$2:$ZZ$855, 112, MATCH($B$2, resultados!$A$1:$ZZ$1, 0))</f>
        <v/>
      </c>
      <c r="C118">
        <f>INDEX(resultados!$A$2:$ZZ$855, 112, MATCH($B$3, resultados!$A$1:$ZZ$1, 0))</f>
        <v/>
      </c>
    </row>
    <row r="119">
      <c r="A119">
        <f>INDEX(resultados!$A$2:$ZZ$855, 113, MATCH($B$1, resultados!$A$1:$ZZ$1, 0))</f>
        <v/>
      </c>
      <c r="B119">
        <f>INDEX(resultados!$A$2:$ZZ$855, 113, MATCH($B$2, resultados!$A$1:$ZZ$1, 0))</f>
        <v/>
      </c>
      <c r="C119">
        <f>INDEX(resultados!$A$2:$ZZ$855, 113, MATCH($B$3, resultados!$A$1:$ZZ$1, 0))</f>
        <v/>
      </c>
    </row>
    <row r="120">
      <c r="A120">
        <f>INDEX(resultados!$A$2:$ZZ$855, 114, MATCH($B$1, resultados!$A$1:$ZZ$1, 0))</f>
        <v/>
      </c>
      <c r="B120">
        <f>INDEX(resultados!$A$2:$ZZ$855, 114, MATCH($B$2, resultados!$A$1:$ZZ$1, 0))</f>
        <v/>
      </c>
      <c r="C120">
        <f>INDEX(resultados!$A$2:$ZZ$855, 114, MATCH($B$3, resultados!$A$1:$ZZ$1, 0))</f>
        <v/>
      </c>
    </row>
    <row r="121">
      <c r="A121">
        <f>INDEX(resultados!$A$2:$ZZ$855, 115, MATCH($B$1, resultados!$A$1:$ZZ$1, 0))</f>
        <v/>
      </c>
      <c r="B121">
        <f>INDEX(resultados!$A$2:$ZZ$855, 115, MATCH($B$2, resultados!$A$1:$ZZ$1, 0))</f>
        <v/>
      </c>
      <c r="C121">
        <f>INDEX(resultados!$A$2:$ZZ$855, 115, MATCH($B$3, resultados!$A$1:$ZZ$1, 0))</f>
        <v/>
      </c>
    </row>
    <row r="122">
      <c r="A122">
        <f>INDEX(resultados!$A$2:$ZZ$855, 116, MATCH($B$1, resultados!$A$1:$ZZ$1, 0))</f>
        <v/>
      </c>
      <c r="B122">
        <f>INDEX(resultados!$A$2:$ZZ$855, 116, MATCH($B$2, resultados!$A$1:$ZZ$1, 0))</f>
        <v/>
      </c>
      <c r="C122">
        <f>INDEX(resultados!$A$2:$ZZ$855, 116, MATCH($B$3, resultados!$A$1:$ZZ$1, 0))</f>
        <v/>
      </c>
    </row>
    <row r="123">
      <c r="A123">
        <f>INDEX(resultados!$A$2:$ZZ$855, 117, MATCH($B$1, resultados!$A$1:$ZZ$1, 0))</f>
        <v/>
      </c>
      <c r="B123">
        <f>INDEX(resultados!$A$2:$ZZ$855, 117, MATCH($B$2, resultados!$A$1:$ZZ$1, 0))</f>
        <v/>
      </c>
      <c r="C123">
        <f>INDEX(resultados!$A$2:$ZZ$855, 117, MATCH($B$3, resultados!$A$1:$ZZ$1, 0))</f>
        <v/>
      </c>
    </row>
    <row r="124">
      <c r="A124">
        <f>INDEX(resultados!$A$2:$ZZ$855, 118, MATCH($B$1, resultados!$A$1:$ZZ$1, 0))</f>
        <v/>
      </c>
      <c r="B124">
        <f>INDEX(resultados!$A$2:$ZZ$855, 118, MATCH($B$2, resultados!$A$1:$ZZ$1, 0))</f>
        <v/>
      </c>
      <c r="C124">
        <f>INDEX(resultados!$A$2:$ZZ$855, 118, MATCH($B$3, resultados!$A$1:$ZZ$1, 0))</f>
        <v/>
      </c>
    </row>
    <row r="125">
      <c r="A125">
        <f>INDEX(resultados!$A$2:$ZZ$855, 119, MATCH($B$1, resultados!$A$1:$ZZ$1, 0))</f>
        <v/>
      </c>
      <c r="B125">
        <f>INDEX(resultados!$A$2:$ZZ$855, 119, MATCH($B$2, resultados!$A$1:$ZZ$1, 0))</f>
        <v/>
      </c>
      <c r="C125">
        <f>INDEX(resultados!$A$2:$ZZ$855, 119, MATCH($B$3, resultados!$A$1:$ZZ$1, 0))</f>
        <v/>
      </c>
    </row>
    <row r="126">
      <c r="A126">
        <f>INDEX(resultados!$A$2:$ZZ$855, 120, MATCH($B$1, resultados!$A$1:$ZZ$1, 0))</f>
        <v/>
      </c>
      <c r="B126">
        <f>INDEX(resultados!$A$2:$ZZ$855, 120, MATCH($B$2, resultados!$A$1:$ZZ$1, 0))</f>
        <v/>
      </c>
      <c r="C126">
        <f>INDEX(resultados!$A$2:$ZZ$855, 120, MATCH($B$3, resultados!$A$1:$ZZ$1, 0))</f>
        <v/>
      </c>
    </row>
    <row r="127">
      <c r="A127">
        <f>INDEX(resultados!$A$2:$ZZ$855, 121, MATCH($B$1, resultados!$A$1:$ZZ$1, 0))</f>
        <v/>
      </c>
      <c r="B127">
        <f>INDEX(resultados!$A$2:$ZZ$855, 121, MATCH($B$2, resultados!$A$1:$ZZ$1, 0))</f>
        <v/>
      </c>
      <c r="C127">
        <f>INDEX(resultados!$A$2:$ZZ$855, 121, MATCH($B$3, resultados!$A$1:$ZZ$1, 0))</f>
        <v/>
      </c>
    </row>
    <row r="128">
      <c r="A128">
        <f>INDEX(resultados!$A$2:$ZZ$855, 122, MATCH($B$1, resultados!$A$1:$ZZ$1, 0))</f>
        <v/>
      </c>
      <c r="B128">
        <f>INDEX(resultados!$A$2:$ZZ$855, 122, MATCH($B$2, resultados!$A$1:$ZZ$1, 0))</f>
        <v/>
      </c>
      <c r="C128">
        <f>INDEX(resultados!$A$2:$ZZ$855, 122, MATCH($B$3, resultados!$A$1:$ZZ$1, 0))</f>
        <v/>
      </c>
    </row>
    <row r="129">
      <c r="A129">
        <f>INDEX(resultados!$A$2:$ZZ$855, 123, MATCH($B$1, resultados!$A$1:$ZZ$1, 0))</f>
        <v/>
      </c>
      <c r="B129">
        <f>INDEX(resultados!$A$2:$ZZ$855, 123, MATCH($B$2, resultados!$A$1:$ZZ$1, 0))</f>
        <v/>
      </c>
      <c r="C129">
        <f>INDEX(resultados!$A$2:$ZZ$855, 123, MATCH($B$3, resultados!$A$1:$ZZ$1, 0))</f>
        <v/>
      </c>
    </row>
    <row r="130">
      <c r="A130">
        <f>INDEX(resultados!$A$2:$ZZ$855, 124, MATCH($B$1, resultados!$A$1:$ZZ$1, 0))</f>
        <v/>
      </c>
      <c r="B130">
        <f>INDEX(resultados!$A$2:$ZZ$855, 124, MATCH($B$2, resultados!$A$1:$ZZ$1, 0))</f>
        <v/>
      </c>
      <c r="C130">
        <f>INDEX(resultados!$A$2:$ZZ$855, 124, MATCH($B$3, resultados!$A$1:$ZZ$1, 0))</f>
        <v/>
      </c>
    </row>
    <row r="131">
      <c r="A131">
        <f>INDEX(resultados!$A$2:$ZZ$855, 125, MATCH($B$1, resultados!$A$1:$ZZ$1, 0))</f>
        <v/>
      </c>
      <c r="B131">
        <f>INDEX(resultados!$A$2:$ZZ$855, 125, MATCH($B$2, resultados!$A$1:$ZZ$1, 0))</f>
        <v/>
      </c>
      <c r="C131">
        <f>INDEX(resultados!$A$2:$ZZ$855, 125, MATCH($B$3, resultados!$A$1:$ZZ$1, 0))</f>
        <v/>
      </c>
    </row>
    <row r="132">
      <c r="A132">
        <f>INDEX(resultados!$A$2:$ZZ$855, 126, MATCH($B$1, resultados!$A$1:$ZZ$1, 0))</f>
        <v/>
      </c>
      <c r="B132">
        <f>INDEX(resultados!$A$2:$ZZ$855, 126, MATCH($B$2, resultados!$A$1:$ZZ$1, 0))</f>
        <v/>
      </c>
      <c r="C132">
        <f>INDEX(resultados!$A$2:$ZZ$855, 126, MATCH($B$3, resultados!$A$1:$ZZ$1, 0))</f>
        <v/>
      </c>
    </row>
    <row r="133">
      <c r="A133">
        <f>INDEX(resultados!$A$2:$ZZ$855, 127, MATCH($B$1, resultados!$A$1:$ZZ$1, 0))</f>
        <v/>
      </c>
      <c r="B133">
        <f>INDEX(resultados!$A$2:$ZZ$855, 127, MATCH($B$2, resultados!$A$1:$ZZ$1, 0))</f>
        <v/>
      </c>
      <c r="C133">
        <f>INDEX(resultados!$A$2:$ZZ$855, 127, MATCH($B$3, resultados!$A$1:$ZZ$1, 0))</f>
        <v/>
      </c>
    </row>
    <row r="134">
      <c r="A134">
        <f>INDEX(resultados!$A$2:$ZZ$855, 128, MATCH($B$1, resultados!$A$1:$ZZ$1, 0))</f>
        <v/>
      </c>
      <c r="B134">
        <f>INDEX(resultados!$A$2:$ZZ$855, 128, MATCH($B$2, resultados!$A$1:$ZZ$1, 0))</f>
        <v/>
      </c>
      <c r="C134">
        <f>INDEX(resultados!$A$2:$ZZ$855, 128, MATCH($B$3, resultados!$A$1:$ZZ$1, 0))</f>
        <v/>
      </c>
    </row>
    <row r="135">
      <c r="A135">
        <f>INDEX(resultados!$A$2:$ZZ$855, 129, MATCH($B$1, resultados!$A$1:$ZZ$1, 0))</f>
        <v/>
      </c>
      <c r="B135">
        <f>INDEX(resultados!$A$2:$ZZ$855, 129, MATCH($B$2, resultados!$A$1:$ZZ$1, 0))</f>
        <v/>
      </c>
      <c r="C135">
        <f>INDEX(resultados!$A$2:$ZZ$855, 129, MATCH($B$3, resultados!$A$1:$ZZ$1, 0))</f>
        <v/>
      </c>
    </row>
    <row r="136">
      <c r="A136">
        <f>INDEX(resultados!$A$2:$ZZ$855, 130, MATCH($B$1, resultados!$A$1:$ZZ$1, 0))</f>
        <v/>
      </c>
      <c r="B136">
        <f>INDEX(resultados!$A$2:$ZZ$855, 130, MATCH($B$2, resultados!$A$1:$ZZ$1, 0))</f>
        <v/>
      </c>
      <c r="C136">
        <f>INDEX(resultados!$A$2:$ZZ$855, 130, MATCH($B$3, resultados!$A$1:$ZZ$1, 0))</f>
        <v/>
      </c>
    </row>
    <row r="137">
      <c r="A137">
        <f>INDEX(resultados!$A$2:$ZZ$855, 131, MATCH($B$1, resultados!$A$1:$ZZ$1, 0))</f>
        <v/>
      </c>
      <c r="B137">
        <f>INDEX(resultados!$A$2:$ZZ$855, 131, MATCH($B$2, resultados!$A$1:$ZZ$1, 0))</f>
        <v/>
      </c>
      <c r="C137">
        <f>INDEX(resultados!$A$2:$ZZ$855, 131, MATCH($B$3, resultados!$A$1:$ZZ$1, 0))</f>
        <v/>
      </c>
    </row>
    <row r="138">
      <c r="A138">
        <f>INDEX(resultados!$A$2:$ZZ$855, 132, MATCH($B$1, resultados!$A$1:$ZZ$1, 0))</f>
        <v/>
      </c>
      <c r="B138">
        <f>INDEX(resultados!$A$2:$ZZ$855, 132, MATCH($B$2, resultados!$A$1:$ZZ$1, 0))</f>
        <v/>
      </c>
      <c r="C138">
        <f>INDEX(resultados!$A$2:$ZZ$855, 132, MATCH($B$3, resultados!$A$1:$ZZ$1, 0))</f>
        <v/>
      </c>
    </row>
    <row r="139">
      <c r="A139">
        <f>INDEX(resultados!$A$2:$ZZ$855, 133, MATCH($B$1, resultados!$A$1:$ZZ$1, 0))</f>
        <v/>
      </c>
      <c r="B139">
        <f>INDEX(resultados!$A$2:$ZZ$855, 133, MATCH($B$2, resultados!$A$1:$ZZ$1, 0))</f>
        <v/>
      </c>
      <c r="C139">
        <f>INDEX(resultados!$A$2:$ZZ$855, 133, MATCH($B$3, resultados!$A$1:$ZZ$1, 0))</f>
        <v/>
      </c>
    </row>
    <row r="140">
      <c r="A140">
        <f>INDEX(resultados!$A$2:$ZZ$855, 134, MATCH($B$1, resultados!$A$1:$ZZ$1, 0))</f>
        <v/>
      </c>
      <c r="B140">
        <f>INDEX(resultados!$A$2:$ZZ$855, 134, MATCH($B$2, resultados!$A$1:$ZZ$1, 0))</f>
        <v/>
      </c>
      <c r="C140">
        <f>INDEX(resultados!$A$2:$ZZ$855, 134, MATCH($B$3, resultados!$A$1:$ZZ$1, 0))</f>
        <v/>
      </c>
    </row>
    <row r="141">
      <c r="A141">
        <f>INDEX(resultados!$A$2:$ZZ$855, 135, MATCH($B$1, resultados!$A$1:$ZZ$1, 0))</f>
        <v/>
      </c>
      <c r="B141">
        <f>INDEX(resultados!$A$2:$ZZ$855, 135, MATCH($B$2, resultados!$A$1:$ZZ$1, 0))</f>
        <v/>
      </c>
      <c r="C141">
        <f>INDEX(resultados!$A$2:$ZZ$855, 135, MATCH($B$3, resultados!$A$1:$ZZ$1, 0))</f>
        <v/>
      </c>
    </row>
    <row r="142">
      <c r="A142">
        <f>INDEX(resultados!$A$2:$ZZ$855, 136, MATCH($B$1, resultados!$A$1:$ZZ$1, 0))</f>
        <v/>
      </c>
      <c r="B142">
        <f>INDEX(resultados!$A$2:$ZZ$855, 136, MATCH($B$2, resultados!$A$1:$ZZ$1, 0))</f>
        <v/>
      </c>
      <c r="C142">
        <f>INDEX(resultados!$A$2:$ZZ$855, 136, MATCH($B$3, resultados!$A$1:$ZZ$1, 0))</f>
        <v/>
      </c>
    </row>
    <row r="143">
      <c r="A143">
        <f>INDEX(resultados!$A$2:$ZZ$855, 137, MATCH($B$1, resultados!$A$1:$ZZ$1, 0))</f>
        <v/>
      </c>
      <c r="B143">
        <f>INDEX(resultados!$A$2:$ZZ$855, 137, MATCH($B$2, resultados!$A$1:$ZZ$1, 0))</f>
        <v/>
      </c>
      <c r="C143">
        <f>INDEX(resultados!$A$2:$ZZ$855, 137, MATCH($B$3, resultados!$A$1:$ZZ$1, 0))</f>
        <v/>
      </c>
    </row>
    <row r="144">
      <c r="A144">
        <f>INDEX(resultados!$A$2:$ZZ$855, 138, MATCH($B$1, resultados!$A$1:$ZZ$1, 0))</f>
        <v/>
      </c>
      <c r="B144">
        <f>INDEX(resultados!$A$2:$ZZ$855, 138, MATCH($B$2, resultados!$A$1:$ZZ$1, 0))</f>
        <v/>
      </c>
      <c r="C144">
        <f>INDEX(resultados!$A$2:$ZZ$855, 138, MATCH($B$3, resultados!$A$1:$ZZ$1, 0))</f>
        <v/>
      </c>
    </row>
    <row r="145">
      <c r="A145">
        <f>INDEX(resultados!$A$2:$ZZ$855, 139, MATCH($B$1, resultados!$A$1:$ZZ$1, 0))</f>
        <v/>
      </c>
      <c r="B145">
        <f>INDEX(resultados!$A$2:$ZZ$855, 139, MATCH($B$2, resultados!$A$1:$ZZ$1, 0))</f>
        <v/>
      </c>
      <c r="C145">
        <f>INDEX(resultados!$A$2:$ZZ$855, 139, MATCH($B$3, resultados!$A$1:$ZZ$1, 0))</f>
        <v/>
      </c>
    </row>
    <row r="146">
      <c r="A146">
        <f>INDEX(resultados!$A$2:$ZZ$855, 140, MATCH($B$1, resultados!$A$1:$ZZ$1, 0))</f>
        <v/>
      </c>
      <c r="B146">
        <f>INDEX(resultados!$A$2:$ZZ$855, 140, MATCH($B$2, resultados!$A$1:$ZZ$1, 0))</f>
        <v/>
      </c>
      <c r="C146">
        <f>INDEX(resultados!$A$2:$ZZ$855, 140, MATCH($B$3, resultados!$A$1:$ZZ$1, 0))</f>
        <v/>
      </c>
    </row>
    <row r="147">
      <c r="A147">
        <f>INDEX(resultados!$A$2:$ZZ$855, 141, MATCH($B$1, resultados!$A$1:$ZZ$1, 0))</f>
        <v/>
      </c>
      <c r="B147">
        <f>INDEX(resultados!$A$2:$ZZ$855, 141, MATCH($B$2, resultados!$A$1:$ZZ$1, 0))</f>
        <v/>
      </c>
      <c r="C147">
        <f>INDEX(resultados!$A$2:$ZZ$855, 141, MATCH($B$3, resultados!$A$1:$ZZ$1, 0))</f>
        <v/>
      </c>
    </row>
    <row r="148">
      <c r="A148">
        <f>INDEX(resultados!$A$2:$ZZ$855, 142, MATCH($B$1, resultados!$A$1:$ZZ$1, 0))</f>
        <v/>
      </c>
      <c r="B148">
        <f>INDEX(resultados!$A$2:$ZZ$855, 142, MATCH($B$2, resultados!$A$1:$ZZ$1, 0))</f>
        <v/>
      </c>
      <c r="C148">
        <f>INDEX(resultados!$A$2:$ZZ$855, 142, MATCH($B$3, resultados!$A$1:$ZZ$1, 0))</f>
        <v/>
      </c>
    </row>
    <row r="149">
      <c r="A149">
        <f>INDEX(resultados!$A$2:$ZZ$855, 143, MATCH($B$1, resultados!$A$1:$ZZ$1, 0))</f>
        <v/>
      </c>
      <c r="B149">
        <f>INDEX(resultados!$A$2:$ZZ$855, 143, MATCH($B$2, resultados!$A$1:$ZZ$1, 0))</f>
        <v/>
      </c>
      <c r="C149">
        <f>INDEX(resultados!$A$2:$ZZ$855, 143, MATCH($B$3, resultados!$A$1:$ZZ$1, 0))</f>
        <v/>
      </c>
    </row>
    <row r="150">
      <c r="A150">
        <f>INDEX(resultados!$A$2:$ZZ$855, 144, MATCH($B$1, resultados!$A$1:$ZZ$1, 0))</f>
        <v/>
      </c>
      <c r="B150">
        <f>INDEX(resultados!$A$2:$ZZ$855, 144, MATCH($B$2, resultados!$A$1:$ZZ$1, 0))</f>
        <v/>
      </c>
      <c r="C150">
        <f>INDEX(resultados!$A$2:$ZZ$855, 144, MATCH($B$3, resultados!$A$1:$ZZ$1, 0))</f>
        <v/>
      </c>
    </row>
    <row r="151">
      <c r="A151">
        <f>INDEX(resultados!$A$2:$ZZ$855, 145, MATCH($B$1, resultados!$A$1:$ZZ$1, 0))</f>
        <v/>
      </c>
      <c r="B151">
        <f>INDEX(resultados!$A$2:$ZZ$855, 145, MATCH($B$2, resultados!$A$1:$ZZ$1, 0))</f>
        <v/>
      </c>
      <c r="C151">
        <f>INDEX(resultados!$A$2:$ZZ$855, 145, MATCH($B$3, resultados!$A$1:$ZZ$1, 0))</f>
        <v/>
      </c>
    </row>
    <row r="152">
      <c r="A152">
        <f>INDEX(resultados!$A$2:$ZZ$855, 146, MATCH($B$1, resultados!$A$1:$ZZ$1, 0))</f>
        <v/>
      </c>
      <c r="B152">
        <f>INDEX(resultados!$A$2:$ZZ$855, 146, MATCH($B$2, resultados!$A$1:$ZZ$1, 0))</f>
        <v/>
      </c>
      <c r="C152">
        <f>INDEX(resultados!$A$2:$ZZ$855, 146, MATCH($B$3, resultados!$A$1:$ZZ$1, 0))</f>
        <v/>
      </c>
    </row>
    <row r="153">
      <c r="A153">
        <f>INDEX(resultados!$A$2:$ZZ$855, 147, MATCH($B$1, resultados!$A$1:$ZZ$1, 0))</f>
        <v/>
      </c>
      <c r="B153">
        <f>INDEX(resultados!$A$2:$ZZ$855, 147, MATCH($B$2, resultados!$A$1:$ZZ$1, 0))</f>
        <v/>
      </c>
      <c r="C153">
        <f>INDEX(resultados!$A$2:$ZZ$855, 147, MATCH($B$3, resultados!$A$1:$ZZ$1, 0))</f>
        <v/>
      </c>
    </row>
    <row r="154">
      <c r="A154">
        <f>INDEX(resultados!$A$2:$ZZ$855, 148, MATCH($B$1, resultados!$A$1:$ZZ$1, 0))</f>
        <v/>
      </c>
      <c r="B154">
        <f>INDEX(resultados!$A$2:$ZZ$855, 148, MATCH($B$2, resultados!$A$1:$ZZ$1, 0))</f>
        <v/>
      </c>
      <c r="C154">
        <f>INDEX(resultados!$A$2:$ZZ$855, 148, MATCH($B$3, resultados!$A$1:$ZZ$1, 0))</f>
        <v/>
      </c>
    </row>
    <row r="155">
      <c r="A155">
        <f>INDEX(resultados!$A$2:$ZZ$855, 149, MATCH($B$1, resultados!$A$1:$ZZ$1, 0))</f>
        <v/>
      </c>
      <c r="B155">
        <f>INDEX(resultados!$A$2:$ZZ$855, 149, MATCH($B$2, resultados!$A$1:$ZZ$1, 0))</f>
        <v/>
      </c>
      <c r="C155">
        <f>INDEX(resultados!$A$2:$ZZ$855, 149, MATCH($B$3, resultados!$A$1:$ZZ$1, 0))</f>
        <v/>
      </c>
    </row>
    <row r="156">
      <c r="A156">
        <f>INDEX(resultados!$A$2:$ZZ$855, 150, MATCH($B$1, resultados!$A$1:$ZZ$1, 0))</f>
        <v/>
      </c>
      <c r="B156">
        <f>INDEX(resultados!$A$2:$ZZ$855, 150, MATCH($B$2, resultados!$A$1:$ZZ$1, 0))</f>
        <v/>
      </c>
      <c r="C156">
        <f>INDEX(resultados!$A$2:$ZZ$855, 150, MATCH($B$3, resultados!$A$1:$ZZ$1, 0))</f>
        <v/>
      </c>
    </row>
    <row r="157">
      <c r="A157">
        <f>INDEX(resultados!$A$2:$ZZ$855, 151, MATCH($B$1, resultados!$A$1:$ZZ$1, 0))</f>
        <v/>
      </c>
      <c r="B157">
        <f>INDEX(resultados!$A$2:$ZZ$855, 151, MATCH($B$2, resultados!$A$1:$ZZ$1, 0))</f>
        <v/>
      </c>
      <c r="C157">
        <f>INDEX(resultados!$A$2:$ZZ$855, 151, MATCH($B$3, resultados!$A$1:$ZZ$1, 0))</f>
        <v/>
      </c>
    </row>
    <row r="158">
      <c r="A158">
        <f>INDEX(resultados!$A$2:$ZZ$855, 152, MATCH($B$1, resultados!$A$1:$ZZ$1, 0))</f>
        <v/>
      </c>
      <c r="B158">
        <f>INDEX(resultados!$A$2:$ZZ$855, 152, MATCH($B$2, resultados!$A$1:$ZZ$1, 0))</f>
        <v/>
      </c>
      <c r="C158">
        <f>INDEX(resultados!$A$2:$ZZ$855, 152, MATCH($B$3, resultados!$A$1:$ZZ$1, 0))</f>
        <v/>
      </c>
    </row>
    <row r="159">
      <c r="A159">
        <f>INDEX(resultados!$A$2:$ZZ$855, 153, MATCH($B$1, resultados!$A$1:$ZZ$1, 0))</f>
        <v/>
      </c>
      <c r="B159">
        <f>INDEX(resultados!$A$2:$ZZ$855, 153, MATCH($B$2, resultados!$A$1:$ZZ$1, 0))</f>
        <v/>
      </c>
      <c r="C159">
        <f>INDEX(resultados!$A$2:$ZZ$855, 153, MATCH($B$3, resultados!$A$1:$ZZ$1, 0))</f>
        <v/>
      </c>
    </row>
    <row r="160">
      <c r="A160">
        <f>INDEX(resultados!$A$2:$ZZ$855, 154, MATCH($B$1, resultados!$A$1:$ZZ$1, 0))</f>
        <v/>
      </c>
      <c r="B160">
        <f>INDEX(resultados!$A$2:$ZZ$855, 154, MATCH($B$2, resultados!$A$1:$ZZ$1, 0))</f>
        <v/>
      </c>
      <c r="C160">
        <f>INDEX(resultados!$A$2:$ZZ$855, 154, MATCH($B$3, resultados!$A$1:$ZZ$1, 0))</f>
        <v/>
      </c>
    </row>
    <row r="161">
      <c r="A161">
        <f>INDEX(resultados!$A$2:$ZZ$855, 155, MATCH($B$1, resultados!$A$1:$ZZ$1, 0))</f>
        <v/>
      </c>
      <c r="B161">
        <f>INDEX(resultados!$A$2:$ZZ$855, 155, MATCH($B$2, resultados!$A$1:$ZZ$1, 0))</f>
        <v/>
      </c>
      <c r="C161">
        <f>INDEX(resultados!$A$2:$ZZ$855, 155, MATCH($B$3, resultados!$A$1:$ZZ$1, 0))</f>
        <v/>
      </c>
    </row>
    <row r="162">
      <c r="A162">
        <f>INDEX(resultados!$A$2:$ZZ$855, 156, MATCH($B$1, resultados!$A$1:$ZZ$1, 0))</f>
        <v/>
      </c>
      <c r="B162">
        <f>INDEX(resultados!$A$2:$ZZ$855, 156, MATCH($B$2, resultados!$A$1:$ZZ$1, 0))</f>
        <v/>
      </c>
      <c r="C162">
        <f>INDEX(resultados!$A$2:$ZZ$855, 156, MATCH($B$3, resultados!$A$1:$ZZ$1, 0))</f>
        <v/>
      </c>
    </row>
    <row r="163">
      <c r="A163">
        <f>INDEX(resultados!$A$2:$ZZ$855, 157, MATCH($B$1, resultados!$A$1:$ZZ$1, 0))</f>
        <v/>
      </c>
      <c r="B163">
        <f>INDEX(resultados!$A$2:$ZZ$855, 157, MATCH($B$2, resultados!$A$1:$ZZ$1, 0))</f>
        <v/>
      </c>
      <c r="C163">
        <f>INDEX(resultados!$A$2:$ZZ$855, 157, MATCH($B$3, resultados!$A$1:$ZZ$1, 0))</f>
        <v/>
      </c>
    </row>
    <row r="164">
      <c r="A164">
        <f>INDEX(resultados!$A$2:$ZZ$855, 158, MATCH($B$1, resultados!$A$1:$ZZ$1, 0))</f>
        <v/>
      </c>
      <c r="B164">
        <f>INDEX(resultados!$A$2:$ZZ$855, 158, MATCH($B$2, resultados!$A$1:$ZZ$1, 0))</f>
        <v/>
      </c>
      <c r="C164">
        <f>INDEX(resultados!$A$2:$ZZ$855, 158, MATCH($B$3, resultados!$A$1:$ZZ$1, 0))</f>
        <v/>
      </c>
    </row>
    <row r="165">
      <c r="A165">
        <f>INDEX(resultados!$A$2:$ZZ$855, 159, MATCH($B$1, resultados!$A$1:$ZZ$1, 0))</f>
        <v/>
      </c>
      <c r="B165">
        <f>INDEX(resultados!$A$2:$ZZ$855, 159, MATCH($B$2, resultados!$A$1:$ZZ$1, 0))</f>
        <v/>
      </c>
      <c r="C165">
        <f>INDEX(resultados!$A$2:$ZZ$855, 159, MATCH($B$3, resultados!$A$1:$ZZ$1, 0))</f>
        <v/>
      </c>
    </row>
    <row r="166">
      <c r="A166">
        <f>INDEX(resultados!$A$2:$ZZ$855, 160, MATCH($B$1, resultados!$A$1:$ZZ$1, 0))</f>
        <v/>
      </c>
      <c r="B166">
        <f>INDEX(resultados!$A$2:$ZZ$855, 160, MATCH($B$2, resultados!$A$1:$ZZ$1, 0))</f>
        <v/>
      </c>
      <c r="C166">
        <f>INDEX(resultados!$A$2:$ZZ$855, 160, MATCH($B$3, resultados!$A$1:$ZZ$1, 0))</f>
        <v/>
      </c>
    </row>
    <row r="167">
      <c r="A167">
        <f>INDEX(resultados!$A$2:$ZZ$855, 161, MATCH($B$1, resultados!$A$1:$ZZ$1, 0))</f>
        <v/>
      </c>
      <c r="B167">
        <f>INDEX(resultados!$A$2:$ZZ$855, 161, MATCH($B$2, resultados!$A$1:$ZZ$1, 0))</f>
        <v/>
      </c>
      <c r="C167">
        <f>INDEX(resultados!$A$2:$ZZ$855, 161, MATCH($B$3, resultados!$A$1:$ZZ$1, 0))</f>
        <v/>
      </c>
    </row>
    <row r="168">
      <c r="A168">
        <f>INDEX(resultados!$A$2:$ZZ$855, 162, MATCH($B$1, resultados!$A$1:$ZZ$1, 0))</f>
        <v/>
      </c>
      <c r="B168">
        <f>INDEX(resultados!$A$2:$ZZ$855, 162, MATCH($B$2, resultados!$A$1:$ZZ$1, 0))</f>
        <v/>
      </c>
      <c r="C168">
        <f>INDEX(resultados!$A$2:$ZZ$855, 162, MATCH($B$3, resultados!$A$1:$ZZ$1, 0))</f>
        <v/>
      </c>
    </row>
    <row r="169">
      <c r="A169">
        <f>INDEX(resultados!$A$2:$ZZ$855, 163, MATCH($B$1, resultados!$A$1:$ZZ$1, 0))</f>
        <v/>
      </c>
      <c r="B169">
        <f>INDEX(resultados!$A$2:$ZZ$855, 163, MATCH($B$2, resultados!$A$1:$ZZ$1, 0))</f>
        <v/>
      </c>
      <c r="C169">
        <f>INDEX(resultados!$A$2:$ZZ$855, 163, MATCH($B$3, resultados!$A$1:$ZZ$1, 0))</f>
        <v/>
      </c>
    </row>
    <row r="170">
      <c r="A170">
        <f>INDEX(resultados!$A$2:$ZZ$855, 164, MATCH($B$1, resultados!$A$1:$ZZ$1, 0))</f>
        <v/>
      </c>
      <c r="B170">
        <f>INDEX(resultados!$A$2:$ZZ$855, 164, MATCH($B$2, resultados!$A$1:$ZZ$1, 0))</f>
        <v/>
      </c>
      <c r="C170">
        <f>INDEX(resultados!$A$2:$ZZ$855, 164, MATCH($B$3, resultados!$A$1:$ZZ$1, 0))</f>
        <v/>
      </c>
    </row>
    <row r="171">
      <c r="A171">
        <f>INDEX(resultados!$A$2:$ZZ$855, 165, MATCH($B$1, resultados!$A$1:$ZZ$1, 0))</f>
        <v/>
      </c>
      <c r="B171">
        <f>INDEX(resultados!$A$2:$ZZ$855, 165, MATCH($B$2, resultados!$A$1:$ZZ$1, 0))</f>
        <v/>
      </c>
      <c r="C171">
        <f>INDEX(resultados!$A$2:$ZZ$855, 165, MATCH($B$3, resultados!$A$1:$ZZ$1, 0))</f>
        <v/>
      </c>
    </row>
    <row r="172">
      <c r="A172">
        <f>INDEX(resultados!$A$2:$ZZ$855, 166, MATCH($B$1, resultados!$A$1:$ZZ$1, 0))</f>
        <v/>
      </c>
      <c r="B172">
        <f>INDEX(resultados!$A$2:$ZZ$855, 166, MATCH($B$2, resultados!$A$1:$ZZ$1, 0))</f>
        <v/>
      </c>
      <c r="C172">
        <f>INDEX(resultados!$A$2:$ZZ$855, 166, MATCH($B$3, resultados!$A$1:$ZZ$1, 0))</f>
        <v/>
      </c>
    </row>
    <row r="173">
      <c r="A173">
        <f>INDEX(resultados!$A$2:$ZZ$855, 167, MATCH($B$1, resultados!$A$1:$ZZ$1, 0))</f>
        <v/>
      </c>
      <c r="B173">
        <f>INDEX(resultados!$A$2:$ZZ$855, 167, MATCH($B$2, resultados!$A$1:$ZZ$1, 0))</f>
        <v/>
      </c>
      <c r="C173">
        <f>INDEX(resultados!$A$2:$ZZ$855, 167, MATCH($B$3, resultados!$A$1:$ZZ$1, 0))</f>
        <v/>
      </c>
    </row>
    <row r="174">
      <c r="A174">
        <f>INDEX(resultados!$A$2:$ZZ$855, 168, MATCH($B$1, resultados!$A$1:$ZZ$1, 0))</f>
        <v/>
      </c>
      <c r="B174">
        <f>INDEX(resultados!$A$2:$ZZ$855, 168, MATCH($B$2, resultados!$A$1:$ZZ$1, 0))</f>
        <v/>
      </c>
      <c r="C174">
        <f>INDEX(resultados!$A$2:$ZZ$855, 168, MATCH($B$3, resultados!$A$1:$ZZ$1, 0))</f>
        <v/>
      </c>
    </row>
    <row r="175">
      <c r="A175">
        <f>INDEX(resultados!$A$2:$ZZ$855, 169, MATCH($B$1, resultados!$A$1:$ZZ$1, 0))</f>
        <v/>
      </c>
      <c r="B175">
        <f>INDEX(resultados!$A$2:$ZZ$855, 169, MATCH($B$2, resultados!$A$1:$ZZ$1, 0))</f>
        <v/>
      </c>
      <c r="C175">
        <f>INDEX(resultados!$A$2:$ZZ$855, 169, MATCH($B$3, resultados!$A$1:$ZZ$1, 0))</f>
        <v/>
      </c>
    </row>
    <row r="176">
      <c r="A176">
        <f>INDEX(resultados!$A$2:$ZZ$855, 170, MATCH($B$1, resultados!$A$1:$ZZ$1, 0))</f>
        <v/>
      </c>
      <c r="B176">
        <f>INDEX(resultados!$A$2:$ZZ$855, 170, MATCH($B$2, resultados!$A$1:$ZZ$1, 0))</f>
        <v/>
      </c>
      <c r="C176">
        <f>INDEX(resultados!$A$2:$ZZ$855, 170, MATCH($B$3, resultados!$A$1:$ZZ$1, 0))</f>
        <v/>
      </c>
    </row>
    <row r="177">
      <c r="A177">
        <f>INDEX(resultados!$A$2:$ZZ$855, 171, MATCH($B$1, resultados!$A$1:$ZZ$1, 0))</f>
        <v/>
      </c>
      <c r="B177">
        <f>INDEX(resultados!$A$2:$ZZ$855, 171, MATCH($B$2, resultados!$A$1:$ZZ$1, 0))</f>
        <v/>
      </c>
      <c r="C177">
        <f>INDEX(resultados!$A$2:$ZZ$855, 171, MATCH($B$3, resultados!$A$1:$ZZ$1, 0))</f>
        <v/>
      </c>
    </row>
    <row r="178">
      <c r="A178">
        <f>INDEX(resultados!$A$2:$ZZ$855, 172, MATCH($B$1, resultados!$A$1:$ZZ$1, 0))</f>
        <v/>
      </c>
      <c r="B178">
        <f>INDEX(resultados!$A$2:$ZZ$855, 172, MATCH($B$2, resultados!$A$1:$ZZ$1, 0))</f>
        <v/>
      </c>
      <c r="C178">
        <f>INDEX(resultados!$A$2:$ZZ$855, 172, MATCH($B$3, resultados!$A$1:$ZZ$1, 0))</f>
        <v/>
      </c>
    </row>
    <row r="179">
      <c r="A179">
        <f>INDEX(resultados!$A$2:$ZZ$855, 173, MATCH($B$1, resultados!$A$1:$ZZ$1, 0))</f>
        <v/>
      </c>
      <c r="B179">
        <f>INDEX(resultados!$A$2:$ZZ$855, 173, MATCH($B$2, resultados!$A$1:$ZZ$1, 0))</f>
        <v/>
      </c>
      <c r="C179">
        <f>INDEX(resultados!$A$2:$ZZ$855, 173, MATCH($B$3, resultados!$A$1:$ZZ$1, 0))</f>
        <v/>
      </c>
    </row>
    <row r="180">
      <c r="A180">
        <f>INDEX(resultados!$A$2:$ZZ$855, 174, MATCH($B$1, resultados!$A$1:$ZZ$1, 0))</f>
        <v/>
      </c>
      <c r="B180">
        <f>INDEX(resultados!$A$2:$ZZ$855, 174, MATCH($B$2, resultados!$A$1:$ZZ$1, 0))</f>
        <v/>
      </c>
      <c r="C180">
        <f>INDEX(resultados!$A$2:$ZZ$855, 174, MATCH($B$3, resultados!$A$1:$ZZ$1, 0))</f>
        <v/>
      </c>
    </row>
    <row r="181">
      <c r="A181">
        <f>INDEX(resultados!$A$2:$ZZ$855, 175, MATCH($B$1, resultados!$A$1:$ZZ$1, 0))</f>
        <v/>
      </c>
      <c r="B181">
        <f>INDEX(resultados!$A$2:$ZZ$855, 175, MATCH($B$2, resultados!$A$1:$ZZ$1, 0))</f>
        <v/>
      </c>
      <c r="C181">
        <f>INDEX(resultados!$A$2:$ZZ$855, 175, MATCH($B$3, resultados!$A$1:$ZZ$1, 0))</f>
        <v/>
      </c>
    </row>
    <row r="182">
      <c r="A182">
        <f>INDEX(resultados!$A$2:$ZZ$855, 176, MATCH($B$1, resultados!$A$1:$ZZ$1, 0))</f>
        <v/>
      </c>
      <c r="B182">
        <f>INDEX(resultados!$A$2:$ZZ$855, 176, MATCH($B$2, resultados!$A$1:$ZZ$1, 0))</f>
        <v/>
      </c>
      <c r="C182">
        <f>INDEX(resultados!$A$2:$ZZ$855, 176, MATCH($B$3, resultados!$A$1:$ZZ$1, 0))</f>
        <v/>
      </c>
    </row>
    <row r="183">
      <c r="A183">
        <f>INDEX(resultados!$A$2:$ZZ$855, 177, MATCH($B$1, resultados!$A$1:$ZZ$1, 0))</f>
        <v/>
      </c>
      <c r="B183">
        <f>INDEX(resultados!$A$2:$ZZ$855, 177, MATCH($B$2, resultados!$A$1:$ZZ$1, 0))</f>
        <v/>
      </c>
      <c r="C183">
        <f>INDEX(resultados!$A$2:$ZZ$855, 177, MATCH($B$3, resultados!$A$1:$ZZ$1, 0))</f>
        <v/>
      </c>
    </row>
    <row r="184">
      <c r="A184">
        <f>INDEX(resultados!$A$2:$ZZ$855, 178, MATCH($B$1, resultados!$A$1:$ZZ$1, 0))</f>
        <v/>
      </c>
      <c r="B184">
        <f>INDEX(resultados!$A$2:$ZZ$855, 178, MATCH($B$2, resultados!$A$1:$ZZ$1, 0))</f>
        <v/>
      </c>
      <c r="C184">
        <f>INDEX(resultados!$A$2:$ZZ$855, 178, MATCH($B$3, resultados!$A$1:$ZZ$1, 0))</f>
        <v/>
      </c>
    </row>
    <row r="185">
      <c r="A185">
        <f>INDEX(resultados!$A$2:$ZZ$855, 179, MATCH($B$1, resultados!$A$1:$ZZ$1, 0))</f>
        <v/>
      </c>
      <c r="B185">
        <f>INDEX(resultados!$A$2:$ZZ$855, 179, MATCH($B$2, resultados!$A$1:$ZZ$1, 0))</f>
        <v/>
      </c>
      <c r="C185">
        <f>INDEX(resultados!$A$2:$ZZ$855, 179, MATCH($B$3, resultados!$A$1:$ZZ$1, 0))</f>
        <v/>
      </c>
    </row>
    <row r="186">
      <c r="A186">
        <f>INDEX(resultados!$A$2:$ZZ$855, 180, MATCH($B$1, resultados!$A$1:$ZZ$1, 0))</f>
        <v/>
      </c>
      <c r="B186">
        <f>INDEX(resultados!$A$2:$ZZ$855, 180, MATCH($B$2, resultados!$A$1:$ZZ$1, 0))</f>
        <v/>
      </c>
      <c r="C186">
        <f>INDEX(resultados!$A$2:$ZZ$855, 180, MATCH($B$3, resultados!$A$1:$ZZ$1, 0))</f>
        <v/>
      </c>
    </row>
    <row r="187">
      <c r="A187">
        <f>INDEX(resultados!$A$2:$ZZ$855, 181, MATCH($B$1, resultados!$A$1:$ZZ$1, 0))</f>
        <v/>
      </c>
      <c r="B187">
        <f>INDEX(resultados!$A$2:$ZZ$855, 181, MATCH($B$2, resultados!$A$1:$ZZ$1, 0))</f>
        <v/>
      </c>
      <c r="C187">
        <f>INDEX(resultados!$A$2:$ZZ$855, 181, MATCH($B$3, resultados!$A$1:$ZZ$1, 0))</f>
        <v/>
      </c>
    </row>
    <row r="188">
      <c r="A188">
        <f>INDEX(resultados!$A$2:$ZZ$855, 182, MATCH($B$1, resultados!$A$1:$ZZ$1, 0))</f>
        <v/>
      </c>
      <c r="B188">
        <f>INDEX(resultados!$A$2:$ZZ$855, 182, MATCH($B$2, resultados!$A$1:$ZZ$1, 0))</f>
        <v/>
      </c>
      <c r="C188">
        <f>INDEX(resultados!$A$2:$ZZ$855, 182, MATCH($B$3, resultados!$A$1:$ZZ$1, 0))</f>
        <v/>
      </c>
    </row>
    <row r="189">
      <c r="A189">
        <f>INDEX(resultados!$A$2:$ZZ$855, 183, MATCH($B$1, resultados!$A$1:$ZZ$1, 0))</f>
        <v/>
      </c>
      <c r="B189">
        <f>INDEX(resultados!$A$2:$ZZ$855, 183, MATCH($B$2, resultados!$A$1:$ZZ$1, 0))</f>
        <v/>
      </c>
      <c r="C189">
        <f>INDEX(resultados!$A$2:$ZZ$855, 183, MATCH($B$3, resultados!$A$1:$ZZ$1, 0))</f>
        <v/>
      </c>
    </row>
    <row r="190">
      <c r="A190">
        <f>INDEX(resultados!$A$2:$ZZ$855, 184, MATCH($B$1, resultados!$A$1:$ZZ$1, 0))</f>
        <v/>
      </c>
      <c r="B190">
        <f>INDEX(resultados!$A$2:$ZZ$855, 184, MATCH($B$2, resultados!$A$1:$ZZ$1, 0))</f>
        <v/>
      </c>
      <c r="C190">
        <f>INDEX(resultados!$A$2:$ZZ$855, 184, MATCH($B$3, resultados!$A$1:$ZZ$1, 0))</f>
        <v/>
      </c>
    </row>
    <row r="191">
      <c r="A191">
        <f>INDEX(resultados!$A$2:$ZZ$855, 185, MATCH($B$1, resultados!$A$1:$ZZ$1, 0))</f>
        <v/>
      </c>
      <c r="B191">
        <f>INDEX(resultados!$A$2:$ZZ$855, 185, MATCH($B$2, resultados!$A$1:$ZZ$1, 0))</f>
        <v/>
      </c>
      <c r="C191">
        <f>INDEX(resultados!$A$2:$ZZ$855, 185, MATCH($B$3, resultados!$A$1:$ZZ$1, 0))</f>
        <v/>
      </c>
    </row>
    <row r="192">
      <c r="A192">
        <f>INDEX(resultados!$A$2:$ZZ$855, 186, MATCH($B$1, resultados!$A$1:$ZZ$1, 0))</f>
        <v/>
      </c>
      <c r="B192">
        <f>INDEX(resultados!$A$2:$ZZ$855, 186, MATCH($B$2, resultados!$A$1:$ZZ$1, 0))</f>
        <v/>
      </c>
      <c r="C192">
        <f>INDEX(resultados!$A$2:$ZZ$855, 186, MATCH($B$3, resultados!$A$1:$ZZ$1, 0))</f>
        <v/>
      </c>
    </row>
    <row r="193">
      <c r="A193">
        <f>INDEX(resultados!$A$2:$ZZ$855, 187, MATCH($B$1, resultados!$A$1:$ZZ$1, 0))</f>
        <v/>
      </c>
      <c r="B193">
        <f>INDEX(resultados!$A$2:$ZZ$855, 187, MATCH($B$2, resultados!$A$1:$ZZ$1, 0))</f>
        <v/>
      </c>
      <c r="C193">
        <f>INDEX(resultados!$A$2:$ZZ$855, 187, MATCH($B$3, resultados!$A$1:$ZZ$1, 0))</f>
        <v/>
      </c>
    </row>
    <row r="194">
      <c r="A194">
        <f>INDEX(resultados!$A$2:$ZZ$855, 188, MATCH($B$1, resultados!$A$1:$ZZ$1, 0))</f>
        <v/>
      </c>
      <c r="B194">
        <f>INDEX(resultados!$A$2:$ZZ$855, 188, MATCH($B$2, resultados!$A$1:$ZZ$1, 0))</f>
        <v/>
      </c>
      <c r="C194">
        <f>INDEX(resultados!$A$2:$ZZ$855, 188, MATCH($B$3, resultados!$A$1:$ZZ$1, 0))</f>
        <v/>
      </c>
    </row>
    <row r="195">
      <c r="A195">
        <f>INDEX(resultados!$A$2:$ZZ$855, 189, MATCH($B$1, resultados!$A$1:$ZZ$1, 0))</f>
        <v/>
      </c>
      <c r="B195">
        <f>INDEX(resultados!$A$2:$ZZ$855, 189, MATCH($B$2, resultados!$A$1:$ZZ$1, 0))</f>
        <v/>
      </c>
      <c r="C195">
        <f>INDEX(resultados!$A$2:$ZZ$855, 189, MATCH($B$3, resultados!$A$1:$ZZ$1, 0))</f>
        <v/>
      </c>
    </row>
    <row r="196">
      <c r="A196">
        <f>INDEX(resultados!$A$2:$ZZ$855, 190, MATCH($B$1, resultados!$A$1:$ZZ$1, 0))</f>
        <v/>
      </c>
      <c r="B196">
        <f>INDEX(resultados!$A$2:$ZZ$855, 190, MATCH($B$2, resultados!$A$1:$ZZ$1, 0))</f>
        <v/>
      </c>
      <c r="C196">
        <f>INDEX(resultados!$A$2:$ZZ$855, 190, MATCH($B$3, resultados!$A$1:$ZZ$1, 0))</f>
        <v/>
      </c>
    </row>
    <row r="197">
      <c r="A197">
        <f>INDEX(resultados!$A$2:$ZZ$855, 191, MATCH($B$1, resultados!$A$1:$ZZ$1, 0))</f>
        <v/>
      </c>
      <c r="B197">
        <f>INDEX(resultados!$A$2:$ZZ$855, 191, MATCH($B$2, resultados!$A$1:$ZZ$1, 0))</f>
        <v/>
      </c>
      <c r="C197">
        <f>INDEX(resultados!$A$2:$ZZ$855, 191, MATCH($B$3, resultados!$A$1:$ZZ$1, 0))</f>
        <v/>
      </c>
    </row>
    <row r="198">
      <c r="A198">
        <f>INDEX(resultados!$A$2:$ZZ$855, 192, MATCH($B$1, resultados!$A$1:$ZZ$1, 0))</f>
        <v/>
      </c>
      <c r="B198">
        <f>INDEX(resultados!$A$2:$ZZ$855, 192, MATCH($B$2, resultados!$A$1:$ZZ$1, 0))</f>
        <v/>
      </c>
      <c r="C198">
        <f>INDEX(resultados!$A$2:$ZZ$855, 192, MATCH($B$3, resultados!$A$1:$ZZ$1, 0))</f>
        <v/>
      </c>
    </row>
    <row r="199">
      <c r="A199">
        <f>INDEX(resultados!$A$2:$ZZ$855, 193, MATCH($B$1, resultados!$A$1:$ZZ$1, 0))</f>
        <v/>
      </c>
      <c r="B199">
        <f>INDEX(resultados!$A$2:$ZZ$855, 193, MATCH($B$2, resultados!$A$1:$ZZ$1, 0))</f>
        <v/>
      </c>
      <c r="C199">
        <f>INDEX(resultados!$A$2:$ZZ$855, 193, MATCH($B$3, resultados!$A$1:$ZZ$1, 0))</f>
        <v/>
      </c>
    </row>
    <row r="200">
      <c r="A200">
        <f>INDEX(resultados!$A$2:$ZZ$855, 194, MATCH($B$1, resultados!$A$1:$ZZ$1, 0))</f>
        <v/>
      </c>
      <c r="B200">
        <f>INDEX(resultados!$A$2:$ZZ$855, 194, MATCH($B$2, resultados!$A$1:$ZZ$1, 0))</f>
        <v/>
      </c>
      <c r="C200">
        <f>INDEX(resultados!$A$2:$ZZ$855, 194, MATCH($B$3, resultados!$A$1:$ZZ$1, 0))</f>
        <v/>
      </c>
    </row>
    <row r="201">
      <c r="A201">
        <f>INDEX(resultados!$A$2:$ZZ$855, 195, MATCH($B$1, resultados!$A$1:$ZZ$1, 0))</f>
        <v/>
      </c>
      <c r="B201">
        <f>INDEX(resultados!$A$2:$ZZ$855, 195, MATCH($B$2, resultados!$A$1:$ZZ$1, 0))</f>
        <v/>
      </c>
      <c r="C201">
        <f>INDEX(resultados!$A$2:$ZZ$855, 195, MATCH($B$3, resultados!$A$1:$ZZ$1, 0))</f>
        <v/>
      </c>
    </row>
    <row r="202">
      <c r="A202">
        <f>INDEX(resultados!$A$2:$ZZ$855, 196, MATCH($B$1, resultados!$A$1:$ZZ$1, 0))</f>
        <v/>
      </c>
      <c r="B202">
        <f>INDEX(resultados!$A$2:$ZZ$855, 196, MATCH($B$2, resultados!$A$1:$ZZ$1, 0))</f>
        <v/>
      </c>
      <c r="C202">
        <f>INDEX(resultados!$A$2:$ZZ$855, 196, MATCH($B$3, resultados!$A$1:$ZZ$1, 0))</f>
        <v/>
      </c>
    </row>
    <row r="203">
      <c r="A203">
        <f>INDEX(resultados!$A$2:$ZZ$855, 197, MATCH($B$1, resultados!$A$1:$ZZ$1, 0))</f>
        <v/>
      </c>
      <c r="B203">
        <f>INDEX(resultados!$A$2:$ZZ$855, 197, MATCH($B$2, resultados!$A$1:$ZZ$1, 0))</f>
        <v/>
      </c>
      <c r="C203">
        <f>INDEX(resultados!$A$2:$ZZ$855, 197, MATCH($B$3, resultados!$A$1:$ZZ$1, 0))</f>
        <v/>
      </c>
    </row>
    <row r="204">
      <c r="A204">
        <f>INDEX(resultados!$A$2:$ZZ$855, 198, MATCH($B$1, resultados!$A$1:$ZZ$1, 0))</f>
        <v/>
      </c>
      <c r="B204">
        <f>INDEX(resultados!$A$2:$ZZ$855, 198, MATCH($B$2, resultados!$A$1:$ZZ$1, 0))</f>
        <v/>
      </c>
      <c r="C204">
        <f>INDEX(resultados!$A$2:$ZZ$855, 198, MATCH($B$3, resultados!$A$1:$ZZ$1, 0))</f>
        <v/>
      </c>
    </row>
    <row r="205">
      <c r="A205">
        <f>INDEX(resultados!$A$2:$ZZ$855, 199, MATCH($B$1, resultados!$A$1:$ZZ$1, 0))</f>
        <v/>
      </c>
      <c r="B205">
        <f>INDEX(resultados!$A$2:$ZZ$855, 199, MATCH($B$2, resultados!$A$1:$ZZ$1, 0))</f>
        <v/>
      </c>
      <c r="C205">
        <f>INDEX(resultados!$A$2:$ZZ$855, 199, MATCH($B$3, resultados!$A$1:$ZZ$1, 0))</f>
        <v/>
      </c>
    </row>
    <row r="206">
      <c r="A206">
        <f>INDEX(resultados!$A$2:$ZZ$855, 200, MATCH($B$1, resultados!$A$1:$ZZ$1, 0))</f>
        <v/>
      </c>
      <c r="B206">
        <f>INDEX(resultados!$A$2:$ZZ$855, 200, MATCH($B$2, resultados!$A$1:$ZZ$1, 0))</f>
        <v/>
      </c>
      <c r="C206">
        <f>INDEX(resultados!$A$2:$ZZ$855, 200, MATCH($B$3, resultados!$A$1:$ZZ$1, 0))</f>
        <v/>
      </c>
    </row>
    <row r="207">
      <c r="A207">
        <f>INDEX(resultados!$A$2:$ZZ$855, 201, MATCH($B$1, resultados!$A$1:$ZZ$1, 0))</f>
        <v/>
      </c>
      <c r="B207">
        <f>INDEX(resultados!$A$2:$ZZ$855, 201, MATCH($B$2, resultados!$A$1:$ZZ$1, 0))</f>
        <v/>
      </c>
      <c r="C207">
        <f>INDEX(resultados!$A$2:$ZZ$855, 201, MATCH($B$3, resultados!$A$1:$ZZ$1, 0))</f>
        <v/>
      </c>
    </row>
    <row r="208">
      <c r="A208">
        <f>INDEX(resultados!$A$2:$ZZ$855, 202, MATCH($B$1, resultados!$A$1:$ZZ$1, 0))</f>
        <v/>
      </c>
      <c r="B208">
        <f>INDEX(resultados!$A$2:$ZZ$855, 202, MATCH($B$2, resultados!$A$1:$ZZ$1, 0))</f>
        <v/>
      </c>
      <c r="C208">
        <f>INDEX(resultados!$A$2:$ZZ$855, 202, MATCH($B$3, resultados!$A$1:$ZZ$1, 0))</f>
        <v/>
      </c>
    </row>
    <row r="209">
      <c r="A209">
        <f>INDEX(resultados!$A$2:$ZZ$855, 203, MATCH($B$1, resultados!$A$1:$ZZ$1, 0))</f>
        <v/>
      </c>
      <c r="B209">
        <f>INDEX(resultados!$A$2:$ZZ$855, 203, MATCH($B$2, resultados!$A$1:$ZZ$1, 0))</f>
        <v/>
      </c>
      <c r="C209">
        <f>INDEX(resultados!$A$2:$ZZ$855, 203, MATCH($B$3, resultados!$A$1:$ZZ$1, 0))</f>
        <v/>
      </c>
    </row>
    <row r="210">
      <c r="A210">
        <f>INDEX(resultados!$A$2:$ZZ$855, 204, MATCH($B$1, resultados!$A$1:$ZZ$1, 0))</f>
        <v/>
      </c>
      <c r="B210">
        <f>INDEX(resultados!$A$2:$ZZ$855, 204, MATCH($B$2, resultados!$A$1:$ZZ$1, 0))</f>
        <v/>
      </c>
      <c r="C210">
        <f>INDEX(resultados!$A$2:$ZZ$855, 204, MATCH($B$3, resultados!$A$1:$ZZ$1, 0))</f>
        <v/>
      </c>
    </row>
    <row r="211">
      <c r="A211">
        <f>INDEX(resultados!$A$2:$ZZ$855, 205, MATCH($B$1, resultados!$A$1:$ZZ$1, 0))</f>
        <v/>
      </c>
      <c r="B211">
        <f>INDEX(resultados!$A$2:$ZZ$855, 205, MATCH($B$2, resultados!$A$1:$ZZ$1, 0))</f>
        <v/>
      </c>
      <c r="C211">
        <f>INDEX(resultados!$A$2:$ZZ$855, 205, MATCH($B$3, resultados!$A$1:$ZZ$1, 0))</f>
        <v/>
      </c>
    </row>
    <row r="212">
      <c r="A212">
        <f>INDEX(resultados!$A$2:$ZZ$855, 206, MATCH($B$1, resultados!$A$1:$ZZ$1, 0))</f>
        <v/>
      </c>
      <c r="B212">
        <f>INDEX(resultados!$A$2:$ZZ$855, 206, MATCH($B$2, resultados!$A$1:$ZZ$1, 0))</f>
        <v/>
      </c>
      <c r="C212">
        <f>INDEX(resultados!$A$2:$ZZ$855, 206, MATCH($B$3, resultados!$A$1:$ZZ$1, 0))</f>
        <v/>
      </c>
    </row>
    <row r="213">
      <c r="A213">
        <f>INDEX(resultados!$A$2:$ZZ$855, 207, MATCH($B$1, resultados!$A$1:$ZZ$1, 0))</f>
        <v/>
      </c>
      <c r="B213">
        <f>INDEX(resultados!$A$2:$ZZ$855, 207, MATCH($B$2, resultados!$A$1:$ZZ$1, 0))</f>
        <v/>
      </c>
      <c r="C213">
        <f>INDEX(resultados!$A$2:$ZZ$855, 207, MATCH($B$3, resultados!$A$1:$ZZ$1, 0))</f>
        <v/>
      </c>
    </row>
    <row r="214">
      <c r="A214">
        <f>INDEX(resultados!$A$2:$ZZ$855, 208, MATCH($B$1, resultados!$A$1:$ZZ$1, 0))</f>
        <v/>
      </c>
      <c r="B214">
        <f>INDEX(resultados!$A$2:$ZZ$855, 208, MATCH($B$2, resultados!$A$1:$ZZ$1, 0))</f>
        <v/>
      </c>
      <c r="C214">
        <f>INDEX(resultados!$A$2:$ZZ$855, 208, MATCH($B$3, resultados!$A$1:$ZZ$1, 0))</f>
        <v/>
      </c>
    </row>
    <row r="215">
      <c r="A215">
        <f>INDEX(resultados!$A$2:$ZZ$855, 209, MATCH($B$1, resultados!$A$1:$ZZ$1, 0))</f>
        <v/>
      </c>
      <c r="B215">
        <f>INDEX(resultados!$A$2:$ZZ$855, 209, MATCH($B$2, resultados!$A$1:$ZZ$1, 0))</f>
        <v/>
      </c>
      <c r="C215">
        <f>INDEX(resultados!$A$2:$ZZ$855, 209, MATCH($B$3, resultados!$A$1:$ZZ$1, 0))</f>
        <v/>
      </c>
    </row>
    <row r="216">
      <c r="A216">
        <f>INDEX(resultados!$A$2:$ZZ$855, 210, MATCH($B$1, resultados!$A$1:$ZZ$1, 0))</f>
        <v/>
      </c>
      <c r="B216">
        <f>INDEX(resultados!$A$2:$ZZ$855, 210, MATCH($B$2, resultados!$A$1:$ZZ$1, 0))</f>
        <v/>
      </c>
      <c r="C216">
        <f>INDEX(resultados!$A$2:$ZZ$855, 210, MATCH($B$3, resultados!$A$1:$ZZ$1, 0))</f>
        <v/>
      </c>
    </row>
    <row r="217">
      <c r="A217">
        <f>INDEX(resultados!$A$2:$ZZ$855, 211, MATCH($B$1, resultados!$A$1:$ZZ$1, 0))</f>
        <v/>
      </c>
      <c r="B217">
        <f>INDEX(resultados!$A$2:$ZZ$855, 211, MATCH($B$2, resultados!$A$1:$ZZ$1, 0))</f>
        <v/>
      </c>
      <c r="C217">
        <f>INDEX(resultados!$A$2:$ZZ$855, 211, MATCH($B$3, resultados!$A$1:$ZZ$1, 0))</f>
        <v/>
      </c>
    </row>
    <row r="218">
      <c r="A218">
        <f>INDEX(resultados!$A$2:$ZZ$855, 212, MATCH($B$1, resultados!$A$1:$ZZ$1, 0))</f>
        <v/>
      </c>
      <c r="B218">
        <f>INDEX(resultados!$A$2:$ZZ$855, 212, MATCH($B$2, resultados!$A$1:$ZZ$1, 0))</f>
        <v/>
      </c>
      <c r="C218">
        <f>INDEX(resultados!$A$2:$ZZ$855, 212, MATCH($B$3, resultados!$A$1:$ZZ$1, 0))</f>
        <v/>
      </c>
    </row>
    <row r="219">
      <c r="A219">
        <f>INDEX(resultados!$A$2:$ZZ$855, 213, MATCH($B$1, resultados!$A$1:$ZZ$1, 0))</f>
        <v/>
      </c>
      <c r="B219">
        <f>INDEX(resultados!$A$2:$ZZ$855, 213, MATCH($B$2, resultados!$A$1:$ZZ$1, 0))</f>
        <v/>
      </c>
      <c r="C219">
        <f>INDEX(resultados!$A$2:$ZZ$855, 213, MATCH($B$3, resultados!$A$1:$ZZ$1, 0))</f>
        <v/>
      </c>
    </row>
    <row r="220">
      <c r="A220">
        <f>INDEX(resultados!$A$2:$ZZ$855, 214, MATCH($B$1, resultados!$A$1:$ZZ$1, 0))</f>
        <v/>
      </c>
      <c r="B220">
        <f>INDEX(resultados!$A$2:$ZZ$855, 214, MATCH($B$2, resultados!$A$1:$ZZ$1, 0))</f>
        <v/>
      </c>
      <c r="C220">
        <f>INDEX(resultados!$A$2:$ZZ$855, 214, MATCH($B$3, resultados!$A$1:$ZZ$1, 0))</f>
        <v/>
      </c>
    </row>
    <row r="221">
      <c r="A221">
        <f>INDEX(resultados!$A$2:$ZZ$855, 215, MATCH($B$1, resultados!$A$1:$ZZ$1, 0))</f>
        <v/>
      </c>
      <c r="B221">
        <f>INDEX(resultados!$A$2:$ZZ$855, 215, MATCH($B$2, resultados!$A$1:$ZZ$1, 0))</f>
        <v/>
      </c>
      <c r="C221">
        <f>INDEX(resultados!$A$2:$ZZ$855, 215, MATCH($B$3, resultados!$A$1:$ZZ$1, 0))</f>
        <v/>
      </c>
    </row>
    <row r="222">
      <c r="A222">
        <f>INDEX(resultados!$A$2:$ZZ$855, 216, MATCH($B$1, resultados!$A$1:$ZZ$1, 0))</f>
        <v/>
      </c>
      <c r="B222">
        <f>INDEX(resultados!$A$2:$ZZ$855, 216, MATCH($B$2, resultados!$A$1:$ZZ$1, 0))</f>
        <v/>
      </c>
      <c r="C222">
        <f>INDEX(resultados!$A$2:$ZZ$855, 216, MATCH($B$3, resultados!$A$1:$ZZ$1, 0))</f>
        <v/>
      </c>
    </row>
    <row r="223">
      <c r="A223">
        <f>INDEX(resultados!$A$2:$ZZ$855, 217, MATCH($B$1, resultados!$A$1:$ZZ$1, 0))</f>
        <v/>
      </c>
      <c r="B223">
        <f>INDEX(resultados!$A$2:$ZZ$855, 217, MATCH($B$2, resultados!$A$1:$ZZ$1, 0))</f>
        <v/>
      </c>
      <c r="C223">
        <f>INDEX(resultados!$A$2:$ZZ$855, 217, MATCH($B$3, resultados!$A$1:$ZZ$1, 0))</f>
        <v/>
      </c>
    </row>
    <row r="224">
      <c r="A224">
        <f>INDEX(resultados!$A$2:$ZZ$855, 218, MATCH($B$1, resultados!$A$1:$ZZ$1, 0))</f>
        <v/>
      </c>
      <c r="B224">
        <f>INDEX(resultados!$A$2:$ZZ$855, 218, MATCH($B$2, resultados!$A$1:$ZZ$1, 0))</f>
        <v/>
      </c>
      <c r="C224">
        <f>INDEX(resultados!$A$2:$ZZ$855, 218, MATCH($B$3, resultados!$A$1:$ZZ$1, 0))</f>
        <v/>
      </c>
    </row>
    <row r="225">
      <c r="A225">
        <f>INDEX(resultados!$A$2:$ZZ$855, 219, MATCH($B$1, resultados!$A$1:$ZZ$1, 0))</f>
        <v/>
      </c>
      <c r="B225">
        <f>INDEX(resultados!$A$2:$ZZ$855, 219, MATCH($B$2, resultados!$A$1:$ZZ$1, 0))</f>
        <v/>
      </c>
      <c r="C225">
        <f>INDEX(resultados!$A$2:$ZZ$855, 219, MATCH($B$3, resultados!$A$1:$ZZ$1, 0))</f>
        <v/>
      </c>
    </row>
    <row r="226">
      <c r="A226">
        <f>INDEX(resultados!$A$2:$ZZ$855, 220, MATCH($B$1, resultados!$A$1:$ZZ$1, 0))</f>
        <v/>
      </c>
      <c r="B226">
        <f>INDEX(resultados!$A$2:$ZZ$855, 220, MATCH($B$2, resultados!$A$1:$ZZ$1, 0))</f>
        <v/>
      </c>
      <c r="C226">
        <f>INDEX(resultados!$A$2:$ZZ$855, 220, MATCH($B$3, resultados!$A$1:$ZZ$1, 0))</f>
        <v/>
      </c>
    </row>
    <row r="227">
      <c r="A227">
        <f>INDEX(resultados!$A$2:$ZZ$855, 221, MATCH($B$1, resultados!$A$1:$ZZ$1, 0))</f>
        <v/>
      </c>
      <c r="B227">
        <f>INDEX(resultados!$A$2:$ZZ$855, 221, MATCH($B$2, resultados!$A$1:$ZZ$1, 0))</f>
        <v/>
      </c>
      <c r="C227">
        <f>INDEX(resultados!$A$2:$ZZ$855, 221, MATCH($B$3, resultados!$A$1:$ZZ$1, 0))</f>
        <v/>
      </c>
    </row>
    <row r="228">
      <c r="A228">
        <f>INDEX(resultados!$A$2:$ZZ$855, 222, MATCH($B$1, resultados!$A$1:$ZZ$1, 0))</f>
        <v/>
      </c>
      <c r="B228">
        <f>INDEX(resultados!$A$2:$ZZ$855, 222, MATCH($B$2, resultados!$A$1:$ZZ$1, 0))</f>
        <v/>
      </c>
      <c r="C228">
        <f>INDEX(resultados!$A$2:$ZZ$855, 222, MATCH($B$3, resultados!$A$1:$ZZ$1, 0))</f>
        <v/>
      </c>
    </row>
    <row r="229">
      <c r="A229">
        <f>INDEX(resultados!$A$2:$ZZ$855, 223, MATCH($B$1, resultados!$A$1:$ZZ$1, 0))</f>
        <v/>
      </c>
      <c r="B229">
        <f>INDEX(resultados!$A$2:$ZZ$855, 223, MATCH($B$2, resultados!$A$1:$ZZ$1, 0))</f>
        <v/>
      </c>
      <c r="C229">
        <f>INDEX(resultados!$A$2:$ZZ$855, 223, MATCH($B$3, resultados!$A$1:$ZZ$1, 0))</f>
        <v/>
      </c>
    </row>
    <row r="230">
      <c r="A230">
        <f>INDEX(resultados!$A$2:$ZZ$855, 224, MATCH($B$1, resultados!$A$1:$ZZ$1, 0))</f>
        <v/>
      </c>
      <c r="B230">
        <f>INDEX(resultados!$A$2:$ZZ$855, 224, MATCH($B$2, resultados!$A$1:$ZZ$1, 0))</f>
        <v/>
      </c>
      <c r="C230">
        <f>INDEX(resultados!$A$2:$ZZ$855, 224, MATCH($B$3, resultados!$A$1:$ZZ$1, 0))</f>
        <v/>
      </c>
    </row>
    <row r="231">
      <c r="A231">
        <f>INDEX(resultados!$A$2:$ZZ$855, 225, MATCH($B$1, resultados!$A$1:$ZZ$1, 0))</f>
        <v/>
      </c>
      <c r="B231">
        <f>INDEX(resultados!$A$2:$ZZ$855, 225, MATCH($B$2, resultados!$A$1:$ZZ$1, 0))</f>
        <v/>
      </c>
      <c r="C231">
        <f>INDEX(resultados!$A$2:$ZZ$855, 225, MATCH($B$3, resultados!$A$1:$ZZ$1, 0))</f>
        <v/>
      </c>
    </row>
    <row r="232">
      <c r="A232">
        <f>INDEX(resultados!$A$2:$ZZ$855, 226, MATCH($B$1, resultados!$A$1:$ZZ$1, 0))</f>
        <v/>
      </c>
      <c r="B232">
        <f>INDEX(resultados!$A$2:$ZZ$855, 226, MATCH($B$2, resultados!$A$1:$ZZ$1, 0))</f>
        <v/>
      </c>
      <c r="C232">
        <f>INDEX(resultados!$A$2:$ZZ$855, 226, MATCH($B$3, resultados!$A$1:$ZZ$1, 0))</f>
        <v/>
      </c>
    </row>
    <row r="233">
      <c r="A233">
        <f>INDEX(resultados!$A$2:$ZZ$855, 227, MATCH($B$1, resultados!$A$1:$ZZ$1, 0))</f>
        <v/>
      </c>
      <c r="B233">
        <f>INDEX(resultados!$A$2:$ZZ$855, 227, MATCH($B$2, resultados!$A$1:$ZZ$1, 0))</f>
        <v/>
      </c>
      <c r="C233">
        <f>INDEX(resultados!$A$2:$ZZ$855, 227, MATCH($B$3, resultados!$A$1:$ZZ$1, 0))</f>
        <v/>
      </c>
    </row>
    <row r="234">
      <c r="A234">
        <f>INDEX(resultados!$A$2:$ZZ$855, 228, MATCH($B$1, resultados!$A$1:$ZZ$1, 0))</f>
        <v/>
      </c>
      <c r="B234">
        <f>INDEX(resultados!$A$2:$ZZ$855, 228, MATCH($B$2, resultados!$A$1:$ZZ$1, 0))</f>
        <v/>
      </c>
      <c r="C234">
        <f>INDEX(resultados!$A$2:$ZZ$855, 228, MATCH($B$3, resultados!$A$1:$ZZ$1, 0))</f>
        <v/>
      </c>
    </row>
    <row r="235">
      <c r="A235">
        <f>INDEX(resultados!$A$2:$ZZ$855, 229, MATCH($B$1, resultados!$A$1:$ZZ$1, 0))</f>
        <v/>
      </c>
      <c r="B235">
        <f>INDEX(resultados!$A$2:$ZZ$855, 229, MATCH($B$2, resultados!$A$1:$ZZ$1, 0))</f>
        <v/>
      </c>
      <c r="C235">
        <f>INDEX(resultados!$A$2:$ZZ$855, 229, MATCH($B$3, resultados!$A$1:$ZZ$1, 0))</f>
        <v/>
      </c>
    </row>
    <row r="236">
      <c r="A236">
        <f>INDEX(resultados!$A$2:$ZZ$855, 230, MATCH($B$1, resultados!$A$1:$ZZ$1, 0))</f>
        <v/>
      </c>
      <c r="B236">
        <f>INDEX(resultados!$A$2:$ZZ$855, 230, MATCH($B$2, resultados!$A$1:$ZZ$1, 0))</f>
        <v/>
      </c>
      <c r="C236">
        <f>INDEX(resultados!$A$2:$ZZ$855, 230, MATCH($B$3, resultados!$A$1:$ZZ$1, 0))</f>
        <v/>
      </c>
    </row>
    <row r="237">
      <c r="A237">
        <f>INDEX(resultados!$A$2:$ZZ$855, 231, MATCH($B$1, resultados!$A$1:$ZZ$1, 0))</f>
        <v/>
      </c>
      <c r="B237">
        <f>INDEX(resultados!$A$2:$ZZ$855, 231, MATCH($B$2, resultados!$A$1:$ZZ$1, 0))</f>
        <v/>
      </c>
      <c r="C237">
        <f>INDEX(resultados!$A$2:$ZZ$855, 231, MATCH($B$3, resultados!$A$1:$ZZ$1, 0))</f>
        <v/>
      </c>
    </row>
    <row r="238">
      <c r="A238">
        <f>INDEX(resultados!$A$2:$ZZ$855, 232, MATCH($B$1, resultados!$A$1:$ZZ$1, 0))</f>
        <v/>
      </c>
      <c r="B238">
        <f>INDEX(resultados!$A$2:$ZZ$855, 232, MATCH($B$2, resultados!$A$1:$ZZ$1, 0))</f>
        <v/>
      </c>
      <c r="C238">
        <f>INDEX(resultados!$A$2:$ZZ$855, 232, MATCH($B$3, resultados!$A$1:$ZZ$1, 0))</f>
        <v/>
      </c>
    </row>
    <row r="239">
      <c r="A239">
        <f>INDEX(resultados!$A$2:$ZZ$855, 233, MATCH($B$1, resultados!$A$1:$ZZ$1, 0))</f>
        <v/>
      </c>
      <c r="B239">
        <f>INDEX(resultados!$A$2:$ZZ$855, 233, MATCH($B$2, resultados!$A$1:$ZZ$1, 0))</f>
        <v/>
      </c>
      <c r="C239">
        <f>INDEX(resultados!$A$2:$ZZ$855, 233, MATCH($B$3, resultados!$A$1:$ZZ$1, 0))</f>
        <v/>
      </c>
    </row>
    <row r="240">
      <c r="A240">
        <f>INDEX(resultados!$A$2:$ZZ$855, 234, MATCH($B$1, resultados!$A$1:$ZZ$1, 0))</f>
        <v/>
      </c>
      <c r="B240">
        <f>INDEX(resultados!$A$2:$ZZ$855, 234, MATCH($B$2, resultados!$A$1:$ZZ$1, 0))</f>
        <v/>
      </c>
      <c r="C240">
        <f>INDEX(resultados!$A$2:$ZZ$855, 234, MATCH($B$3, resultados!$A$1:$ZZ$1, 0))</f>
        <v/>
      </c>
    </row>
    <row r="241">
      <c r="A241">
        <f>INDEX(resultados!$A$2:$ZZ$855, 235, MATCH($B$1, resultados!$A$1:$ZZ$1, 0))</f>
        <v/>
      </c>
      <c r="B241">
        <f>INDEX(resultados!$A$2:$ZZ$855, 235, MATCH($B$2, resultados!$A$1:$ZZ$1, 0))</f>
        <v/>
      </c>
      <c r="C241">
        <f>INDEX(resultados!$A$2:$ZZ$855, 235, MATCH($B$3, resultados!$A$1:$ZZ$1, 0))</f>
        <v/>
      </c>
    </row>
    <row r="242">
      <c r="A242">
        <f>INDEX(resultados!$A$2:$ZZ$855, 236, MATCH($B$1, resultados!$A$1:$ZZ$1, 0))</f>
        <v/>
      </c>
      <c r="B242">
        <f>INDEX(resultados!$A$2:$ZZ$855, 236, MATCH($B$2, resultados!$A$1:$ZZ$1, 0))</f>
        <v/>
      </c>
      <c r="C242">
        <f>INDEX(resultados!$A$2:$ZZ$855, 236, MATCH($B$3, resultados!$A$1:$ZZ$1, 0))</f>
        <v/>
      </c>
    </row>
    <row r="243">
      <c r="A243">
        <f>INDEX(resultados!$A$2:$ZZ$855, 237, MATCH($B$1, resultados!$A$1:$ZZ$1, 0))</f>
        <v/>
      </c>
      <c r="B243">
        <f>INDEX(resultados!$A$2:$ZZ$855, 237, MATCH($B$2, resultados!$A$1:$ZZ$1, 0))</f>
        <v/>
      </c>
      <c r="C243">
        <f>INDEX(resultados!$A$2:$ZZ$855, 237, MATCH($B$3, resultados!$A$1:$ZZ$1, 0))</f>
        <v/>
      </c>
    </row>
    <row r="244">
      <c r="A244">
        <f>INDEX(resultados!$A$2:$ZZ$855, 238, MATCH($B$1, resultados!$A$1:$ZZ$1, 0))</f>
        <v/>
      </c>
      <c r="B244">
        <f>INDEX(resultados!$A$2:$ZZ$855, 238, MATCH($B$2, resultados!$A$1:$ZZ$1, 0))</f>
        <v/>
      </c>
      <c r="C244">
        <f>INDEX(resultados!$A$2:$ZZ$855, 238, MATCH($B$3, resultados!$A$1:$ZZ$1, 0))</f>
        <v/>
      </c>
    </row>
    <row r="245">
      <c r="A245">
        <f>INDEX(resultados!$A$2:$ZZ$855, 239, MATCH($B$1, resultados!$A$1:$ZZ$1, 0))</f>
        <v/>
      </c>
      <c r="B245">
        <f>INDEX(resultados!$A$2:$ZZ$855, 239, MATCH($B$2, resultados!$A$1:$ZZ$1, 0))</f>
        <v/>
      </c>
      <c r="C245">
        <f>INDEX(resultados!$A$2:$ZZ$855, 239, MATCH($B$3, resultados!$A$1:$ZZ$1, 0))</f>
        <v/>
      </c>
    </row>
    <row r="246">
      <c r="A246">
        <f>INDEX(resultados!$A$2:$ZZ$855, 240, MATCH($B$1, resultados!$A$1:$ZZ$1, 0))</f>
        <v/>
      </c>
      <c r="B246">
        <f>INDEX(resultados!$A$2:$ZZ$855, 240, MATCH($B$2, resultados!$A$1:$ZZ$1, 0))</f>
        <v/>
      </c>
      <c r="C246">
        <f>INDEX(resultados!$A$2:$ZZ$855, 240, MATCH($B$3, resultados!$A$1:$ZZ$1, 0))</f>
        <v/>
      </c>
    </row>
    <row r="247">
      <c r="A247">
        <f>INDEX(resultados!$A$2:$ZZ$855, 241, MATCH($B$1, resultados!$A$1:$ZZ$1, 0))</f>
        <v/>
      </c>
      <c r="B247">
        <f>INDEX(resultados!$A$2:$ZZ$855, 241, MATCH($B$2, resultados!$A$1:$ZZ$1, 0))</f>
        <v/>
      </c>
      <c r="C247">
        <f>INDEX(resultados!$A$2:$ZZ$855, 241, MATCH($B$3, resultados!$A$1:$ZZ$1, 0))</f>
        <v/>
      </c>
    </row>
    <row r="248">
      <c r="A248">
        <f>INDEX(resultados!$A$2:$ZZ$855, 242, MATCH($B$1, resultados!$A$1:$ZZ$1, 0))</f>
        <v/>
      </c>
      <c r="B248">
        <f>INDEX(resultados!$A$2:$ZZ$855, 242, MATCH($B$2, resultados!$A$1:$ZZ$1, 0))</f>
        <v/>
      </c>
      <c r="C248">
        <f>INDEX(resultados!$A$2:$ZZ$855, 242, MATCH($B$3, resultados!$A$1:$ZZ$1, 0))</f>
        <v/>
      </c>
    </row>
    <row r="249">
      <c r="A249">
        <f>INDEX(resultados!$A$2:$ZZ$855, 243, MATCH($B$1, resultados!$A$1:$ZZ$1, 0))</f>
        <v/>
      </c>
      <c r="B249">
        <f>INDEX(resultados!$A$2:$ZZ$855, 243, MATCH($B$2, resultados!$A$1:$ZZ$1, 0))</f>
        <v/>
      </c>
      <c r="C249">
        <f>INDEX(resultados!$A$2:$ZZ$855, 243, MATCH($B$3, resultados!$A$1:$ZZ$1, 0))</f>
        <v/>
      </c>
    </row>
    <row r="250">
      <c r="A250">
        <f>INDEX(resultados!$A$2:$ZZ$855, 244, MATCH($B$1, resultados!$A$1:$ZZ$1, 0))</f>
        <v/>
      </c>
      <c r="B250">
        <f>INDEX(resultados!$A$2:$ZZ$855, 244, MATCH($B$2, resultados!$A$1:$ZZ$1, 0))</f>
        <v/>
      </c>
      <c r="C250">
        <f>INDEX(resultados!$A$2:$ZZ$855, 244, MATCH($B$3, resultados!$A$1:$ZZ$1, 0))</f>
        <v/>
      </c>
    </row>
    <row r="251">
      <c r="A251">
        <f>INDEX(resultados!$A$2:$ZZ$855, 245, MATCH($B$1, resultados!$A$1:$ZZ$1, 0))</f>
        <v/>
      </c>
      <c r="B251">
        <f>INDEX(resultados!$A$2:$ZZ$855, 245, MATCH($B$2, resultados!$A$1:$ZZ$1, 0))</f>
        <v/>
      </c>
      <c r="C251">
        <f>INDEX(resultados!$A$2:$ZZ$855, 245, MATCH($B$3, resultados!$A$1:$ZZ$1, 0))</f>
        <v/>
      </c>
    </row>
    <row r="252">
      <c r="A252">
        <f>INDEX(resultados!$A$2:$ZZ$855, 246, MATCH($B$1, resultados!$A$1:$ZZ$1, 0))</f>
        <v/>
      </c>
      <c r="B252">
        <f>INDEX(resultados!$A$2:$ZZ$855, 246, MATCH($B$2, resultados!$A$1:$ZZ$1, 0))</f>
        <v/>
      </c>
      <c r="C252">
        <f>INDEX(resultados!$A$2:$ZZ$855, 246, MATCH($B$3, resultados!$A$1:$ZZ$1, 0))</f>
        <v/>
      </c>
    </row>
    <row r="253">
      <c r="A253">
        <f>INDEX(resultados!$A$2:$ZZ$855, 247, MATCH($B$1, resultados!$A$1:$ZZ$1, 0))</f>
        <v/>
      </c>
      <c r="B253">
        <f>INDEX(resultados!$A$2:$ZZ$855, 247, MATCH($B$2, resultados!$A$1:$ZZ$1, 0))</f>
        <v/>
      </c>
      <c r="C253">
        <f>INDEX(resultados!$A$2:$ZZ$855, 247, MATCH($B$3, resultados!$A$1:$ZZ$1, 0))</f>
        <v/>
      </c>
    </row>
    <row r="254">
      <c r="A254">
        <f>INDEX(resultados!$A$2:$ZZ$855, 248, MATCH($B$1, resultados!$A$1:$ZZ$1, 0))</f>
        <v/>
      </c>
      <c r="B254">
        <f>INDEX(resultados!$A$2:$ZZ$855, 248, MATCH($B$2, resultados!$A$1:$ZZ$1, 0))</f>
        <v/>
      </c>
      <c r="C254">
        <f>INDEX(resultados!$A$2:$ZZ$855, 248, MATCH($B$3, resultados!$A$1:$ZZ$1, 0))</f>
        <v/>
      </c>
    </row>
    <row r="255">
      <c r="A255">
        <f>INDEX(resultados!$A$2:$ZZ$855, 249, MATCH($B$1, resultados!$A$1:$ZZ$1, 0))</f>
        <v/>
      </c>
      <c r="B255">
        <f>INDEX(resultados!$A$2:$ZZ$855, 249, MATCH($B$2, resultados!$A$1:$ZZ$1, 0))</f>
        <v/>
      </c>
      <c r="C255">
        <f>INDEX(resultados!$A$2:$ZZ$855, 249, MATCH($B$3, resultados!$A$1:$ZZ$1, 0))</f>
        <v/>
      </c>
    </row>
    <row r="256">
      <c r="A256">
        <f>INDEX(resultados!$A$2:$ZZ$855, 250, MATCH($B$1, resultados!$A$1:$ZZ$1, 0))</f>
        <v/>
      </c>
      <c r="B256">
        <f>INDEX(resultados!$A$2:$ZZ$855, 250, MATCH($B$2, resultados!$A$1:$ZZ$1, 0))</f>
        <v/>
      </c>
      <c r="C256">
        <f>INDEX(resultados!$A$2:$ZZ$855, 250, MATCH($B$3, resultados!$A$1:$ZZ$1, 0))</f>
        <v/>
      </c>
    </row>
    <row r="257">
      <c r="A257">
        <f>INDEX(resultados!$A$2:$ZZ$855, 251, MATCH($B$1, resultados!$A$1:$ZZ$1, 0))</f>
        <v/>
      </c>
      <c r="B257">
        <f>INDEX(resultados!$A$2:$ZZ$855, 251, MATCH($B$2, resultados!$A$1:$ZZ$1, 0))</f>
        <v/>
      </c>
      <c r="C257">
        <f>INDEX(resultados!$A$2:$ZZ$855, 251, MATCH($B$3, resultados!$A$1:$ZZ$1, 0))</f>
        <v/>
      </c>
    </row>
    <row r="258">
      <c r="A258">
        <f>INDEX(resultados!$A$2:$ZZ$855, 252, MATCH($B$1, resultados!$A$1:$ZZ$1, 0))</f>
        <v/>
      </c>
      <c r="B258">
        <f>INDEX(resultados!$A$2:$ZZ$855, 252, MATCH($B$2, resultados!$A$1:$ZZ$1, 0))</f>
        <v/>
      </c>
      <c r="C258">
        <f>INDEX(resultados!$A$2:$ZZ$855, 252, MATCH($B$3, resultados!$A$1:$ZZ$1, 0))</f>
        <v/>
      </c>
    </row>
    <row r="259">
      <c r="A259">
        <f>INDEX(resultados!$A$2:$ZZ$855, 253, MATCH($B$1, resultados!$A$1:$ZZ$1, 0))</f>
        <v/>
      </c>
      <c r="B259">
        <f>INDEX(resultados!$A$2:$ZZ$855, 253, MATCH($B$2, resultados!$A$1:$ZZ$1, 0))</f>
        <v/>
      </c>
      <c r="C259">
        <f>INDEX(resultados!$A$2:$ZZ$855, 253, MATCH($B$3, resultados!$A$1:$ZZ$1, 0))</f>
        <v/>
      </c>
    </row>
    <row r="260">
      <c r="A260">
        <f>INDEX(resultados!$A$2:$ZZ$855, 254, MATCH($B$1, resultados!$A$1:$ZZ$1, 0))</f>
        <v/>
      </c>
      <c r="B260">
        <f>INDEX(resultados!$A$2:$ZZ$855, 254, MATCH($B$2, resultados!$A$1:$ZZ$1, 0))</f>
        <v/>
      </c>
      <c r="C260">
        <f>INDEX(resultados!$A$2:$ZZ$855, 254, MATCH($B$3, resultados!$A$1:$ZZ$1, 0))</f>
        <v/>
      </c>
    </row>
    <row r="261">
      <c r="A261">
        <f>INDEX(resultados!$A$2:$ZZ$855, 255, MATCH($B$1, resultados!$A$1:$ZZ$1, 0))</f>
        <v/>
      </c>
      <c r="B261">
        <f>INDEX(resultados!$A$2:$ZZ$855, 255, MATCH($B$2, resultados!$A$1:$ZZ$1, 0))</f>
        <v/>
      </c>
      <c r="C261">
        <f>INDEX(resultados!$A$2:$ZZ$855, 255, MATCH($B$3, resultados!$A$1:$ZZ$1, 0))</f>
        <v/>
      </c>
    </row>
    <row r="262">
      <c r="A262">
        <f>INDEX(resultados!$A$2:$ZZ$855, 256, MATCH($B$1, resultados!$A$1:$ZZ$1, 0))</f>
        <v/>
      </c>
      <c r="B262">
        <f>INDEX(resultados!$A$2:$ZZ$855, 256, MATCH($B$2, resultados!$A$1:$ZZ$1, 0))</f>
        <v/>
      </c>
      <c r="C262">
        <f>INDEX(resultados!$A$2:$ZZ$855, 256, MATCH($B$3, resultados!$A$1:$ZZ$1, 0))</f>
        <v/>
      </c>
    </row>
    <row r="263">
      <c r="A263">
        <f>INDEX(resultados!$A$2:$ZZ$855, 257, MATCH($B$1, resultados!$A$1:$ZZ$1, 0))</f>
        <v/>
      </c>
      <c r="B263">
        <f>INDEX(resultados!$A$2:$ZZ$855, 257, MATCH($B$2, resultados!$A$1:$ZZ$1, 0))</f>
        <v/>
      </c>
      <c r="C263">
        <f>INDEX(resultados!$A$2:$ZZ$855, 257, MATCH($B$3, resultados!$A$1:$ZZ$1, 0))</f>
        <v/>
      </c>
    </row>
    <row r="264">
      <c r="A264">
        <f>INDEX(resultados!$A$2:$ZZ$855, 258, MATCH($B$1, resultados!$A$1:$ZZ$1, 0))</f>
        <v/>
      </c>
      <c r="B264">
        <f>INDEX(resultados!$A$2:$ZZ$855, 258, MATCH($B$2, resultados!$A$1:$ZZ$1, 0))</f>
        <v/>
      </c>
      <c r="C264">
        <f>INDEX(resultados!$A$2:$ZZ$855, 258, MATCH($B$3, resultados!$A$1:$ZZ$1, 0))</f>
        <v/>
      </c>
    </row>
    <row r="265">
      <c r="A265">
        <f>INDEX(resultados!$A$2:$ZZ$855, 259, MATCH($B$1, resultados!$A$1:$ZZ$1, 0))</f>
        <v/>
      </c>
      <c r="B265">
        <f>INDEX(resultados!$A$2:$ZZ$855, 259, MATCH($B$2, resultados!$A$1:$ZZ$1, 0))</f>
        <v/>
      </c>
      <c r="C265">
        <f>INDEX(resultados!$A$2:$ZZ$855, 259, MATCH($B$3, resultados!$A$1:$ZZ$1, 0))</f>
        <v/>
      </c>
    </row>
    <row r="266">
      <c r="A266">
        <f>INDEX(resultados!$A$2:$ZZ$855, 260, MATCH($B$1, resultados!$A$1:$ZZ$1, 0))</f>
        <v/>
      </c>
      <c r="B266">
        <f>INDEX(resultados!$A$2:$ZZ$855, 260, MATCH($B$2, resultados!$A$1:$ZZ$1, 0))</f>
        <v/>
      </c>
      <c r="C266">
        <f>INDEX(resultados!$A$2:$ZZ$855, 260, MATCH($B$3, resultados!$A$1:$ZZ$1, 0))</f>
        <v/>
      </c>
    </row>
    <row r="267">
      <c r="A267">
        <f>INDEX(resultados!$A$2:$ZZ$855, 261, MATCH($B$1, resultados!$A$1:$ZZ$1, 0))</f>
        <v/>
      </c>
      <c r="B267">
        <f>INDEX(resultados!$A$2:$ZZ$855, 261, MATCH($B$2, resultados!$A$1:$ZZ$1, 0))</f>
        <v/>
      </c>
      <c r="C267">
        <f>INDEX(resultados!$A$2:$ZZ$855, 261, MATCH($B$3, resultados!$A$1:$ZZ$1, 0))</f>
        <v/>
      </c>
    </row>
    <row r="268">
      <c r="A268">
        <f>INDEX(resultados!$A$2:$ZZ$855, 262, MATCH($B$1, resultados!$A$1:$ZZ$1, 0))</f>
        <v/>
      </c>
      <c r="B268">
        <f>INDEX(resultados!$A$2:$ZZ$855, 262, MATCH($B$2, resultados!$A$1:$ZZ$1, 0))</f>
        <v/>
      </c>
      <c r="C268">
        <f>INDEX(resultados!$A$2:$ZZ$855, 262, MATCH($B$3, resultados!$A$1:$ZZ$1, 0))</f>
        <v/>
      </c>
    </row>
    <row r="269">
      <c r="A269">
        <f>INDEX(resultados!$A$2:$ZZ$855, 263, MATCH($B$1, resultados!$A$1:$ZZ$1, 0))</f>
        <v/>
      </c>
      <c r="B269">
        <f>INDEX(resultados!$A$2:$ZZ$855, 263, MATCH($B$2, resultados!$A$1:$ZZ$1, 0))</f>
        <v/>
      </c>
      <c r="C269">
        <f>INDEX(resultados!$A$2:$ZZ$855, 263, MATCH($B$3, resultados!$A$1:$ZZ$1, 0))</f>
        <v/>
      </c>
    </row>
    <row r="270">
      <c r="A270">
        <f>INDEX(resultados!$A$2:$ZZ$855, 264, MATCH($B$1, resultados!$A$1:$ZZ$1, 0))</f>
        <v/>
      </c>
      <c r="B270">
        <f>INDEX(resultados!$A$2:$ZZ$855, 264, MATCH($B$2, resultados!$A$1:$ZZ$1, 0))</f>
        <v/>
      </c>
      <c r="C270">
        <f>INDEX(resultados!$A$2:$ZZ$855, 264, MATCH($B$3, resultados!$A$1:$ZZ$1, 0))</f>
        <v/>
      </c>
    </row>
    <row r="271">
      <c r="A271">
        <f>INDEX(resultados!$A$2:$ZZ$855, 265, MATCH($B$1, resultados!$A$1:$ZZ$1, 0))</f>
        <v/>
      </c>
      <c r="B271">
        <f>INDEX(resultados!$A$2:$ZZ$855, 265, MATCH($B$2, resultados!$A$1:$ZZ$1, 0))</f>
        <v/>
      </c>
      <c r="C271">
        <f>INDEX(resultados!$A$2:$ZZ$855, 265, MATCH($B$3, resultados!$A$1:$ZZ$1, 0))</f>
        <v/>
      </c>
    </row>
    <row r="272">
      <c r="A272">
        <f>INDEX(resultados!$A$2:$ZZ$855, 266, MATCH($B$1, resultados!$A$1:$ZZ$1, 0))</f>
        <v/>
      </c>
      <c r="B272">
        <f>INDEX(resultados!$A$2:$ZZ$855, 266, MATCH($B$2, resultados!$A$1:$ZZ$1, 0))</f>
        <v/>
      </c>
      <c r="C272">
        <f>INDEX(resultados!$A$2:$ZZ$855, 266, MATCH($B$3, resultados!$A$1:$ZZ$1, 0))</f>
        <v/>
      </c>
    </row>
    <row r="273">
      <c r="A273">
        <f>INDEX(resultados!$A$2:$ZZ$855, 267, MATCH($B$1, resultados!$A$1:$ZZ$1, 0))</f>
        <v/>
      </c>
      <c r="B273">
        <f>INDEX(resultados!$A$2:$ZZ$855, 267, MATCH($B$2, resultados!$A$1:$ZZ$1, 0))</f>
        <v/>
      </c>
      <c r="C273">
        <f>INDEX(resultados!$A$2:$ZZ$855, 267, MATCH($B$3, resultados!$A$1:$ZZ$1, 0))</f>
        <v/>
      </c>
    </row>
    <row r="274">
      <c r="A274">
        <f>INDEX(resultados!$A$2:$ZZ$855, 268, MATCH($B$1, resultados!$A$1:$ZZ$1, 0))</f>
        <v/>
      </c>
      <c r="B274">
        <f>INDEX(resultados!$A$2:$ZZ$855, 268, MATCH($B$2, resultados!$A$1:$ZZ$1, 0))</f>
        <v/>
      </c>
      <c r="C274">
        <f>INDEX(resultados!$A$2:$ZZ$855, 268, MATCH($B$3, resultados!$A$1:$ZZ$1, 0))</f>
        <v/>
      </c>
    </row>
    <row r="275">
      <c r="A275">
        <f>INDEX(resultados!$A$2:$ZZ$855, 269, MATCH($B$1, resultados!$A$1:$ZZ$1, 0))</f>
        <v/>
      </c>
      <c r="B275">
        <f>INDEX(resultados!$A$2:$ZZ$855, 269, MATCH($B$2, resultados!$A$1:$ZZ$1, 0))</f>
        <v/>
      </c>
      <c r="C275">
        <f>INDEX(resultados!$A$2:$ZZ$855, 269, MATCH($B$3, resultados!$A$1:$ZZ$1, 0))</f>
        <v/>
      </c>
    </row>
    <row r="276">
      <c r="A276">
        <f>INDEX(resultados!$A$2:$ZZ$855, 270, MATCH($B$1, resultados!$A$1:$ZZ$1, 0))</f>
        <v/>
      </c>
      <c r="B276">
        <f>INDEX(resultados!$A$2:$ZZ$855, 270, MATCH($B$2, resultados!$A$1:$ZZ$1, 0))</f>
        <v/>
      </c>
      <c r="C276">
        <f>INDEX(resultados!$A$2:$ZZ$855, 270, MATCH($B$3, resultados!$A$1:$ZZ$1, 0))</f>
        <v/>
      </c>
    </row>
    <row r="277">
      <c r="A277">
        <f>INDEX(resultados!$A$2:$ZZ$855, 271, MATCH($B$1, resultados!$A$1:$ZZ$1, 0))</f>
        <v/>
      </c>
      <c r="B277">
        <f>INDEX(resultados!$A$2:$ZZ$855, 271, MATCH($B$2, resultados!$A$1:$ZZ$1, 0))</f>
        <v/>
      </c>
      <c r="C277">
        <f>INDEX(resultados!$A$2:$ZZ$855, 271, MATCH($B$3, resultados!$A$1:$ZZ$1, 0))</f>
        <v/>
      </c>
    </row>
    <row r="278">
      <c r="A278">
        <f>INDEX(resultados!$A$2:$ZZ$855, 272, MATCH($B$1, resultados!$A$1:$ZZ$1, 0))</f>
        <v/>
      </c>
      <c r="B278">
        <f>INDEX(resultados!$A$2:$ZZ$855, 272, MATCH($B$2, resultados!$A$1:$ZZ$1, 0))</f>
        <v/>
      </c>
      <c r="C278">
        <f>INDEX(resultados!$A$2:$ZZ$855, 272, MATCH($B$3, resultados!$A$1:$ZZ$1, 0))</f>
        <v/>
      </c>
    </row>
    <row r="279">
      <c r="A279">
        <f>INDEX(resultados!$A$2:$ZZ$855, 273, MATCH($B$1, resultados!$A$1:$ZZ$1, 0))</f>
        <v/>
      </c>
      <c r="B279">
        <f>INDEX(resultados!$A$2:$ZZ$855, 273, MATCH($B$2, resultados!$A$1:$ZZ$1, 0))</f>
        <v/>
      </c>
      <c r="C279">
        <f>INDEX(resultados!$A$2:$ZZ$855, 273, MATCH($B$3, resultados!$A$1:$ZZ$1, 0))</f>
        <v/>
      </c>
    </row>
    <row r="280">
      <c r="A280">
        <f>INDEX(resultados!$A$2:$ZZ$855, 274, MATCH($B$1, resultados!$A$1:$ZZ$1, 0))</f>
        <v/>
      </c>
      <c r="B280">
        <f>INDEX(resultados!$A$2:$ZZ$855, 274, MATCH($B$2, resultados!$A$1:$ZZ$1, 0))</f>
        <v/>
      </c>
      <c r="C280">
        <f>INDEX(resultados!$A$2:$ZZ$855, 274, MATCH($B$3, resultados!$A$1:$ZZ$1, 0))</f>
        <v/>
      </c>
    </row>
    <row r="281">
      <c r="A281">
        <f>INDEX(resultados!$A$2:$ZZ$855, 275, MATCH($B$1, resultados!$A$1:$ZZ$1, 0))</f>
        <v/>
      </c>
      <c r="B281">
        <f>INDEX(resultados!$A$2:$ZZ$855, 275, MATCH($B$2, resultados!$A$1:$ZZ$1, 0))</f>
        <v/>
      </c>
      <c r="C281">
        <f>INDEX(resultados!$A$2:$ZZ$855, 275, MATCH($B$3, resultados!$A$1:$ZZ$1, 0))</f>
        <v/>
      </c>
    </row>
    <row r="282">
      <c r="A282">
        <f>INDEX(resultados!$A$2:$ZZ$855, 276, MATCH($B$1, resultados!$A$1:$ZZ$1, 0))</f>
        <v/>
      </c>
      <c r="B282">
        <f>INDEX(resultados!$A$2:$ZZ$855, 276, MATCH($B$2, resultados!$A$1:$ZZ$1, 0))</f>
        <v/>
      </c>
      <c r="C282">
        <f>INDEX(resultados!$A$2:$ZZ$855, 276, MATCH($B$3, resultados!$A$1:$ZZ$1, 0))</f>
        <v/>
      </c>
    </row>
    <row r="283">
      <c r="A283">
        <f>INDEX(resultados!$A$2:$ZZ$855, 277, MATCH($B$1, resultados!$A$1:$ZZ$1, 0))</f>
        <v/>
      </c>
      <c r="B283">
        <f>INDEX(resultados!$A$2:$ZZ$855, 277, MATCH($B$2, resultados!$A$1:$ZZ$1, 0))</f>
        <v/>
      </c>
      <c r="C283">
        <f>INDEX(resultados!$A$2:$ZZ$855, 277, MATCH($B$3, resultados!$A$1:$ZZ$1, 0))</f>
        <v/>
      </c>
    </row>
    <row r="284">
      <c r="A284">
        <f>INDEX(resultados!$A$2:$ZZ$855, 278, MATCH($B$1, resultados!$A$1:$ZZ$1, 0))</f>
        <v/>
      </c>
      <c r="B284">
        <f>INDEX(resultados!$A$2:$ZZ$855, 278, MATCH($B$2, resultados!$A$1:$ZZ$1, 0))</f>
        <v/>
      </c>
      <c r="C284">
        <f>INDEX(resultados!$A$2:$ZZ$855, 278, MATCH($B$3, resultados!$A$1:$ZZ$1, 0))</f>
        <v/>
      </c>
    </row>
    <row r="285">
      <c r="A285">
        <f>INDEX(resultados!$A$2:$ZZ$855, 279, MATCH($B$1, resultados!$A$1:$ZZ$1, 0))</f>
        <v/>
      </c>
      <c r="B285">
        <f>INDEX(resultados!$A$2:$ZZ$855, 279, MATCH($B$2, resultados!$A$1:$ZZ$1, 0))</f>
        <v/>
      </c>
      <c r="C285">
        <f>INDEX(resultados!$A$2:$ZZ$855, 279, MATCH($B$3, resultados!$A$1:$ZZ$1, 0))</f>
        <v/>
      </c>
    </row>
    <row r="286">
      <c r="A286">
        <f>INDEX(resultados!$A$2:$ZZ$855, 280, MATCH($B$1, resultados!$A$1:$ZZ$1, 0))</f>
        <v/>
      </c>
      <c r="B286">
        <f>INDEX(resultados!$A$2:$ZZ$855, 280, MATCH($B$2, resultados!$A$1:$ZZ$1, 0))</f>
        <v/>
      </c>
      <c r="C286">
        <f>INDEX(resultados!$A$2:$ZZ$855, 280, MATCH($B$3, resultados!$A$1:$ZZ$1, 0))</f>
        <v/>
      </c>
    </row>
    <row r="287">
      <c r="A287">
        <f>INDEX(resultados!$A$2:$ZZ$855, 281, MATCH($B$1, resultados!$A$1:$ZZ$1, 0))</f>
        <v/>
      </c>
      <c r="B287">
        <f>INDEX(resultados!$A$2:$ZZ$855, 281, MATCH($B$2, resultados!$A$1:$ZZ$1, 0))</f>
        <v/>
      </c>
      <c r="C287">
        <f>INDEX(resultados!$A$2:$ZZ$855, 281, MATCH($B$3, resultados!$A$1:$ZZ$1, 0))</f>
        <v/>
      </c>
    </row>
    <row r="288">
      <c r="A288">
        <f>INDEX(resultados!$A$2:$ZZ$855, 282, MATCH($B$1, resultados!$A$1:$ZZ$1, 0))</f>
        <v/>
      </c>
      <c r="B288">
        <f>INDEX(resultados!$A$2:$ZZ$855, 282, MATCH($B$2, resultados!$A$1:$ZZ$1, 0))</f>
        <v/>
      </c>
      <c r="C288">
        <f>INDEX(resultados!$A$2:$ZZ$855, 282, MATCH($B$3, resultados!$A$1:$ZZ$1, 0))</f>
        <v/>
      </c>
    </row>
    <row r="289">
      <c r="A289">
        <f>INDEX(resultados!$A$2:$ZZ$855, 283, MATCH($B$1, resultados!$A$1:$ZZ$1, 0))</f>
        <v/>
      </c>
      <c r="B289">
        <f>INDEX(resultados!$A$2:$ZZ$855, 283, MATCH($B$2, resultados!$A$1:$ZZ$1, 0))</f>
        <v/>
      </c>
      <c r="C289">
        <f>INDEX(resultados!$A$2:$ZZ$855, 283, MATCH($B$3, resultados!$A$1:$ZZ$1, 0))</f>
        <v/>
      </c>
    </row>
    <row r="290">
      <c r="A290">
        <f>INDEX(resultados!$A$2:$ZZ$855, 284, MATCH($B$1, resultados!$A$1:$ZZ$1, 0))</f>
        <v/>
      </c>
      <c r="B290">
        <f>INDEX(resultados!$A$2:$ZZ$855, 284, MATCH($B$2, resultados!$A$1:$ZZ$1, 0))</f>
        <v/>
      </c>
      <c r="C290">
        <f>INDEX(resultados!$A$2:$ZZ$855, 284, MATCH($B$3, resultados!$A$1:$ZZ$1, 0))</f>
        <v/>
      </c>
    </row>
    <row r="291">
      <c r="A291">
        <f>INDEX(resultados!$A$2:$ZZ$855, 285, MATCH($B$1, resultados!$A$1:$ZZ$1, 0))</f>
        <v/>
      </c>
      <c r="B291">
        <f>INDEX(resultados!$A$2:$ZZ$855, 285, MATCH($B$2, resultados!$A$1:$ZZ$1, 0))</f>
        <v/>
      </c>
      <c r="C291">
        <f>INDEX(resultados!$A$2:$ZZ$855, 285, MATCH($B$3, resultados!$A$1:$ZZ$1, 0))</f>
        <v/>
      </c>
    </row>
    <row r="292">
      <c r="A292">
        <f>INDEX(resultados!$A$2:$ZZ$855, 286, MATCH($B$1, resultados!$A$1:$ZZ$1, 0))</f>
        <v/>
      </c>
      <c r="B292">
        <f>INDEX(resultados!$A$2:$ZZ$855, 286, MATCH($B$2, resultados!$A$1:$ZZ$1, 0))</f>
        <v/>
      </c>
      <c r="C292">
        <f>INDEX(resultados!$A$2:$ZZ$855, 286, MATCH($B$3, resultados!$A$1:$ZZ$1, 0))</f>
        <v/>
      </c>
    </row>
    <row r="293">
      <c r="A293">
        <f>INDEX(resultados!$A$2:$ZZ$855, 287, MATCH($B$1, resultados!$A$1:$ZZ$1, 0))</f>
        <v/>
      </c>
      <c r="B293">
        <f>INDEX(resultados!$A$2:$ZZ$855, 287, MATCH($B$2, resultados!$A$1:$ZZ$1, 0))</f>
        <v/>
      </c>
      <c r="C293">
        <f>INDEX(resultados!$A$2:$ZZ$855, 287, MATCH($B$3, resultados!$A$1:$ZZ$1, 0))</f>
        <v/>
      </c>
    </row>
    <row r="294">
      <c r="A294">
        <f>INDEX(resultados!$A$2:$ZZ$855, 288, MATCH($B$1, resultados!$A$1:$ZZ$1, 0))</f>
        <v/>
      </c>
      <c r="B294">
        <f>INDEX(resultados!$A$2:$ZZ$855, 288, MATCH($B$2, resultados!$A$1:$ZZ$1, 0))</f>
        <v/>
      </c>
      <c r="C294">
        <f>INDEX(resultados!$A$2:$ZZ$855, 288, MATCH($B$3, resultados!$A$1:$ZZ$1, 0))</f>
        <v/>
      </c>
    </row>
    <row r="295">
      <c r="A295">
        <f>INDEX(resultados!$A$2:$ZZ$855, 289, MATCH($B$1, resultados!$A$1:$ZZ$1, 0))</f>
        <v/>
      </c>
      <c r="B295">
        <f>INDEX(resultados!$A$2:$ZZ$855, 289, MATCH($B$2, resultados!$A$1:$ZZ$1, 0))</f>
        <v/>
      </c>
      <c r="C295">
        <f>INDEX(resultados!$A$2:$ZZ$855, 289, MATCH($B$3, resultados!$A$1:$ZZ$1, 0))</f>
        <v/>
      </c>
    </row>
    <row r="296">
      <c r="A296">
        <f>INDEX(resultados!$A$2:$ZZ$855, 290, MATCH($B$1, resultados!$A$1:$ZZ$1, 0))</f>
        <v/>
      </c>
      <c r="B296">
        <f>INDEX(resultados!$A$2:$ZZ$855, 290, MATCH($B$2, resultados!$A$1:$ZZ$1, 0))</f>
        <v/>
      </c>
      <c r="C296">
        <f>INDEX(resultados!$A$2:$ZZ$855, 290, MATCH($B$3, resultados!$A$1:$ZZ$1, 0))</f>
        <v/>
      </c>
    </row>
    <row r="297">
      <c r="A297">
        <f>INDEX(resultados!$A$2:$ZZ$855, 291, MATCH($B$1, resultados!$A$1:$ZZ$1, 0))</f>
        <v/>
      </c>
      <c r="B297">
        <f>INDEX(resultados!$A$2:$ZZ$855, 291, MATCH($B$2, resultados!$A$1:$ZZ$1, 0))</f>
        <v/>
      </c>
      <c r="C297">
        <f>INDEX(resultados!$A$2:$ZZ$855, 291, MATCH($B$3, resultados!$A$1:$ZZ$1, 0))</f>
        <v/>
      </c>
    </row>
    <row r="298">
      <c r="A298">
        <f>INDEX(resultados!$A$2:$ZZ$855, 292, MATCH($B$1, resultados!$A$1:$ZZ$1, 0))</f>
        <v/>
      </c>
      <c r="B298">
        <f>INDEX(resultados!$A$2:$ZZ$855, 292, MATCH($B$2, resultados!$A$1:$ZZ$1, 0))</f>
        <v/>
      </c>
      <c r="C298">
        <f>INDEX(resultados!$A$2:$ZZ$855, 292, MATCH($B$3, resultados!$A$1:$ZZ$1, 0))</f>
        <v/>
      </c>
    </row>
    <row r="299">
      <c r="A299">
        <f>INDEX(resultados!$A$2:$ZZ$855, 293, MATCH($B$1, resultados!$A$1:$ZZ$1, 0))</f>
        <v/>
      </c>
      <c r="B299">
        <f>INDEX(resultados!$A$2:$ZZ$855, 293, MATCH($B$2, resultados!$A$1:$ZZ$1, 0))</f>
        <v/>
      </c>
      <c r="C299">
        <f>INDEX(resultados!$A$2:$ZZ$855, 293, MATCH($B$3, resultados!$A$1:$ZZ$1, 0))</f>
        <v/>
      </c>
    </row>
    <row r="300">
      <c r="A300">
        <f>INDEX(resultados!$A$2:$ZZ$855, 294, MATCH($B$1, resultados!$A$1:$ZZ$1, 0))</f>
        <v/>
      </c>
      <c r="B300">
        <f>INDEX(resultados!$A$2:$ZZ$855, 294, MATCH($B$2, resultados!$A$1:$ZZ$1, 0))</f>
        <v/>
      </c>
      <c r="C300">
        <f>INDEX(resultados!$A$2:$ZZ$855, 294, MATCH($B$3, resultados!$A$1:$ZZ$1, 0))</f>
        <v/>
      </c>
    </row>
    <row r="301">
      <c r="A301">
        <f>INDEX(resultados!$A$2:$ZZ$855, 295, MATCH($B$1, resultados!$A$1:$ZZ$1, 0))</f>
        <v/>
      </c>
      <c r="B301">
        <f>INDEX(resultados!$A$2:$ZZ$855, 295, MATCH($B$2, resultados!$A$1:$ZZ$1, 0))</f>
        <v/>
      </c>
      <c r="C301">
        <f>INDEX(resultados!$A$2:$ZZ$855, 295, MATCH($B$3, resultados!$A$1:$ZZ$1, 0))</f>
        <v/>
      </c>
    </row>
    <row r="302">
      <c r="A302">
        <f>INDEX(resultados!$A$2:$ZZ$855, 296, MATCH($B$1, resultados!$A$1:$ZZ$1, 0))</f>
        <v/>
      </c>
      <c r="B302">
        <f>INDEX(resultados!$A$2:$ZZ$855, 296, MATCH($B$2, resultados!$A$1:$ZZ$1, 0))</f>
        <v/>
      </c>
      <c r="C302">
        <f>INDEX(resultados!$A$2:$ZZ$855, 296, MATCH($B$3, resultados!$A$1:$ZZ$1, 0))</f>
        <v/>
      </c>
    </row>
    <row r="303">
      <c r="A303">
        <f>INDEX(resultados!$A$2:$ZZ$855, 297, MATCH($B$1, resultados!$A$1:$ZZ$1, 0))</f>
        <v/>
      </c>
      <c r="B303">
        <f>INDEX(resultados!$A$2:$ZZ$855, 297, MATCH($B$2, resultados!$A$1:$ZZ$1, 0))</f>
        <v/>
      </c>
      <c r="C303">
        <f>INDEX(resultados!$A$2:$ZZ$855, 297, MATCH($B$3, resultados!$A$1:$ZZ$1, 0))</f>
        <v/>
      </c>
    </row>
    <row r="304">
      <c r="A304">
        <f>INDEX(resultados!$A$2:$ZZ$855, 298, MATCH($B$1, resultados!$A$1:$ZZ$1, 0))</f>
        <v/>
      </c>
      <c r="B304">
        <f>INDEX(resultados!$A$2:$ZZ$855, 298, MATCH($B$2, resultados!$A$1:$ZZ$1, 0))</f>
        <v/>
      </c>
      <c r="C304">
        <f>INDEX(resultados!$A$2:$ZZ$855, 298, MATCH($B$3, resultados!$A$1:$ZZ$1, 0))</f>
        <v/>
      </c>
    </row>
    <row r="305">
      <c r="A305">
        <f>INDEX(resultados!$A$2:$ZZ$855, 299, MATCH($B$1, resultados!$A$1:$ZZ$1, 0))</f>
        <v/>
      </c>
      <c r="B305">
        <f>INDEX(resultados!$A$2:$ZZ$855, 299, MATCH($B$2, resultados!$A$1:$ZZ$1, 0))</f>
        <v/>
      </c>
      <c r="C305">
        <f>INDEX(resultados!$A$2:$ZZ$855, 299, MATCH($B$3, resultados!$A$1:$ZZ$1, 0))</f>
        <v/>
      </c>
    </row>
    <row r="306">
      <c r="A306">
        <f>INDEX(resultados!$A$2:$ZZ$855, 300, MATCH($B$1, resultados!$A$1:$ZZ$1, 0))</f>
        <v/>
      </c>
      <c r="B306">
        <f>INDEX(resultados!$A$2:$ZZ$855, 300, MATCH($B$2, resultados!$A$1:$ZZ$1, 0))</f>
        <v/>
      </c>
      <c r="C306">
        <f>INDEX(resultados!$A$2:$ZZ$855, 300, MATCH($B$3, resultados!$A$1:$ZZ$1, 0))</f>
        <v/>
      </c>
    </row>
    <row r="307">
      <c r="A307">
        <f>INDEX(resultados!$A$2:$ZZ$855, 301, MATCH($B$1, resultados!$A$1:$ZZ$1, 0))</f>
        <v/>
      </c>
      <c r="B307">
        <f>INDEX(resultados!$A$2:$ZZ$855, 301, MATCH($B$2, resultados!$A$1:$ZZ$1, 0))</f>
        <v/>
      </c>
      <c r="C307">
        <f>INDEX(resultados!$A$2:$ZZ$855, 301, MATCH($B$3, resultados!$A$1:$ZZ$1, 0))</f>
        <v/>
      </c>
    </row>
    <row r="308">
      <c r="A308">
        <f>INDEX(resultados!$A$2:$ZZ$855, 302, MATCH($B$1, resultados!$A$1:$ZZ$1, 0))</f>
        <v/>
      </c>
      <c r="B308">
        <f>INDEX(resultados!$A$2:$ZZ$855, 302, MATCH($B$2, resultados!$A$1:$ZZ$1, 0))</f>
        <v/>
      </c>
      <c r="C308">
        <f>INDEX(resultados!$A$2:$ZZ$855, 302, MATCH($B$3, resultados!$A$1:$ZZ$1, 0))</f>
        <v/>
      </c>
    </row>
    <row r="309">
      <c r="A309">
        <f>INDEX(resultados!$A$2:$ZZ$855, 303, MATCH($B$1, resultados!$A$1:$ZZ$1, 0))</f>
        <v/>
      </c>
      <c r="B309">
        <f>INDEX(resultados!$A$2:$ZZ$855, 303, MATCH($B$2, resultados!$A$1:$ZZ$1, 0))</f>
        <v/>
      </c>
      <c r="C309">
        <f>INDEX(resultados!$A$2:$ZZ$855, 303, MATCH($B$3, resultados!$A$1:$ZZ$1, 0))</f>
        <v/>
      </c>
    </row>
    <row r="310">
      <c r="A310">
        <f>INDEX(resultados!$A$2:$ZZ$855, 304, MATCH($B$1, resultados!$A$1:$ZZ$1, 0))</f>
        <v/>
      </c>
      <c r="B310">
        <f>INDEX(resultados!$A$2:$ZZ$855, 304, MATCH($B$2, resultados!$A$1:$ZZ$1, 0))</f>
        <v/>
      </c>
      <c r="C310">
        <f>INDEX(resultados!$A$2:$ZZ$855, 304, MATCH($B$3, resultados!$A$1:$ZZ$1, 0))</f>
        <v/>
      </c>
    </row>
    <row r="311">
      <c r="A311">
        <f>INDEX(resultados!$A$2:$ZZ$855, 305, MATCH($B$1, resultados!$A$1:$ZZ$1, 0))</f>
        <v/>
      </c>
      <c r="B311">
        <f>INDEX(resultados!$A$2:$ZZ$855, 305, MATCH($B$2, resultados!$A$1:$ZZ$1, 0))</f>
        <v/>
      </c>
      <c r="C311">
        <f>INDEX(resultados!$A$2:$ZZ$855, 305, MATCH($B$3, resultados!$A$1:$ZZ$1, 0))</f>
        <v/>
      </c>
    </row>
    <row r="312">
      <c r="A312">
        <f>INDEX(resultados!$A$2:$ZZ$855, 306, MATCH($B$1, resultados!$A$1:$ZZ$1, 0))</f>
        <v/>
      </c>
      <c r="B312">
        <f>INDEX(resultados!$A$2:$ZZ$855, 306, MATCH($B$2, resultados!$A$1:$ZZ$1, 0))</f>
        <v/>
      </c>
      <c r="C312">
        <f>INDEX(resultados!$A$2:$ZZ$855, 306, MATCH($B$3, resultados!$A$1:$ZZ$1, 0))</f>
        <v/>
      </c>
    </row>
    <row r="313">
      <c r="A313">
        <f>INDEX(resultados!$A$2:$ZZ$855, 307, MATCH($B$1, resultados!$A$1:$ZZ$1, 0))</f>
        <v/>
      </c>
      <c r="B313">
        <f>INDEX(resultados!$A$2:$ZZ$855, 307, MATCH($B$2, resultados!$A$1:$ZZ$1, 0))</f>
        <v/>
      </c>
      <c r="C313">
        <f>INDEX(resultados!$A$2:$ZZ$855, 307, MATCH($B$3, resultados!$A$1:$ZZ$1, 0))</f>
        <v/>
      </c>
    </row>
    <row r="314">
      <c r="A314">
        <f>INDEX(resultados!$A$2:$ZZ$855, 308, MATCH($B$1, resultados!$A$1:$ZZ$1, 0))</f>
        <v/>
      </c>
      <c r="B314">
        <f>INDEX(resultados!$A$2:$ZZ$855, 308, MATCH($B$2, resultados!$A$1:$ZZ$1, 0))</f>
        <v/>
      </c>
      <c r="C314">
        <f>INDEX(resultados!$A$2:$ZZ$855, 308, MATCH($B$3, resultados!$A$1:$ZZ$1, 0))</f>
        <v/>
      </c>
    </row>
    <row r="315">
      <c r="A315">
        <f>INDEX(resultados!$A$2:$ZZ$855, 309, MATCH($B$1, resultados!$A$1:$ZZ$1, 0))</f>
        <v/>
      </c>
      <c r="B315">
        <f>INDEX(resultados!$A$2:$ZZ$855, 309, MATCH($B$2, resultados!$A$1:$ZZ$1, 0))</f>
        <v/>
      </c>
      <c r="C315">
        <f>INDEX(resultados!$A$2:$ZZ$855, 309, MATCH($B$3, resultados!$A$1:$ZZ$1, 0))</f>
        <v/>
      </c>
    </row>
    <row r="316">
      <c r="A316">
        <f>INDEX(resultados!$A$2:$ZZ$855, 310, MATCH($B$1, resultados!$A$1:$ZZ$1, 0))</f>
        <v/>
      </c>
      <c r="B316">
        <f>INDEX(resultados!$A$2:$ZZ$855, 310, MATCH($B$2, resultados!$A$1:$ZZ$1, 0))</f>
        <v/>
      </c>
      <c r="C316">
        <f>INDEX(resultados!$A$2:$ZZ$855, 310, MATCH($B$3, resultados!$A$1:$ZZ$1, 0))</f>
        <v/>
      </c>
    </row>
    <row r="317">
      <c r="A317">
        <f>INDEX(resultados!$A$2:$ZZ$855, 311, MATCH($B$1, resultados!$A$1:$ZZ$1, 0))</f>
        <v/>
      </c>
      <c r="B317">
        <f>INDEX(resultados!$A$2:$ZZ$855, 311, MATCH($B$2, resultados!$A$1:$ZZ$1, 0))</f>
        <v/>
      </c>
      <c r="C317">
        <f>INDEX(resultados!$A$2:$ZZ$855, 311, MATCH($B$3, resultados!$A$1:$ZZ$1, 0))</f>
        <v/>
      </c>
    </row>
    <row r="318">
      <c r="A318">
        <f>INDEX(resultados!$A$2:$ZZ$855, 312, MATCH($B$1, resultados!$A$1:$ZZ$1, 0))</f>
        <v/>
      </c>
      <c r="B318">
        <f>INDEX(resultados!$A$2:$ZZ$855, 312, MATCH($B$2, resultados!$A$1:$ZZ$1, 0))</f>
        <v/>
      </c>
      <c r="C318">
        <f>INDEX(resultados!$A$2:$ZZ$855, 312, MATCH($B$3, resultados!$A$1:$ZZ$1, 0))</f>
        <v/>
      </c>
    </row>
    <row r="319">
      <c r="A319">
        <f>INDEX(resultados!$A$2:$ZZ$855, 313, MATCH($B$1, resultados!$A$1:$ZZ$1, 0))</f>
        <v/>
      </c>
      <c r="B319">
        <f>INDEX(resultados!$A$2:$ZZ$855, 313, MATCH($B$2, resultados!$A$1:$ZZ$1, 0))</f>
        <v/>
      </c>
      <c r="C319">
        <f>INDEX(resultados!$A$2:$ZZ$855, 313, MATCH($B$3, resultados!$A$1:$ZZ$1, 0))</f>
        <v/>
      </c>
    </row>
    <row r="320">
      <c r="A320">
        <f>INDEX(resultados!$A$2:$ZZ$855, 314, MATCH($B$1, resultados!$A$1:$ZZ$1, 0))</f>
        <v/>
      </c>
      <c r="B320">
        <f>INDEX(resultados!$A$2:$ZZ$855, 314, MATCH($B$2, resultados!$A$1:$ZZ$1, 0))</f>
        <v/>
      </c>
      <c r="C320">
        <f>INDEX(resultados!$A$2:$ZZ$855, 314, MATCH($B$3, resultados!$A$1:$ZZ$1, 0))</f>
        <v/>
      </c>
    </row>
    <row r="321">
      <c r="A321">
        <f>INDEX(resultados!$A$2:$ZZ$855, 315, MATCH($B$1, resultados!$A$1:$ZZ$1, 0))</f>
        <v/>
      </c>
      <c r="B321">
        <f>INDEX(resultados!$A$2:$ZZ$855, 315, MATCH($B$2, resultados!$A$1:$ZZ$1, 0))</f>
        <v/>
      </c>
      <c r="C321">
        <f>INDEX(resultados!$A$2:$ZZ$855, 315, MATCH($B$3, resultados!$A$1:$ZZ$1, 0))</f>
        <v/>
      </c>
    </row>
    <row r="322">
      <c r="A322">
        <f>INDEX(resultados!$A$2:$ZZ$855, 316, MATCH($B$1, resultados!$A$1:$ZZ$1, 0))</f>
        <v/>
      </c>
      <c r="B322">
        <f>INDEX(resultados!$A$2:$ZZ$855, 316, MATCH($B$2, resultados!$A$1:$ZZ$1, 0))</f>
        <v/>
      </c>
      <c r="C322">
        <f>INDEX(resultados!$A$2:$ZZ$855, 316, MATCH($B$3, resultados!$A$1:$ZZ$1, 0))</f>
        <v/>
      </c>
    </row>
    <row r="323">
      <c r="A323">
        <f>INDEX(resultados!$A$2:$ZZ$855, 317, MATCH($B$1, resultados!$A$1:$ZZ$1, 0))</f>
        <v/>
      </c>
      <c r="B323">
        <f>INDEX(resultados!$A$2:$ZZ$855, 317, MATCH($B$2, resultados!$A$1:$ZZ$1, 0))</f>
        <v/>
      </c>
      <c r="C323">
        <f>INDEX(resultados!$A$2:$ZZ$855, 317, MATCH($B$3, resultados!$A$1:$ZZ$1, 0))</f>
        <v/>
      </c>
    </row>
    <row r="324">
      <c r="A324">
        <f>INDEX(resultados!$A$2:$ZZ$855, 318, MATCH($B$1, resultados!$A$1:$ZZ$1, 0))</f>
        <v/>
      </c>
      <c r="B324">
        <f>INDEX(resultados!$A$2:$ZZ$855, 318, MATCH($B$2, resultados!$A$1:$ZZ$1, 0))</f>
        <v/>
      </c>
      <c r="C324">
        <f>INDEX(resultados!$A$2:$ZZ$855, 318, MATCH($B$3, resultados!$A$1:$ZZ$1, 0))</f>
        <v/>
      </c>
    </row>
    <row r="325">
      <c r="A325">
        <f>INDEX(resultados!$A$2:$ZZ$855, 319, MATCH($B$1, resultados!$A$1:$ZZ$1, 0))</f>
        <v/>
      </c>
      <c r="B325">
        <f>INDEX(resultados!$A$2:$ZZ$855, 319, MATCH($B$2, resultados!$A$1:$ZZ$1, 0))</f>
        <v/>
      </c>
      <c r="C325">
        <f>INDEX(resultados!$A$2:$ZZ$855, 319, MATCH($B$3, resultados!$A$1:$ZZ$1, 0))</f>
        <v/>
      </c>
    </row>
    <row r="326">
      <c r="A326">
        <f>INDEX(resultados!$A$2:$ZZ$855, 320, MATCH($B$1, resultados!$A$1:$ZZ$1, 0))</f>
        <v/>
      </c>
      <c r="B326">
        <f>INDEX(resultados!$A$2:$ZZ$855, 320, MATCH($B$2, resultados!$A$1:$ZZ$1, 0))</f>
        <v/>
      </c>
      <c r="C326">
        <f>INDEX(resultados!$A$2:$ZZ$855, 320, MATCH($B$3, resultados!$A$1:$ZZ$1, 0))</f>
        <v/>
      </c>
    </row>
    <row r="327">
      <c r="A327">
        <f>INDEX(resultados!$A$2:$ZZ$855, 321, MATCH($B$1, resultados!$A$1:$ZZ$1, 0))</f>
        <v/>
      </c>
      <c r="B327">
        <f>INDEX(resultados!$A$2:$ZZ$855, 321, MATCH($B$2, resultados!$A$1:$ZZ$1, 0))</f>
        <v/>
      </c>
      <c r="C327">
        <f>INDEX(resultados!$A$2:$ZZ$855, 321, MATCH($B$3, resultados!$A$1:$ZZ$1, 0))</f>
        <v/>
      </c>
    </row>
    <row r="328">
      <c r="A328">
        <f>INDEX(resultados!$A$2:$ZZ$855, 322, MATCH($B$1, resultados!$A$1:$ZZ$1, 0))</f>
        <v/>
      </c>
      <c r="B328">
        <f>INDEX(resultados!$A$2:$ZZ$855, 322, MATCH($B$2, resultados!$A$1:$ZZ$1, 0))</f>
        <v/>
      </c>
      <c r="C328">
        <f>INDEX(resultados!$A$2:$ZZ$855, 322, MATCH($B$3, resultados!$A$1:$ZZ$1, 0))</f>
        <v/>
      </c>
    </row>
    <row r="329">
      <c r="A329">
        <f>INDEX(resultados!$A$2:$ZZ$855, 323, MATCH($B$1, resultados!$A$1:$ZZ$1, 0))</f>
        <v/>
      </c>
      <c r="B329">
        <f>INDEX(resultados!$A$2:$ZZ$855, 323, MATCH($B$2, resultados!$A$1:$ZZ$1, 0))</f>
        <v/>
      </c>
      <c r="C329">
        <f>INDEX(resultados!$A$2:$ZZ$855, 323, MATCH($B$3, resultados!$A$1:$ZZ$1, 0))</f>
        <v/>
      </c>
    </row>
    <row r="330">
      <c r="A330">
        <f>INDEX(resultados!$A$2:$ZZ$855, 324, MATCH($B$1, resultados!$A$1:$ZZ$1, 0))</f>
        <v/>
      </c>
      <c r="B330">
        <f>INDEX(resultados!$A$2:$ZZ$855, 324, MATCH($B$2, resultados!$A$1:$ZZ$1, 0))</f>
        <v/>
      </c>
      <c r="C330">
        <f>INDEX(resultados!$A$2:$ZZ$855, 324, MATCH($B$3, resultados!$A$1:$ZZ$1, 0))</f>
        <v/>
      </c>
    </row>
    <row r="331">
      <c r="A331">
        <f>INDEX(resultados!$A$2:$ZZ$855, 325, MATCH($B$1, resultados!$A$1:$ZZ$1, 0))</f>
        <v/>
      </c>
      <c r="B331">
        <f>INDEX(resultados!$A$2:$ZZ$855, 325, MATCH($B$2, resultados!$A$1:$ZZ$1, 0))</f>
        <v/>
      </c>
      <c r="C331">
        <f>INDEX(resultados!$A$2:$ZZ$855, 325, MATCH($B$3, resultados!$A$1:$ZZ$1, 0))</f>
        <v/>
      </c>
    </row>
    <row r="332">
      <c r="A332">
        <f>INDEX(resultados!$A$2:$ZZ$855, 326, MATCH($B$1, resultados!$A$1:$ZZ$1, 0))</f>
        <v/>
      </c>
      <c r="B332">
        <f>INDEX(resultados!$A$2:$ZZ$855, 326, MATCH($B$2, resultados!$A$1:$ZZ$1, 0))</f>
        <v/>
      </c>
      <c r="C332">
        <f>INDEX(resultados!$A$2:$ZZ$855, 326, MATCH($B$3, resultados!$A$1:$ZZ$1, 0))</f>
        <v/>
      </c>
    </row>
    <row r="333">
      <c r="A333">
        <f>INDEX(resultados!$A$2:$ZZ$855, 327, MATCH($B$1, resultados!$A$1:$ZZ$1, 0))</f>
        <v/>
      </c>
      <c r="B333">
        <f>INDEX(resultados!$A$2:$ZZ$855, 327, MATCH($B$2, resultados!$A$1:$ZZ$1, 0))</f>
        <v/>
      </c>
      <c r="C333">
        <f>INDEX(resultados!$A$2:$ZZ$855, 327, MATCH($B$3, resultados!$A$1:$ZZ$1, 0))</f>
        <v/>
      </c>
    </row>
    <row r="334">
      <c r="A334">
        <f>INDEX(resultados!$A$2:$ZZ$855, 328, MATCH($B$1, resultados!$A$1:$ZZ$1, 0))</f>
        <v/>
      </c>
      <c r="B334">
        <f>INDEX(resultados!$A$2:$ZZ$855, 328, MATCH($B$2, resultados!$A$1:$ZZ$1, 0))</f>
        <v/>
      </c>
      <c r="C334">
        <f>INDEX(resultados!$A$2:$ZZ$855, 328, MATCH($B$3, resultados!$A$1:$ZZ$1, 0))</f>
        <v/>
      </c>
    </row>
    <row r="335">
      <c r="A335">
        <f>INDEX(resultados!$A$2:$ZZ$855, 329, MATCH($B$1, resultados!$A$1:$ZZ$1, 0))</f>
        <v/>
      </c>
      <c r="B335">
        <f>INDEX(resultados!$A$2:$ZZ$855, 329, MATCH($B$2, resultados!$A$1:$ZZ$1, 0))</f>
        <v/>
      </c>
      <c r="C335">
        <f>INDEX(resultados!$A$2:$ZZ$855, 329, MATCH($B$3, resultados!$A$1:$ZZ$1, 0))</f>
        <v/>
      </c>
    </row>
    <row r="336">
      <c r="A336">
        <f>INDEX(resultados!$A$2:$ZZ$855, 330, MATCH($B$1, resultados!$A$1:$ZZ$1, 0))</f>
        <v/>
      </c>
      <c r="B336">
        <f>INDEX(resultados!$A$2:$ZZ$855, 330, MATCH($B$2, resultados!$A$1:$ZZ$1, 0))</f>
        <v/>
      </c>
      <c r="C336">
        <f>INDEX(resultados!$A$2:$ZZ$855, 330, MATCH($B$3, resultados!$A$1:$ZZ$1, 0))</f>
        <v/>
      </c>
    </row>
    <row r="337">
      <c r="A337">
        <f>INDEX(resultados!$A$2:$ZZ$855, 331, MATCH($B$1, resultados!$A$1:$ZZ$1, 0))</f>
        <v/>
      </c>
      <c r="B337">
        <f>INDEX(resultados!$A$2:$ZZ$855, 331, MATCH($B$2, resultados!$A$1:$ZZ$1, 0))</f>
        <v/>
      </c>
      <c r="C337">
        <f>INDEX(resultados!$A$2:$ZZ$855, 331, MATCH($B$3, resultados!$A$1:$ZZ$1, 0))</f>
        <v/>
      </c>
    </row>
    <row r="338">
      <c r="A338">
        <f>INDEX(resultados!$A$2:$ZZ$855, 332, MATCH($B$1, resultados!$A$1:$ZZ$1, 0))</f>
        <v/>
      </c>
      <c r="B338">
        <f>INDEX(resultados!$A$2:$ZZ$855, 332, MATCH($B$2, resultados!$A$1:$ZZ$1, 0))</f>
        <v/>
      </c>
      <c r="C338">
        <f>INDEX(resultados!$A$2:$ZZ$855, 332, MATCH($B$3, resultados!$A$1:$ZZ$1, 0))</f>
        <v/>
      </c>
    </row>
    <row r="339">
      <c r="A339">
        <f>INDEX(resultados!$A$2:$ZZ$855, 333, MATCH($B$1, resultados!$A$1:$ZZ$1, 0))</f>
        <v/>
      </c>
      <c r="B339">
        <f>INDEX(resultados!$A$2:$ZZ$855, 333, MATCH($B$2, resultados!$A$1:$ZZ$1, 0))</f>
        <v/>
      </c>
      <c r="C339">
        <f>INDEX(resultados!$A$2:$ZZ$855, 333, MATCH($B$3, resultados!$A$1:$ZZ$1, 0))</f>
        <v/>
      </c>
    </row>
    <row r="340">
      <c r="A340">
        <f>INDEX(resultados!$A$2:$ZZ$855, 334, MATCH($B$1, resultados!$A$1:$ZZ$1, 0))</f>
        <v/>
      </c>
      <c r="B340">
        <f>INDEX(resultados!$A$2:$ZZ$855, 334, MATCH($B$2, resultados!$A$1:$ZZ$1, 0))</f>
        <v/>
      </c>
      <c r="C340">
        <f>INDEX(resultados!$A$2:$ZZ$855, 334, MATCH($B$3, resultados!$A$1:$ZZ$1, 0))</f>
        <v/>
      </c>
    </row>
    <row r="341">
      <c r="A341">
        <f>INDEX(resultados!$A$2:$ZZ$855, 335, MATCH($B$1, resultados!$A$1:$ZZ$1, 0))</f>
        <v/>
      </c>
      <c r="B341">
        <f>INDEX(resultados!$A$2:$ZZ$855, 335, MATCH($B$2, resultados!$A$1:$ZZ$1, 0))</f>
        <v/>
      </c>
      <c r="C341">
        <f>INDEX(resultados!$A$2:$ZZ$855, 335, MATCH($B$3, resultados!$A$1:$ZZ$1, 0))</f>
        <v/>
      </c>
    </row>
    <row r="342">
      <c r="A342">
        <f>INDEX(resultados!$A$2:$ZZ$855, 336, MATCH($B$1, resultados!$A$1:$ZZ$1, 0))</f>
        <v/>
      </c>
      <c r="B342">
        <f>INDEX(resultados!$A$2:$ZZ$855, 336, MATCH($B$2, resultados!$A$1:$ZZ$1, 0))</f>
        <v/>
      </c>
      <c r="C342">
        <f>INDEX(resultados!$A$2:$ZZ$855, 336, MATCH($B$3, resultados!$A$1:$ZZ$1, 0))</f>
        <v/>
      </c>
    </row>
    <row r="343">
      <c r="A343">
        <f>INDEX(resultados!$A$2:$ZZ$855, 337, MATCH($B$1, resultados!$A$1:$ZZ$1, 0))</f>
        <v/>
      </c>
      <c r="B343">
        <f>INDEX(resultados!$A$2:$ZZ$855, 337, MATCH($B$2, resultados!$A$1:$ZZ$1, 0))</f>
        <v/>
      </c>
      <c r="C343">
        <f>INDEX(resultados!$A$2:$ZZ$855, 337, MATCH($B$3, resultados!$A$1:$ZZ$1, 0))</f>
        <v/>
      </c>
    </row>
    <row r="344">
      <c r="A344">
        <f>INDEX(resultados!$A$2:$ZZ$855, 338, MATCH($B$1, resultados!$A$1:$ZZ$1, 0))</f>
        <v/>
      </c>
      <c r="B344">
        <f>INDEX(resultados!$A$2:$ZZ$855, 338, MATCH($B$2, resultados!$A$1:$ZZ$1, 0))</f>
        <v/>
      </c>
      <c r="C344">
        <f>INDEX(resultados!$A$2:$ZZ$855, 338, MATCH($B$3, resultados!$A$1:$ZZ$1, 0))</f>
        <v/>
      </c>
    </row>
    <row r="345">
      <c r="A345">
        <f>INDEX(resultados!$A$2:$ZZ$855, 339, MATCH($B$1, resultados!$A$1:$ZZ$1, 0))</f>
        <v/>
      </c>
      <c r="B345">
        <f>INDEX(resultados!$A$2:$ZZ$855, 339, MATCH($B$2, resultados!$A$1:$ZZ$1, 0))</f>
        <v/>
      </c>
      <c r="C345">
        <f>INDEX(resultados!$A$2:$ZZ$855, 339, MATCH($B$3, resultados!$A$1:$ZZ$1, 0))</f>
        <v/>
      </c>
    </row>
    <row r="346">
      <c r="A346">
        <f>INDEX(resultados!$A$2:$ZZ$855, 340, MATCH($B$1, resultados!$A$1:$ZZ$1, 0))</f>
        <v/>
      </c>
      <c r="B346">
        <f>INDEX(resultados!$A$2:$ZZ$855, 340, MATCH($B$2, resultados!$A$1:$ZZ$1, 0))</f>
        <v/>
      </c>
      <c r="C346">
        <f>INDEX(resultados!$A$2:$ZZ$855, 340, MATCH($B$3, resultados!$A$1:$ZZ$1, 0))</f>
        <v/>
      </c>
    </row>
    <row r="347">
      <c r="A347">
        <f>INDEX(resultados!$A$2:$ZZ$855, 341, MATCH($B$1, resultados!$A$1:$ZZ$1, 0))</f>
        <v/>
      </c>
      <c r="B347">
        <f>INDEX(resultados!$A$2:$ZZ$855, 341, MATCH($B$2, resultados!$A$1:$ZZ$1, 0))</f>
        <v/>
      </c>
      <c r="C347">
        <f>INDEX(resultados!$A$2:$ZZ$855, 341, MATCH($B$3, resultados!$A$1:$ZZ$1, 0))</f>
        <v/>
      </c>
    </row>
    <row r="348">
      <c r="A348">
        <f>INDEX(resultados!$A$2:$ZZ$855, 342, MATCH($B$1, resultados!$A$1:$ZZ$1, 0))</f>
        <v/>
      </c>
      <c r="B348">
        <f>INDEX(resultados!$A$2:$ZZ$855, 342, MATCH($B$2, resultados!$A$1:$ZZ$1, 0))</f>
        <v/>
      </c>
      <c r="C348">
        <f>INDEX(resultados!$A$2:$ZZ$855, 342, MATCH($B$3, resultados!$A$1:$ZZ$1, 0))</f>
        <v/>
      </c>
    </row>
    <row r="349">
      <c r="A349">
        <f>INDEX(resultados!$A$2:$ZZ$855, 343, MATCH($B$1, resultados!$A$1:$ZZ$1, 0))</f>
        <v/>
      </c>
      <c r="B349">
        <f>INDEX(resultados!$A$2:$ZZ$855, 343, MATCH($B$2, resultados!$A$1:$ZZ$1, 0))</f>
        <v/>
      </c>
      <c r="C349">
        <f>INDEX(resultados!$A$2:$ZZ$855, 343, MATCH($B$3, resultados!$A$1:$ZZ$1, 0))</f>
        <v/>
      </c>
    </row>
    <row r="350">
      <c r="A350">
        <f>INDEX(resultados!$A$2:$ZZ$855, 344, MATCH($B$1, resultados!$A$1:$ZZ$1, 0))</f>
        <v/>
      </c>
      <c r="B350">
        <f>INDEX(resultados!$A$2:$ZZ$855, 344, MATCH($B$2, resultados!$A$1:$ZZ$1, 0))</f>
        <v/>
      </c>
      <c r="C350">
        <f>INDEX(resultados!$A$2:$ZZ$855, 344, MATCH($B$3, resultados!$A$1:$ZZ$1, 0))</f>
        <v/>
      </c>
    </row>
    <row r="351">
      <c r="A351">
        <f>INDEX(resultados!$A$2:$ZZ$855, 345, MATCH($B$1, resultados!$A$1:$ZZ$1, 0))</f>
        <v/>
      </c>
      <c r="B351">
        <f>INDEX(resultados!$A$2:$ZZ$855, 345, MATCH($B$2, resultados!$A$1:$ZZ$1, 0))</f>
        <v/>
      </c>
      <c r="C351">
        <f>INDEX(resultados!$A$2:$ZZ$855, 345, MATCH($B$3, resultados!$A$1:$ZZ$1, 0))</f>
        <v/>
      </c>
    </row>
    <row r="352">
      <c r="A352">
        <f>INDEX(resultados!$A$2:$ZZ$855, 346, MATCH($B$1, resultados!$A$1:$ZZ$1, 0))</f>
        <v/>
      </c>
      <c r="B352">
        <f>INDEX(resultados!$A$2:$ZZ$855, 346, MATCH($B$2, resultados!$A$1:$ZZ$1, 0))</f>
        <v/>
      </c>
      <c r="C352">
        <f>INDEX(resultados!$A$2:$ZZ$855, 346, MATCH($B$3, resultados!$A$1:$ZZ$1, 0))</f>
        <v/>
      </c>
    </row>
    <row r="353">
      <c r="A353">
        <f>INDEX(resultados!$A$2:$ZZ$855, 347, MATCH($B$1, resultados!$A$1:$ZZ$1, 0))</f>
        <v/>
      </c>
      <c r="B353">
        <f>INDEX(resultados!$A$2:$ZZ$855, 347, MATCH($B$2, resultados!$A$1:$ZZ$1, 0))</f>
        <v/>
      </c>
      <c r="C353">
        <f>INDEX(resultados!$A$2:$ZZ$855, 347, MATCH($B$3, resultados!$A$1:$ZZ$1, 0))</f>
        <v/>
      </c>
    </row>
    <row r="354">
      <c r="A354">
        <f>INDEX(resultados!$A$2:$ZZ$855, 348, MATCH($B$1, resultados!$A$1:$ZZ$1, 0))</f>
        <v/>
      </c>
      <c r="B354">
        <f>INDEX(resultados!$A$2:$ZZ$855, 348, MATCH($B$2, resultados!$A$1:$ZZ$1, 0))</f>
        <v/>
      </c>
      <c r="C354">
        <f>INDEX(resultados!$A$2:$ZZ$855, 348, MATCH($B$3, resultados!$A$1:$ZZ$1, 0))</f>
        <v/>
      </c>
    </row>
    <row r="355">
      <c r="A355">
        <f>INDEX(resultados!$A$2:$ZZ$855, 349, MATCH($B$1, resultados!$A$1:$ZZ$1, 0))</f>
        <v/>
      </c>
      <c r="B355">
        <f>INDEX(resultados!$A$2:$ZZ$855, 349, MATCH($B$2, resultados!$A$1:$ZZ$1, 0))</f>
        <v/>
      </c>
      <c r="C355">
        <f>INDEX(resultados!$A$2:$ZZ$855, 349, MATCH($B$3, resultados!$A$1:$ZZ$1, 0))</f>
        <v/>
      </c>
    </row>
    <row r="356">
      <c r="A356">
        <f>INDEX(resultados!$A$2:$ZZ$855, 350, MATCH($B$1, resultados!$A$1:$ZZ$1, 0))</f>
        <v/>
      </c>
      <c r="B356">
        <f>INDEX(resultados!$A$2:$ZZ$855, 350, MATCH($B$2, resultados!$A$1:$ZZ$1, 0))</f>
        <v/>
      </c>
      <c r="C356">
        <f>INDEX(resultados!$A$2:$ZZ$855, 350, MATCH($B$3, resultados!$A$1:$ZZ$1, 0))</f>
        <v/>
      </c>
    </row>
    <row r="357">
      <c r="A357">
        <f>INDEX(resultados!$A$2:$ZZ$855, 351, MATCH($B$1, resultados!$A$1:$ZZ$1, 0))</f>
        <v/>
      </c>
      <c r="B357">
        <f>INDEX(resultados!$A$2:$ZZ$855, 351, MATCH($B$2, resultados!$A$1:$ZZ$1, 0))</f>
        <v/>
      </c>
      <c r="C357">
        <f>INDEX(resultados!$A$2:$ZZ$855, 351, MATCH($B$3, resultados!$A$1:$ZZ$1, 0))</f>
        <v/>
      </c>
    </row>
    <row r="358">
      <c r="A358">
        <f>INDEX(resultados!$A$2:$ZZ$855, 352, MATCH($B$1, resultados!$A$1:$ZZ$1, 0))</f>
        <v/>
      </c>
      <c r="B358">
        <f>INDEX(resultados!$A$2:$ZZ$855, 352, MATCH($B$2, resultados!$A$1:$ZZ$1, 0))</f>
        <v/>
      </c>
      <c r="C358">
        <f>INDEX(resultados!$A$2:$ZZ$855, 352, MATCH($B$3, resultados!$A$1:$ZZ$1, 0))</f>
        <v/>
      </c>
    </row>
    <row r="359">
      <c r="A359">
        <f>INDEX(resultados!$A$2:$ZZ$855, 353, MATCH($B$1, resultados!$A$1:$ZZ$1, 0))</f>
        <v/>
      </c>
      <c r="B359">
        <f>INDEX(resultados!$A$2:$ZZ$855, 353, MATCH($B$2, resultados!$A$1:$ZZ$1, 0))</f>
        <v/>
      </c>
      <c r="C359">
        <f>INDEX(resultados!$A$2:$ZZ$855, 353, MATCH($B$3, resultados!$A$1:$ZZ$1, 0))</f>
        <v/>
      </c>
    </row>
    <row r="360">
      <c r="A360">
        <f>INDEX(resultados!$A$2:$ZZ$855, 354, MATCH($B$1, resultados!$A$1:$ZZ$1, 0))</f>
        <v/>
      </c>
      <c r="B360">
        <f>INDEX(resultados!$A$2:$ZZ$855, 354, MATCH($B$2, resultados!$A$1:$ZZ$1, 0))</f>
        <v/>
      </c>
      <c r="C360">
        <f>INDEX(resultados!$A$2:$ZZ$855, 354, MATCH($B$3, resultados!$A$1:$ZZ$1, 0))</f>
        <v/>
      </c>
    </row>
    <row r="361">
      <c r="A361">
        <f>INDEX(resultados!$A$2:$ZZ$855, 355, MATCH($B$1, resultados!$A$1:$ZZ$1, 0))</f>
        <v/>
      </c>
      <c r="B361">
        <f>INDEX(resultados!$A$2:$ZZ$855, 355, MATCH($B$2, resultados!$A$1:$ZZ$1, 0))</f>
        <v/>
      </c>
      <c r="C361">
        <f>INDEX(resultados!$A$2:$ZZ$855, 355, MATCH($B$3, resultados!$A$1:$ZZ$1, 0))</f>
        <v/>
      </c>
    </row>
    <row r="362">
      <c r="A362">
        <f>INDEX(resultados!$A$2:$ZZ$855, 356, MATCH($B$1, resultados!$A$1:$ZZ$1, 0))</f>
        <v/>
      </c>
      <c r="B362">
        <f>INDEX(resultados!$A$2:$ZZ$855, 356, MATCH($B$2, resultados!$A$1:$ZZ$1, 0))</f>
        <v/>
      </c>
      <c r="C362">
        <f>INDEX(resultados!$A$2:$ZZ$855, 356, MATCH($B$3, resultados!$A$1:$ZZ$1, 0))</f>
        <v/>
      </c>
    </row>
    <row r="363">
      <c r="A363">
        <f>INDEX(resultados!$A$2:$ZZ$855, 357, MATCH($B$1, resultados!$A$1:$ZZ$1, 0))</f>
        <v/>
      </c>
      <c r="B363">
        <f>INDEX(resultados!$A$2:$ZZ$855, 357, MATCH($B$2, resultados!$A$1:$ZZ$1, 0))</f>
        <v/>
      </c>
      <c r="C363">
        <f>INDEX(resultados!$A$2:$ZZ$855, 357, MATCH($B$3, resultados!$A$1:$ZZ$1, 0))</f>
        <v/>
      </c>
    </row>
    <row r="364">
      <c r="A364">
        <f>INDEX(resultados!$A$2:$ZZ$855, 358, MATCH($B$1, resultados!$A$1:$ZZ$1, 0))</f>
        <v/>
      </c>
      <c r="B364">
        <f>INDEX(resultados!$A$2:$ZZ$855, 358, MATCH($B$2, resultados!$A$1:$ZZ$1, 0))</f>
        <v/>
      </c>
      <c r="C364">
        <f>INDEX(resultados!$A$2:$ZZ$855, 358, MATCH($B$3, resultados!$A$1:$ZZ$1, 0))</f>
        <v/>
      </c>
    </row>
    <row r="365">
      <c r="A365">
        <f>INDEX(resultados!$A$2:$ZZ$855, 359, MATCH($B$1, resultados!$A$1:$ZZ$1, 0))</f>
        <v/>
      </c>
      <c r="B365">
        <f>INDEX(resultados!$A$2:$ZZ$855, 359, MATCH($B$2, resultados!$A$1:$ZZ$1, 0))</f>
        <v/>
      </c>
      <c r="C365">
        <f>INDEX(resultados!$A$2:$ZZ$855, 359, MATCH($B$3, resultados!$A$1:$ZZ$1, 0))</f>
        <v/>
      </c>
    </row>
    <row r="366">
      <c r="A366">
        <f>INDEX(resultados!$A$2:$ZZ$855, 360, MATCH($B$1, resultados!$A$1:$ZZ$1, 0))</f>
        <v/>
      </c>
      <c r="B366">
        <f>INDEX(resultados!$A$2:$ZZ$855, 360, MATCH($B$2, resultados!$A$1:$ZZ$1, 0))</f>
        <v/>
      </c>
      <c r="C366">
        <f>INDEX(resultados!$A$2:$ZZ$855, 360, MATCH($B$3, resultados!$A$1:$ZZ$1, 0))</f>
        <v/>
      </c>
    </row>
    <row r="367">
      <c r="A367">
        <f>INDEX(resultados!$A$2:$ZZ$855, 361, MATCH($B$1, resultados!$A$1:$ZZ$1, 0))</f>
        <v/>
      </c>
      <c r="B367">
        <f>INDEX(resultados!$A$2:$ZZ$855, 361, MATCH($B$2, resultados!$A$1:$ZZ$1, 0))</f>
        <v/>
      </c>
      <c r="C367">
        <f>INDEX(resultados!$A$2:$ZZ$855, 361, MATCH($B$3, resultados!$A$1:$ZZ$1, 0))</f>
        <v/>
      </c>
    </row>
    <row r="368">
      <c r="A368">
        <f>INDEX(resultados!$A$2:$ZZ$855, 362, MATCH($B$1, resultados!$A$1:$ZZ$1, 0))</f>
        <v/>
      </c>
      <c r="B368">
        <f>INDEX(resultados!$A$2:$ZZ$855, 362, MATCH($B$2, resultados!$A$1:$ZZ$1, 0))</f>
        <v/>
      </c>
      <c r="C368">
        <f>INDEX(resultados!$A$2:$ZZ$855, 362, MATCH($B$3, resultados!$A$1:$ZZ$1, 0))</f>
        <v/>
      </c>
    </row>
    <row r="369">
      <c r="A369">
        <f>INDEX(resultados!$A$2:$ZZ$855, 363, MATCH($B$1, resultados!$A$1:$ZZ$1, 0))</f>
        <v/>
      </c>
      <c r="B369">
        <f>INDEX(resultados!$A$2:$ZZ$855, 363, MATCH($B$2, resultados!$A$1:$ZZ$1, 0))</f>
        <v/>
      </c>
      <c r="C369">
        <f>INDEX(resultados!$A$2:$ZZ$855, 363, MATCH($B$3, resultados!$A$1:$ZZ$1, 0))</f>
        <v/>
      </c>
    </row>
    <row r="370">
      <c r="A370">
        <f>INDEX(resultados!$A$2:$ZZ$855, 364, MATCH($B$1, resultados!$A$1:$ZZ$1, 0))</f>
        <v/>
      </c>
      <c r="B370">
        <f>INDEX(resultados!$A$2:$ZZ$855, 364, MATCH($B$2, resultados!$A$1:$ZZ$1, 0))</f>
        <v/>
      </c>
      <c r="C370">
        <f>INDEX(resultados!$A$2:$ZZ$855, 364, MATCH($B$3, resultados!$A$1:$ZZ$1, 0))</f>
        <v/>
      </c>
    </row>
    <row r="371">
      <c r="A371">
        <f>INDEX(resultados!$A$2:$ZZ$855, 365, MATCH($B$1, resultados!$A$1:$ZZ$1, 0))</f>
        <v/>
      </c>
      <c r="B371">
        <f>INDEX(resultados!$A$2:$ZZ$855, 365, MATCH($B$2, resultados!$A$1:$ZZ$1, 0))</f>
        <v/>
      </c>
      <c r="C371">
        <f>INDEX(resultados!$A$2:$ZZ$855, 365, MATCH($B$3, resultados!$A$1:$ZZ$1, 0))</f>
        <v/>
      </c>
    </row>
    <row r="372">
      <c r="A372">
        <f>INDEX(resultados!$A$2:$ZZ$855, 366, MATCH($B$1, resultados!$A$1:$ZZ$1, 0))</f>
        <v/>
      </c>
      <c r="B372">
        <f>INDEX(resultados!$A$2:$ZZ$855, 366, MATCH($B$2, resultados!$A$1:$ZZ$1, 0))</f>
        <v/>
      </c>
      <c r="C372">
        <f>INDEX(resultados!$A$2:$ZZ$855, 366, MATCH($B$3, resultados!$A$1:$ZZ$1, 0))</f>
        <v/>
      </c>
    </row>
    <row r="373">
      <c r="A373">
        <f>INDEX(resultados!$A$2:$ZZ$855, 367, MATCH($B$1, resultados!$A$1:$ZZ$1, 0))</f>
        <v/>
      </c>
      <c r="B373">
        <f>INDEX(resultados!$A$2:$ZZ$855, 367, MATCH($B$2, resultados!$A$1:$ZZ$1, 0))</f>
        <v/>
      </c>
      <c r="C373">
        <f>INDEX(resultados!$A$2:$ZZ$855, 367, MATCH($B$3, resultados!$A$1:$ZZ$1, 0))</f>
        <v/>
      </c>
    </row>
    <row r="374">
      <c r="A374">
        <f>INDEX(resultados!$A$2:$ZZ$855, 368, MATCH($B$1, resultados!$A$1:$ZZ$1, 0))</f>
        <v/>
      </c>
      <c r="B374">
        <f>INDEX(resultados!$A$2:$ZZ$855, 368, MATCH($B$2, resultados!$A$1:$ZZ$1, 0))</f>
        <v/>
      </c>
      <c r="C374">
        <f>INDEX(resultados!$A$2:$ZZ$855, 368, MATCH($B$3, resultados!$A$1:$ZZ$1, 0))</f>
        <v/>
      </c>
    </row>
    <row r="375">
      <c r="A375">
        <f>INDEX(resultados!$A$2:$ZZ$855, 369, MATCH($B$1, resultados!$A$1:$ZZ$1, 0))</f>
        <v/>
      </c>
      <c r="B375">
        <f>INDEX(resultados!$A$2:$ZZ$855, 369, MATCH($B$2, resultados!$A$1:$ZZ$1, 0))</f>
        <v/>
      </c>
      <c r="C375">
        <f>INDEX(resultados!$A$2:$ZZ$855, 369, MATCH($B$3, resultados!$A$1:$ZZ$1, 0))</f>
        <v/>
      </c>
    </row>
    <row r="376">
      <c r="A376">
        <f>INDEX(resultados!$A$2:$ZZ$855, 370, MATCH($B$1, resultados!$A$1:$ZZ$1, 0))</f>
        <v/>
      </c>
      <c r="B376">
        <f>INDEX(resultados!$A$2:$ZZ$855, 370, MATCH($B$2, resultados!$A$1:$ZZ$1, 0))</f>
        <v/>
      </c>
      <c r="C376">
        <f>INDEX(resultados!$A$2:$ZZ$855, 370, MATCH($B$3, resultados!$A$1:$ZZ$1, 0))</f>
        <v/>
      </c>
    </row>
    <row r="377">
      <c r="A377">
        <f>INDEX(resultados!$A$2:$ZZ$855, 371, MATCH($B$1, resultados!$A$1:$ZZ$1, 0))</f>
        <v/>
      </c>
      <c r="B377">
        <f>INDEX(resultados!$A$2:$ZZ$855, 371, MATCH($B$2, resultados!$A$1:$ZZ$1, 0))</f>
        <v/>
      </c>
      <c r="C377">
        <f>INDEX(resultados!$A$2:$ZZ$855, 371, MATCH($B$3, resultados!$A$1:$ZZ$1, 0))</f>
        <v/>
      </c>
    </row>
    <row r="378">
      <c r="A378">
        <f>INDEX(resultados!$A$2:$ZZ$855, 372, MATCH($B$1, resultados!$A$1:$ZZ$1, 0))</f>
        <v/>
      </c>
      <c r="B378">
        <f>INDEX(resultados!$A$2:$ZZ$855, 372, MATCH($B$2, resultados!$A$1:$ZZ$1, 0))</f>
        <v/>
      </c>
      <c r="C378">
        <f>INDEX(resultados!$A$2:$ZZ$855, 372, MATCH($B$3, resultados!$A$1:$ZZ$1, 0))</f>
        <v/>
      </c>
    </row>
    <row r="379">
      <c r="A379">
        <f>INDEX(resultados!$A$2:$ZZ$855, 373, MATCH($B$1, resultados!$A$1:$ZZ$1, 0))</f>
        <v/>
      </c>
      <c r="B379">
        <f>INDEX(resultados!$A$2:$ZZ$855, 373, MATCH($B$2, resultados!$A$1:$ZZ$1, 0))</f>
        <v/>
      </c>
      <c r="C379">
        <f>INDEX(resultados!$A$2:$ZZ$855, 373, MATCH($B$3, resultados!$A$1:$ZZ$1, 0))</f>
        <v/>
      </c>
    </row>
    <row r="380">
      <c r="A380">
        <f>INDEX(resultados!$A$2:$ZZ$855, 374, MATCH($B$1, resultados!$A$1:$ZZ$1, 0))</f>
        <v/>
      </c>
      <c r="B380">
        <f>INDEX(resultados!$A$2:$ZZ$855, 374, MATCH($B$2, resultados!$A$1:$ZZ$1, 0))</f>
        <v/>
      </c>
      <c r="C380">
        <f>INDEX(resultados!$A$2:$ZZ$855, 374, MATCH($B$3, resultados!$A$1:$ZZ$1, 0))</f>
        <v/>
      </c>
    </row>
    <row r="381">
      <c r="A381">
        <f>INDEX(resultados!$A$2:$ZZ$855, 375, MATCH($B$1, resultados!$A$1:$ZZ$1, 0))</f>
        <v/>
      </c>
      <c r="B381">
        <f>INDEX(resultados!$A$2:$ZZ$855, 375, MATCH($B$2, resultados!$A$1:$ZZ$1, 0))</f>
        <v/>
      </c>
      <c r="C381">
        <f>INDEX(resultados!$A$2:$ZZ$855, 375, MATCH($B$3, resultados!$A$1:$ZZ$1, 0))</f>
        <v/>
      </c>
    </row>
    <row r="382">
      <c r="A382">
        <f>INDEX(resultados!$A$2:$ZZ$855, 376, MATCH($B$1, resultados!$A$1:$ZZ$1, 0))</f>
        <v/>
      </c>
      <c r="B382">
        <f>INDEX(resultados!$A$2:$ZZ$855, 376, MATCH($B$2, resultados!$A$1:$ZZ$1, 0))</f>
        <v/>
      </c>
      <c r="C382">
        <f>INDEX(resultados!$A$2:$ZZ$855, 376, MATCH($B$3, resultados!$A$1:$ZZ$1, 0))</f>
        <v/>
      </c>
    </row>
    <row r="383">
      <c r="A383">
        <f>INDEX(resultados!$A$2:$ZZ$855, 377, MATCH($B$1, resultados!$A$1:$ZZ$1, 0))</f>
        <v/>
      </c>
      <c r="B383">
        <f>INDEX(resultados!$A$2:$ZZ$855, 377, MATCH($B$2, resultados!$A$1:$ZZ$1, 0))</f>
        <v/>
      </c>
      <c r="C383">
        <f>INDEX(resultados!$A$2:$ZZ$855, 377, MATCH($B$3, resultados!$A$1:$ZZ$1, 0))</f>
        <v/>
      </c>
    </row>
    <row r="384">
      <c r="A384">
        <f>INDEX(resultados!$A$2:$ZZ$855, 378, MATCH($B$1, resultados!$A$1:$ZZ$1, 0))</f>
        <v/>
      </c>
      <c r="B384">
        <f>INDEX(resultados!$A$2:$ZZ$855, 378, MATCH($B$2, resultados!$A$1:$ZZ$1, 0))</f>
        <v/>
      </c>
      <c r="C384">
        <f>INDEX(resultados!$A$2:$ZZ$855, 378, MATCH($B$3, resultados!$A$1:$ZZ$1, 0))</f>
        <v/>
      </c>
    </row>
    <row r="385">
      <c r="A385">
        <f>INDEX(resultados!$A$2:$ZZ$855, 379, MATCH($B$1, resultados!$A$1:$ZZ$1, 0))</f>
        <v/>
      </c>
      <c r="B385">
        <f>INDEX(resultados!$A$2:$ZZ$855, 379, MATCH($B$2, resultados!$A$1:$ZZ$1, 0))</f>
        <v/>
      </c>
      <c r="C385">
        <f>INDEX(resultados!$A$2:$ZZ$855, 379, MATCH($B$3, resultados!$A$1:$ZZ$1, 0))</f>
        <v/>
      </c>
    </row>
    <row r="386">
      <c r="A386">
        <f>INDEX(resultados!$A$2:$ZZ$855, 380, MATCH($B$1, resultados!$A$1:$ZZ$1, 0))</f>
        <v/>
      </c>
      <c r="B386">
        <f>INDEX(resultados!$A$2:$ZZ$855, 380, MATCH($B$2, resultados!$A$1:$ZZ$1, 0))</f>
        <v/>
      </c>
      <c r="C386">
        <f>INDEX(resultados!$A$2:$ZZ$855, 380, MATCH($B$3, resultados!$A$1:$ZZ$1, 0))</f>
        <v/>
      </c>
    </row>
    <row r="387">
      <c r="A387">
        <f>INDEX(resultados!$A$2:$ZZ$855, 381, MATCH($B$1, resultados!$A$1:$ZZ$1, 0))</f>
        <v/>
      </c>
      <c r="B387">
        <f>INDEX(resultados!$A$2:$ZZ$855, 381, MATCH($B$2, resultados!$A$1:$ZZ$1, 0))</f>
        <v/>
      </c>
      <c r="C387">
        <f>INDEX(resultados!$A$2:$ZZ$855, 381, MATCH($B$3, resultados!$A$1:$ZZ$1, 0))</f>
        <v/>
      </c>
    </row>
    <row r="388">
      <c r="A388">
        <f>INDEX(resultados!$A$2:$ZZ$855, 382, MATCH($B$1, resultados!$A$1:$ZZ$1, 0))</f>
        <v/>
      </c>
      <c r="B388">
        <f>INDEX(resultados!$A$2:$ZZ$855, 382, MATCH($B$2, resultados!$A$1:$ZZ$1, 0))</f>
        <v/>
      </c>
      <c r="C388">
        <f>INDEX(resultados!$A$2:$ZZ$855, 382, MATCH($B$3, resultados!$A$1:$ZZ$1, 0))</f>
        <v/>
      </c>
    </row>
    <row r="389">
      <c r="A389">
        <f>INDEX(resultados!$A$2:$ZZ$855, 383, MATCH($B$1, resultados!$A$1:$ZZ$1, 0))</f>
        <v/>
      </c>
      <c r="B389">
        <f>INDEX(resultados!$A$2:$ZZ$855, 383, MATCH($B$2, resultados!$A$1:$ZZ$1, 0))</f>
        <v/>
      </c>
      <c r="C389">
        <f>INDEX(resultados!$A$2:$ZZ$855, 383, MATCH($B$3, resultados!$A$1:$ZZ$1, 0))</f>
        <v/>
      </c>
    </row>
    <row r="390">
      <c r="A390">
        <f>INDEX(resultados!$A$2:$ZZ$855, 384, MATCH($B$1, resultados!$A$1:$ZZ$1, 0))</f>
        <v/>
      </c>
      <c r="B390">
        <f>INDEX(resultados!$A$2:$ZZ$855, 384, MATCH($B$2, resultados!$A$1:$ZZ$1, 0))</f>
        <v/>
      </c>
      <c r="C390">
        <f>INDEX(resultados!$A$2:$ZZ$855, 384, MATCH($B$3, resultados!$A$1:$ZZ$1, 0))</f>
        <v/>
      </c>
    </row>
    <row r="391">
      <c r="A391">
        <f>INDEX(resultados!$A$2:$ZZ$855, 385, MATCH($B$1, resultados!$A$1:$ZZ$1, 0))</f>
        <v/>
      </c>
      <c r="B391">
        <f>INDEX(resultados!$A$2:$ZZ$855, 385, MATCH($B$2, resultados!$A$1:$ZZ$1, 0))</f>
        <v/>
      </c>
      <c r="C391">
        <f>INDEX(resultados!$A$2:$ZZ$855, 385, MATCH($B$3, resultados!$A$1:$ZZ$1, 0))</f>
        <v/>
      </c>
    </row>
    <row r="392">
      <c r="A392">
        <f>INDEX(resultados!$A$2:$ZZ$855, 386, MATCH($B$1, resultados!$A$1:$ZZ$1, 0))</f>
        <v/>
      </c>
      <c r="B392">
        <f>INDEX(resultados!$A$2:$ZZ$855, 386, MATCH($B$2, resultados!$A$1:$ZZ$1, 0))</f>
        <v/>
      </c>
      <c r="C392">
        <f>INDEX(resultados!$A$2:$ZZ$855, 386, MATCH($B$3, resultados!$A$1:$ZZ$1, 0))</f>
        <v/>
      </c>
    </row>
    <row r="393">
      <c r="A393">
        <f>INDEX(resultados!$A$2:$ZZ$855, 387, MATCH($B$1, resultados!$A$1:$ZZ$1, 0))</f>
        <v/>
      </c>
      <c r="B393">
        <f>INDEX(resultados!$A$2:$ZZ$855, 387, MATCH($B$2, resultados!$A$1:$ZZ$1, 0))</f>
        <v/>
      </c>
      <c r="C393">
        <f>INDEX(resultados!$A$2:$ZZ$855, 387, MATCH($B$3, resultados!$A$1:$ZZ$1, 0))</f>
        <v/>
      </c>
    </row>
    <row r="394">
      <c r="A394">
        <f>INDEX(resultados!$A$2:$ZZ$855, 388, MATCH($B$1, resultados!$A$1:$ZZ$1, 0))</f>
        <v/>
      </c>
      <c r="B394">
        <f>INDEX(resultados!$A$2:$ZZ$855, 388, MATCH($B$2, resultados!$A$1:$ZZ$1, 0))</f>
        <v/>
      </c>
      <c r="C394">
        <f>INDEX(resultados!$A$2:$ZZ$855, 388, MATCH($B$3, resultados!$A$1:$ZZ$1, 0))</f>
        <v/>
      </c>
    </row>
    <row r="395">
      <c r="A395">
        <f>INDEX(resultados!$A$2:$ZZ$855, 389, MATCH($B$1, resultados!$A$1:$ZZ$1, 0))</f>
        <v/>
      </c>
      <c r="B395">
        <f>INDEX(resultados!$A$2:$ZZ$855, 389, MATCH($B$2, resultados!$A$1:$ZZ$1, 0))</f>
        <v/>
      </c>
      <c r="C395">
        <f>INDEX(resultados!$A$2:$ZZ$855, 389, MATCH($B$3, resultados!$A$1:$ZZ$1, 0))</f>
        <v/>
      </c>
    </row>
    <row r="396">
      <c r="A396">
        <f>INDEX(resultados!$A$2:$ZZ$855, 390, MATCH($B$1, resultados!$A$1:$ZZ$1, 0))</f>
        <v/>
      </c>
      <c r="B396">
        <f>INDEX(resultados!$A$2:$ZZ$855, 390, MATCH($B$2, resultados!$A$1:$ZZ$1, 0))</f>
        <v/>
      </c>
      <c r="C396">
        <f>INDEX(resultados!$A$2:$ZZ$855, 390, MATCH($B$3, resultados!$A$1:$ZZ$1, 0))</f>
        <v/>
      </c>
    </row>
    <row r="397">
      <c r="A397">
        <f>INDEX(resultados!$A$2:$ZZ$855, 391, MATCH($B$1, resultados!$A$1:$ZZ$1, 0))</f>
        <v/>
      </c>
      <c r="B397">
        <f>INDEX(resultados!$A$2:$ZZ$855, 391, MATCH($B$2, resultados!$A$1:$ZZ$1, 0))</f>
        <v/>
      </c>
      <c r="C397">
        <f>INDEX(resultados!$A$2:$ZZ$855, 391, MATCH($B$3, resultados!$A$1:$ZZ$1, 0))</f>
        <v/>
      </c>
    </row>
    <row r="398">
      <c r="A398">
        <f>INDEX(resultados!$A$2:$ZZ$855, 392, MATCH($B$1, resultados!$A$1:$ZZ$1, 0))</f>
        <v/>
      </c>
      <c r="B398">
        <f>INDEX(resultados!$A$2:$ZZ$855, 392, MATCH($B$2, resultados!$A$1:$ZZ$1, 0))</f>
        <v/>
      </c>
      <c r="C398">
        <f>INDEX(resultados!$A$2:$ZZ$855, 392, MATCH($B$3, resultados!$A$1:$ZZ$1, 0))</f>
        <v/>
      </c>
    </row>
    <row r="399">
      <c r="A399">
        <f>INDEX(resultados!$A$2:$ZZ$855, 393, MATCH($B$1, resultados!$A$1:$ZZ$1, 0))</f>
        <v/>
      </c>
      <c r="B399">
        <f>INDEX(resultados!$A$2:$ZZ$855, 393, MATCH($B$2, resultados!$A$1:$ZZ$1, 0))</f>
        <v/>
      </c>
      <c r="C399">
        <f>INDEX(resultados!$A$2:$ZZ$855, 393, MATCH($B$3, resultados!$A$1:$ZZ$1, 0))</f>
        <v/>
      </c>
    </row>
    <row r="400">
      <c r="A400">
        <f>INDEX(resultados!$A$2:$ZZ$855, 394, MATCH($B$1, resultados!$A$1:$ZZ$1, 0))</f>
        <v/>
      </c>
      <c r="B400">
        <f>INDEX(resultados!$A$2:$ZZ$855, 394, MATCH($B$2, resultados!$A$1:$ZZ$1, 0))</f>
        <v/>
      </c>
      <c r="C400">
        <f>INDEX(resultados!$A$2:$ZZ$855, 394, MATCH($B$3, resultados!$A$1:$ZZ$1, 0))</f>
        <v/>
      </c>
    </row>
    <row r="401">
      <c r="A401">
        <f>INDEX(resultados!$A$2:$ZZ$855, 395, MATCH($B$1, resultados!$A$1:$ZZ$1, 0))</f>
        <v/>
      </c>
      <c r="B401">
        <f>INDEX(resultados!$A$2:$ZZ$855, 395, MATCH($B$2, resultados!$A$1:$ZZ$1, 0))</f>
        <v/>
      </c>
      <c r="C401">
        <f>INDEX(resultados!$A$2:$ZZ$855, 395, MATCH($B$3, resultados!$A$1:$ZZ$1, 0))</f>
        <v/>
      </c>
    </row>
    <row r="402">
      <c r="A402">
        <f>INDEX(resultados!$A$2:$ZZ$855, 396, MATCH($B$1, resultados!$A$1:$ZZ$1, 0))</f>
        <v/>
      </c>
      <c r="B402">
        <f>INDEX(resultados!$A$2:$ZZ$855, 396, MATCH($B$2, resultados!$A$1:$ZZ$1, 0))</f>
        <v/>
      </c>
      <c r="C402">
        <f>INDEX(resultados!$A$2:$ZZ$855, 396, MATCH($B$3, resultados!$A$1:$ZZ$1, 0))</f>
        <v/>
      </c>
    </row>
    <row r="403">
      <c r="A403">
        <f>INDEX(resultados!$A$2:$ZZ$855, 397, MATCH($B$1, resultados!$A$1:$ZZ$1, 0))</f>
        <v/>
      </c>
      <c r="B403">
        <f>INDEX(resultados!$A$2:$ZZ$855, 397, MATCH($B$2, resultados!$A$1:$ZZ$1, 0))</f>
        <v/>
      </c>
      <c r="C403">
        <f>INDEX(resultados!$A$2:$ZZ$855, 397, MATCH($B$3, resultados!$A$1:$ZZ$1, 0))</f>
        <v/>
      </c>
    </row>
    <row r="404">
      <c r="A404">
        <f>INDEX(resultados!$A$2:$ZZ$855, 398, MATCH($B$1, resultados!$A$1:$ZZ$1, 0))</f>
        <v/>
      </c>
      <c r="B404">
        <f>INDEX(resultados!$A$2:$ZZ$855, 398, MATCH($B$2, resultados!$A$1:$ZZ$1, 0))</f>
        <v/>
      </c>
      <c r="C404">
        <f>INDEX(resultados!$A$2:$ZZ$855, 398, MATCH($B$3, resultados!$A$1:$ZZ$1, 0))</f>
        <v/>
      </c>
    </row>
    <row r="405">
      <c r="A405">
        <f>INDEX(resultados!$A$2:$ZZ$855, 399, MATCH($B$1, resultados!$A$1:$ZZ$1, 0))</f>
        <v/>
      </c>
      <c r="B405">
        <f>INDEX(resultados!$A$2:$ZZ$855, 399, MATCH($B$2, resultados!$A$1:$ZZ$1, 0))</f>
        <v/>
      </c>
      <c r="C405">
        <f>INDEX(resultados!$A$2:$ZZ$855, 399, MATCH($B$3, resultados!$A$1:$ZZ$1, 0))</f>
        <v/>
      </c>
    </row>
    <row r="406">
      <c r="A406">
        <f>INDEX(resultados!$A$2:$ZZ$855, 400, MATCH($B$1, resultados!$A$1:$ZZ$1, 0))</f>
        <v/>
      </c>
      <c r="B406">
        <f>INDEX(resultados!$A$2:$ZZ$855, 400, MATCH($B$2, resultados!$A$1:$ZZ$1, 0))</f>
        <v/>
      </c>
      <c r="C406">
        <f>INDEX(resultados!$A$2:$ZZ$855, 400, MATCH($B$3, resultados!$A$1:$ZZ$1, 0))</f>
        <v/>
      </c>
    </row>
    <row r="407">
      <c r="A407">
        <f>INDEX(resultados!$A$2:$ZZ$855, 401, MATCH($B$1, resultados!$A$1:$ZZ$1, 0))</f>
        <v/>
      </c>
      <c r="B407">
        <f>INDEX(resultados!$A$2:$ZZ$855, 401, MATCH($B$2, resultados!$A$1:$ZZ$1, 0))</f>
        <v/>
      </c>
      <c r="C407">
        <f>INDEX(resultados!$A$2:$ZZ$855, 401, MATCH($B$3, resultados!$A$1:$ZZ$1, 0))</f>
        <v/>
      </c>
    </row>
    <row r="408">
      <c r="A408">
        <f>INDEX(resultados!$A$2:$ZZ$855, 402, MATCH($B$1, resultados!$A$1:$ZZ$1, 0))</f>
        <v/>
      </c>
      <c r="B408">
        <f>INDEX(resultados!$A$2:$ZZ$855, 402, MATCH($B$2, resultados!$A$1:$ZZ$1, 0))</f>
        <v/>
      </c>
      <c r="C408">
        <f>INDEX(resultados!$A$2:$ZZ$855, 402, MATCH($B$3, resultados!$A$1:$ZZ$1, 0))</f>
        <v/>
      </c>
    </row>
    <row r="409">
      <c r="A409">
        <f>INDEX(resultados!$A$2:$ZZ$855, 403, MATCH($B$1, resultados!$A$1:$ZZ$1, 0))</f>
        <v/>
      </c>
      <c r="B409">
        <f>INDEX(resultados!$A$2:$ZZ$855, 403, MATCH($B$2, resultados!$A$1:$ZZ$1, 0))</f>
        <v/>
      </c>
      <c r="C409">
        <f>INDEX(resultados!$A$2:$ZZ$855, 403, MATCH($B$3, resultados!$A$1:$ZZ$1, 0))</f>
        <v/>
      </c>
    </row>
    <row r="410">
      <c r="A410">
        <f>INDEX(resultados!$A$2:$ZZ$855, 404, MATCH($B$1, resultados!$A$1:$ZZ$1, 0))</f>
        <v/>
      </c>
      <c r="B410">
        <f>INDEX(resultados!$A$2:$ZZ$855, 404, MATCH($B$2, resultados!$A$1:$ZZ$1, 0))</f>
        <v/>
      </c>
      <c r="C410">
        <f>INDEX(resultados!$A$2:$ZZ$855, 404, MATCH($B$3, resultados!$A$1:$ZZ$1, 0))</f>
        <v/>
      </c>
    </row>
    <row r="411">
      <c r="A411">
        <f>INDEX(resultados!$A$2:$ZZ$855, 405, MATCH($B$1, resultados!$A$1:$ZZ$1, 0))</f>
        <v/>
      </c>
      <c r="B411">
        <f>INDEX(resultados!$A$2:$ZZ$855, 405, MATCH($B$2, resultados!$A$1:$ZZ$1, 0))</f>
        <v/>
      </c>
      <c r="C411">
        <f>INDEX(resultados!$A$2:$ZZ$855, 405, MATCH($B$3, resultados!$A$1:$ZZ$1, 0))</f>
        <v/>
      </c>
    </row>
    <row r="412">
      <c r="A412">
        <f>INDEX(resultados!$A$2:$ZZ$855, 406, MATCH($B$1, resultados!$A$1:$ZZ$1, 0))</f>
        <v/>
      </c>
      <c r="B412">
        <f>INDEX(resultados!$A$2:$ZZ$855, 406, MATCH($B$2, resultados!$A$1:$ZZ$1, 0))</f>
        <v/>
      </c>
      <c r="C412">
        <f>INDEX(resultados!$A$2:$ZZ$855, 406, MATCH($B$3, resultados!$A$1:$ZZ$1, 0))</f>
        <v/>
      </c>
    </row>
    <row r="413">
      <c r="A413">
        <f>INDEX(resultados!$A$2:$ZZ$855, 407, MATCH($B$1, resultados!$A$1:$ZZ$1, 0))</f>
        <v/>
      </c>
      <c r="B413">
        <f>INDEX(resultados!$A$2:$ZZ$855, 407, MATCH($B$2, resultados!$A$1:$ZZ$1, 0))</f>
        <v/>
      </c>
      <c r="C413">
        <f>INDEX(resultados!$A$2:$ZZ$855, 407, MATCH($B$3, resultados!$A$1:$ZZ$1, 0))</f>
        <v/>
      </c>
    </row>
    <row r="414">
      <c r="A414">
        <f>INDEX(resultados!$A$2:$ZZ$855, 408, MATCH($B$1, resultados!$A$1:$ZZ$1, 0))</f>
        <v/>
      </c>
      <c r="B414">
        <f>INDEX(resultados!$A$2:$ZZ$855, 408, MATCH($B$2, resultados!$A$1:$ZZ$1, 0))</f>
        <v/>
      </c>
      <c r="C414">
        <f>INDEX(resultados!$A$2:$ZZ$855, 408, MATCH($B$3, resultados!$A$1:$ZZ$1, 0))</f>
        <v/>
      </c>
    </row>
    <row r="415">
      <c r="A415">
        <f>INDEX(resultados!$A$2:$ZZ$855, 409, MATCH($B$1, resultados!$A$1:$ZZ$1, 0))</f>
        <v/>
      </c>
      <c r="B415">
        <f>INDEX(resultados!$A$2:$ZZ$855, 409, MATCH($B$2, resultados!$A$1:$ZZ$1, 0))</f>
        <v/>
      </c>
      <c r="C415">
        <f>INDEX(resultados!$A$2:$ZZ$855, 409, MATCH($B$3, resultados!$A$1:$ZZ$1, 0))</f>
        <v/>
      </c>
    </row>
    <row r="416">
      <c r="A416">
        <f>INDEX(resultados!$A$2:$ZZ$855, 410, MATCH($B$1, resultados!$A$1:$ZZ$1, 0))</f>
        <v/>
      </c>
      <c r="B416">
        <f>INDEX(resultados!$A$2:$ZZ$855, 410, MATCH($B$2, resultados!$A$1:$ZZ$1, 0))</f>
        <v/>
      </c>
      <c r="C416">
        <f>INDEX(resultados!$A$2:$ZZ$855, 410, MATCH($B$3, resultados!$A$1:$ZZ$1, 0))</f>
        <v/>
      </c>
    </row>
    <row r="417">
      <c r="A417">
        <f>INDEX(resultados!$A$2:$ZZ$855, 411, MATCH($B$1, resultados!$A$1:$ZZ$1, 0))</f>
        <v/>
      </c>
      <c r="B417">
        <f>INDEX(resultados!$A$2:$ZZ$855, 411, MATCH($B$2, resultados!$A$1:$ZZ$1, 0))</f>
        <v/>
      </c>
      <c r="C417">
        <f>INDEX(resultados!$A$2:$ZZ$855, 411, MATCH($B$3, resultados!$A$1:$ZZ$1, 0))</f>
        <v/>
      </c>
    </row>
    <row r="418">
      <c r="A418">
        <f>INDEX(resultados!$A$2:$ZZ$855, 412, MATCH($B$1, resultados!$A$1:$ZZ$1, 0))</f>
        <v/>
      </c>
      <c r="B418">
        <f>INDEX(resultados!$A$2:$ZZ$855, 412, MATCH($B$2, resultados!$A$1:$ZZ$1, 0))</f>
        <v/>
      </c>
      <c r="C418">
        <f>INDEX(resultados!$A$2:$ZZ$855, 412, MATCH($B$3, resultados!$A$1:$ZZ$1, 0))</f>
        <v/>
      </c>
    </row>
    <row r="419">
      <c r="A419">
        <f>INDEX(resultados!$A$2:$ZZ$855, 413, MATCH($B$1, resultados!$A$1:$ZZ$1, 0))</f>
        <v/>
      </c>
      <c r="B419">
        <f>INDEX(resultados!$A$2:$ZZ$855, 413, MATCH($B$2, resultados!$A$1:$ZZ$1, 0))</f>
        <v/>
      </c>
      <c r="C419">
        <f>INDEX(resultados!$A$2:$ZZ$855, 413, MATCH($B$3, resultados!$A$1:$ZZ$1, 0))</f>
        <v/>
      </c>
    </row>
    <row r="420">
      <c r="A420">
        <f>INDEX(resultados!$A$2:$ZZ$855, 414, MATCH($B$1, resultados!$A$1:$ZZ$1, 0))</f>
        <v/>
      </c>
      <c r="B420">
        <f>INDEX(resultados!$A$2:$ZZ$855, 414, MATCH($B$2, resultados!$A$1:$ZZ$1, 0))</f>
        <v/>
      </c>
      <c r="C420">
        <f>INDEX(resultados!$A$2:$ZZ$855, 414, MATCH($B$3, resultados!$A$1:$ZZ$1, 0))</f>
        <v/>
      </c>
    </row>
    <row r="421">
      <c r="A421">
        <f>INDEX(resultados!$A$2:$ZZ$855, 415, MATCH($B$1, resultados!$A$1:$ZZ$1, 0))</f>
        <v/>
      </c>
      <c r="B421">
        <f>INDEX(resultados!$A$2:$ZZ$855, 415, MATCH($B$2, resultados!$A$1:$ZZ$1, 0))</f>
        <v/>
      </c>
      <c r="C421">
        <f>INDEX(resultados!$A$2:$ZZ$855, 415, MATCH($B$3, resultados!$A$1:$ZZ$1, 0))</f>
        <v/>
      </c>
    </row>
    <row r="422">
      <c r="A422">
        <f>INDEX(resultados!$A$2:$ZZ$855, 416, MATCH($B$1, resultados!$A$1:$ZZ$1, 0))</f>
        <v/>
      </c>
      <c r="B422">
        <f>INDEX(resultados!$A$2:$ZZ$855, 416, MATCH($B$2, resultados!$A$1:$ZZ$1, 0))</f>
        <v/>
      </c>
      <c r="C422">
        <f>INDEX(resultados!$A$2:$ZZ$855, 416, MATCH($B$3, resultados!$A$1:$ZZ$1, 0))</f>
        <v/>
      </c>
    </row>
    <row r="423">
      <c r="A423">
        <f>INDEX(resultados!$A$2:$ZZ$855, 417, MATCH($B$1, resultados!$A$1:$ZZ$1, 0))</f>
        <v/>
      </c>
      <c r="B423">
        <f>INDEX(resultados!$A$2:$ZZ$855, 417, MATCH($B$2, resultados!$A$1:$ZZ$1, 0))</f>
        <v/>
      </c>
      <c r="C423">
        <f>INDEX(resultados!$A$2:$ZZ$855, 417, MATCH($B$3, resultados!$A$1:$ZZ$1, 0))</f>
        <v/>
      </c>
    </row>
    <row r="424">
      <c r="A424">
        <f>INDEX(resultados!$A$2:$ZZ$855, 418, MATCH($B$1, resultados!$A$1:$ZZ$1, 0))</f>
        <v/>
      </c>
      <c r="B424">
        <f>INDEX(resultados!$A$2:$ZZ$855, 418, MATCH($B$2, resultados!$A$1:$ZZ$1, 0))</f>
        <v/>
      </c>
      <c r="C424">
        <f>INDEX(resultados!$A$2:$ZZ$855, 418, MATCH($B$3, resultados!$A$1:$ZZ$1, 0))</f>
        <v/>
      </c>
    </row>
    <row r="425">
      <c r="A425">
        <f>INDEX(resultados!$A$2:$ZZ$855, 419, MATCH($B$1, resultados!$A$1:$ZZ$1, 0))</f>
        <v/>
      </c>
      <c r="B425">
        <f>INDEX(resultados!$A$2:$ZZ$855, 419, MATCH($B$2, resultados!$A$1:$ZZ$1, 0))</f>
        <v/>
      </c>
      <c r="C425">
        <f>INDEX(resultados!$A$2:$ZZ$855, 419, MATCH($B$3, resultados!$A$1:$ZZ$1, 0))</f>
        <v/>
      </c>
    </row>
    <row r="426">
      <c r="A426">
        <f>INDEX(resultados!$A$2:$ZZ$855, 420, MATCH($B$1, resultados!$A$1:$ZZ$1, 0))</f>
        <v/>
      </c>
      <c r="B426">
        <f>INDEX(resultados!$A$2:$ZZ$855, 420, MATCH($B$2, resultados!$A$1:$ZZ$1, 0))</f>
        <v/>
      </c>
      <c r="C426">
        <f>INDEX(resultados!$A$2:$ZZ$855, 420, MATCH($B$3, resultados!$A$1:$ZZ$1, 0))</f>
        <v/>
      </c>
    </row>
    <row r="427">
      <c r="A427">
        <f>INDEX(resultados!$A$2:$ZZ$855, 421, MATCH($B$1, resultados!$A$1:$ZZ$1, 0))</f>
        <v/>
      </c>
      <c r="B427">
        <f>INDEX(resultados!$A$2:$ZZ$855, 421, MATCH($B$2, resultados!$A$1:$ZZ$1, 0))</f>
        <v/>
      </c>
      <c r="C427">
        <f>INDEX(resultados!$A$2:$ZZ$855, 421, MATCH($B$3, resultados!$A$1:$ZZ$1, 0))</f>
        <v/>
      </c>
    </row>
    <row r="428">
      <c r="A428">
        <f>INDEX(resultados!$A$2:$ZZ$855, 422, MATCH($B$1, resultados!$A$1:$ZZ$1, 0))</f>
        <v/>
      </c>
      <c r="B428">
        <f>INDEX(resultados!$A$2:$ZZ$855, 422, MATCH($B$2, resultados!$A$1:$ZZ$1, 0))</f>
        <v/>
      </c>
      <c r="C428">
        <f>INDEX(resultados!$A$2:$ZZ$855, 422, MATCH($B$3, resultados!$A$1:$ZZ$1, 0))</f>
        <v/>
      </c>
    </row>
    <row r="429">
      <c r="A429">
        <f>INDEX(resultados!$A$2:$ZZ$855, 423, MATCH($B$1, resultados!$A$1:$ZZ$1, 0))</f>
        <v/>
      </c>
      <c r="B429">
        <f>INDEX(resultados!$A$2:$ZZ$855, 423, MATCH($B$2, resultados!$A$1:$ZZ$1, 0))</f>
        <v/>
      </c>
      <c r="C429">
        <f>INDEX(resultados!$A$2:$ZZ$855, 423, MATCH($B$3, resultados!$A$1:$ZZ$1, 0))</f>
        <v/>
      </c>
    </row>
    <row r="430">
      <c r="A430">
        <f>INDEX(resultados!$A$2:$ZZ$855, 424, MATCH($B$1, resultados!$A$1:$ZZ$1, 0))</f>
        <v/>
      </c>
      <c r="B430">
        <f>INDEX(resultados!$A$2:$ZZ$855, 424, MATCH($B$2, resultados!$A$1:$ZZ$1, 0))</f>
        <v/>
      </c>
      <c r="C430">
        <f>INDEX(resultados!$A$2:$ZZ$855, 424, MATCH($B$3, resultados!$A$1:$ZZ$1, 0))</f>
        <v/>
      </c>
    </row>
    <row r="431">
      <c r="A431">
        <f>INDEX(resultados!$A$2:$ZZ$855, 425, MATCH($B$1, resultados!$A$1:$ZZ$1, 0))</f>
        <v/>
      </c>
      <c r="B431">
        <f>INDEX(resultados!$A$2:$ZZ$855, 425, MATCH($B$2, resultados!$A$1:$ZZ$1, 0))</f>
        <v/>
      </c>
      <c r="C431">
        <f>INDEX(resultados!$A$2:$ZZ$855, 425, MATCH($B$3, resultados!$A$1:$ZZ$1, 0))</f>
        <v/>
      </c>
    </row>
    <row r="432">
      <c r="A432">
        <f>INDEX(resultados!$A$2:$ZZ$855, 426, MATCH($B$1, resultados!$A$1:$ZZ$1, 0))</f>
        <v/>
      </c>
      <c r="B432">
        <f>INDEX(resultados!$A$2:$ZZ$855, 426, MATCH($B$2, resultados!$A$1:$ZZ$1, 0))</f>
        <v/>
      </c>
      <c r="C432">
        <f>INDEX(resultados!$A$2:$ZZ$855, 426, MATCH($B$3, resultados!$A$1:$ZZ$1, 0))</f>
        <v/>
      </c>
    </row>
    <row r="433">
      <c r="A433">
        <f>INDEX(resultados!$A$2:$ZZ$855, 427, MATCH($B$1, resultados!$A$1:$ZZ$1, 0))</f>
        <v/>
      </c>
      <c r="B433">
        <f>INDEX(resultados!$A$2:$ZZ$855, 427, MATCH($B$2, resultados!$A$1:$ZZ$1, 0))</f>
        <v/>
      </c>
      <c r="C433">
        <f>INDEX(resultados!$A$2:$ZZ$855, 427, MATCH($B$3, resultados!$A$1:$ZZ$1, 0))</f>
        <v/>
      </c>
    </row>
    <row r="434">
      <c r="A434">
        <f>INDEX(resultados!$A$2:$ZZ$855, 428, MATCH($B$1, resultados!$A$1:$ZZ$1, 0))</f>
        <v/>
      </c>
      <c r="B434">
        <f>INDEX(resultados!$A$2:$ZZ$855, 428, MATCH($B$2, resultados!$A$1:$ZZ$1, 0))</f>
        <v/>
      </c>
      <c r="C434">
        <f>INDEX(resultados!$A$2:$ZZ$855, 428, MATCH($B$3, resultados!$A$1:$ZZ$1, 0))</f>
        <v/>
      </c>
    </row>
    <row r="435">
      <c r="A435">
        <f>INDEX(resultados!$A$2:$ZZ$855, 429, MATCH($B$1, resultados!$A$1:$ZZ$1, 0))</f>
        <v/>
      </c>
      <c r="B435">
        <f>INDEX(resultados!$A$2:$ZZ$855, 429, MATCH($B$2, resultados!$A$1:$ZZ$1, 0))</f>
        <v/>
      </c>
      <c r="C435">
        <f>INDEX(resultados!$A$2:$ZZ$855, 429, MATCH($B$3, resultados!$A$1:$ZZ$1, 0))</f>
        <v/>
      </c>
    </row>
    <row r="436">
      <c r="A436">
        <f>INDEX(resultados!$A$2:$ZZ$855, 430, MATCH($B$1, resultados!$A$1:$ZZ$1, 0))</f>
        <v/>
      </c>
      <c r="B436">
        <f>INDEX(resultados!$A$2:$ZZ$855, 430, MATCH($B$2, resultados!$A$1:$ZZ$1, 0))</f>
        <v/>
      </c>
      <c r="C436">
        <f>INDEX(resultados!$A$2:$ZZ$855, 430, MATCH($B$3, resultados!$A$1:$ZZ$1, 0))</f>
        <v/>
      </c>
    </row>
    <row r="437">
      <c r="A437">
        <f>INDEX(resultados!$A$2:$ZZ$855, 431, MATCH($B$1, resultados!$A$1:$ZZ$1, 0))</f>
        <v/>
      </c>
      <c r="B437">
        <f>INDEX(resultados!$A$2:$ZZ$855, 431, MATCH($B$2, resultados!$A$1:$ZZ$1, 0))</f>
        <v/>
      </c>
      <c r="C437">
        <f>INDEX(resultados!$A$2:$ZZ$855, 431, MATCH($B$3, resultados!$A$1:$ZZ$1, 0))</f>
        <v/>
      </c>
    </row>
    <row r="438">
      <c r="A438">
        <f>INDEX(resultados!$A$2:$ZZ$855, 432, MATCH($B$1, resultados!$A$1:$ZZ$1, 0))</f>
        <v/>
      </c>
      <c r="B438">
        <f>INDEX(resultados!$A$2:$ZZ$855, 432, MATCH($B$2, resultados!$A$1:$ZZ$1, 0))</f>
        <v/>
      </c>
      <c r="C438">
        <f>INDEX(resultados!$A$2:$ZZ$855, 432, MATCH($B$3, resultados!$A$1:$ZZ$1, 0))</f>
        <v/>
      </c>
    </row>
    <row r="439">
      <c r="A439">
        <f>INDEX(resultados!$A$2:$ZZ$855, 433, MATCH($B$1, resultados!$A$1:$ZZ$1, 0))</f>
        <v/>
      </c>
      <c r="B439">
        <f>INDEX(resultados!$A$2:$ZZ$855, 433, MATCH($B$2, resultados!$A$1:$ZZ$1, 0))</f>
        <v/>
      </c>
      <c r="C439">
        <f>INDEX(resultados!$A$2:$ZZ$855, 433, MATCH($B$3, resultados!$A$1:$ZZ$1, 0))</f>
        <v/>
      </c>
    </row>
    <row r="440">
      <c r="A440">
        <f>INDEX(resultados!$A$2:$ZZ$855, 434, MATCH($B$1, resultados!$A$1:$ZZ$1, 0))</f>
        <v/>
      </c>
      <c r="B440">
        <f>INDEX(resultados!$A$2:$ZZ$855, 434, MATCH($B$2, resultados!$A$1:$ZZ$1, 0))</f>
        <v/>
      </c>
      <c r="C440">
        <f>INDEX(resultados!$A$2:$ZZ$855, 434, MATCH($B$3, resultados!$A$1:$ZZ$1, 0))</f>
        <v/>
      </c>
    </row>
    <row r="441">
      <c r="A441">
        <f>INDEX(resultados!$A$2:$ZZ$855, 435, MATCH($B$1, resultados!$A$1:$ZZ$1, 0))</f>
        <v/>
      </c>
      <c r="B441">
        <f>INDEX(resultados!$A$2:$ZZ$855, 435, MATCH($B$2, resultados!$A$1:$ZZ$1, 0))</f>
        <v/>
      </c>
      <c r="C441">
        <f>INDEX(resultados!$A$2:$ZZ$855, 435, MATCH($B$3, resultados!$A$1:$ZZ$1, 0))</f>
        <v/>
      </c>
    </row>
    <row r="442">
      <c r="A442">
        <f>INDEX(resultados!$A$2:$ZZ$855, 436, MATCH($B$1, resultados!$A$1:$ZZ$1, 0))</f>
        <v/>
      </c>
      <c r="B442">
        <f>INDEX(resultados!$A$2:$ZZ$855, 436, MATCH($B$2, resultados!$A$1:$ZZ$1, 0))</f>
        <v/>
      </c>
      <c r="C442">
        <f>INDEX(resultados!$A$2:$ZZ$855, 436, MATCH($B$3, resultados!$A$1:$ZZ$1, 0))</f>
        <v/>
      </c>
    </row>
    <row r="443">
      <c r="A443">
        <f>INDEX(resultados!$A$2:$ZZ$855, 437, MATCH($B$1, resultados!$A$1:$ZZ$1, 0))</f>
        <v/>
      </c>
      <c r="B443">
        <f>INDEX(resultados!$A$2:$ZZ$855, 437, MATCH($B$2, resultados!$A$1:$ZZ$1, 0))</f>
        <v/>
      </c>
      <c r="C443">
        <f>INDEX(resultados!$A$2:$ZZ$855, 437, MATCH($B$3, resultados!$A$1:$ZZ$1, 0))</f>
        <v/>
      </c>
    </row>
    <row r="444">
      <c r="A444">
        <f>INDEX(resultados!$A$2:$ZZ$855, 438, MATCH($B$1, resultados!$A$1:$ZZ$1, 0))</f>
        <v/>
      </c>
      <c r="B444">
        <f>INDEX(resultados!$A$2:$ZZ$855, 438, MATCH($B$2, resultados!$A$1:$ZZ$1, 0))</f>
        <v/>
      </c>
      <c r="C444">
        <f>INDEX(resultados!$A$2:$ZZ$855, 438, MATCH($B$3, resultados!$A$1:$ZZ$1, 0))</f>
        <v/>
      </c>
    </row>
    <row r="445">
      <c r="A445">
        <f>INDEX(resultados!$A$2:$ZZ$855, 439, MATCH($B$1, resultados!$A$1:$ZZ$1, 0))</f>
        <v/>
      </c>
      <c r="B445">
        <f>INDEX(resultados!$A$2:$ZZ$855, 439, MATCH($B$2, resultados!$A$1:$ZZ$1, 0))</f>
        <v/>
      </c>
      <c r="C445">
        <f>INDEX(resultados!$A$2:$ZZ$855, 439, MATCH($B$3, resultados!$A$1:$ZZ$1, 0))</f>
        <v/>
      </c>
    </row>
    <row r="446">
      <c r="A446">
        <f>INDEX(resultados!$A$2:$ZZ$855, 440, MATCH($B$1, resultados!$A$1:$ZZ$1, 0))</f>
        <v/>
      </c>
      <c r="B446">
        <f>INDEX(resultados!$A$2:$ZZ$855, 440, MATCH($B$2, resultados!$A$1:$ZZ$1, 0))</f>
        <v/>
      </c>
      <c r="C446">
        <f>INDEX(resultados!$A$2:$ZZ$855, 440, MATCH($B$3, resultados!$A$1:$ZZ$1, 0))</f>
        <v/>
      </c>
    </row>
    <row r="447">
      <c r="A447">
        <f>INDEX(resultados!$A$2:$ZZ$855, 441, MATCH($B$1, resultados!$A$1:$ZZ$1, 0))</f>
        <v/>
      </c>
      <c r="B447">
        <f>INDEX(resultados!$A$2:$ZZ$855, 441, MATCH($B$2, resultados!$A$1:$ZZ$1, 0))</f>
        <v/>
      </c>
      <c r="C447">
        <f>INDEX(resultados!$A$2:$ZZ$855, 441, MATCH($B$3, resultados!$A$1:$ZZ$1, 0))</f>
        <v/>
      </c>
    </row>
    <row r="448">
      <c r="A448">
        <f>INDEX(resultados!$A$2:$ZZ$855, 442, MATCH($B$1, resultados!$A$1:$ZZ$1, 0))</f>
        <v/>
      </c>
      <c r="B448">
        <f>INDEX(resultados!$A$2:$ZZ$855, 442, MATCH($B$2, resultados!$A$1:$ZZ$1, 0))</f>
        <v/>
      </c>
      <c r="C448">
        <f>INDEX(resultados!$A$2:$ZZ$855, 442, MATCH($B$3, resultados!$A$1:$ZZ$1, 0))</f>
        <v/>
      </c>
    </row>
    <row r="449">
      <c r="A449">
        <f>INDEX(resultados!$A$2:$ZZ$855, 443, MATCH($B$1, resultados!$A$1:$ZZ$1, 0))</f>
        <v/>
      </c>
      <c r="B449">
        <f>INDEX(resultados!$A$2:$ZZ$855, 443, MATCH($B$2, resultados!$A$1:$ZZ$1, 0))</f>
        <v/>
      </c>
      <c r="C449">
        <f>INDEX(resultados!$A$2:$ZZ$855, 443, MATCH($B$3, resultados!$A$1:$ZZ$1, 0))</f>
        <v/>
      </c>
    </row>
    <row r="450">
      <c r="A450">
        <f>INDEX(resultados!$A$2:$ZZ$855, 444, MATCH($B$1, resultados!$A$1:$ZZ$1, 0))</f>
        <v/>
      </c>
      <c r="B450">
        <f>INDEX(resultados!$A$2:$ZZ$855, 444, MATCH($B$2, resultados!$A$1:$ZZ$1, 0))</f>
        <v/>
      </c>
      <c r="C450">
        <f>INDEX(resultados!$A$2:$ZZ$855, 444, MATCH($B$3, resultados!$A$1:$ZZ$1, 0))</f>
        <v/>
      </c>
    </row>
    <row r="451">
      <c r="A451">
        <f>INDEX(resultados!$A$2:$ZZ$855, 445, MATCH($B$1, resultados!$A$1:$ZZ$1, 0))</f>
        <v/>
      </c>
      <c r="B451">
        <f>INDEX(resultados!$A$2:$ZZ$855, 445, MATCH($B$2, resultados!$A$1:$ZZ$1, 0))</f>
        <v/>
      </c>
      <c r="C451">
        <f>INDEX(resultados!$A$2:$ZZ$855, 445, MATCH($B$3, resultados!$A$1:$ZZ$1, 0))</f>
        <v/>
      </c>
    </row>
    <row r="452">
      <c r="A452">
        <f>INDEX(resultados!$A$2:$ZZ$855, 446, MATCH($B$1, resultados!$A$1:$ZZ$1, 0))</f>
        <v/>
      </c>
      <c r="B452">
        <f>INDEX(resultados!$A$2:$ZZ$855, 446, MATCH($B$2, resultados!$A$1:$ZZ$1, 0))</f>
        <v/>
      </c>
      <c r="C452">
        <f>INDEX(resultados!$A$2:$ZZ$855, 446, MATCH($B$3, resultados!$A$1:$ZZ$1, 0))</f>
        <v/>
      </c>
    </row>
    <row r="453">
      <c r="A453">
        <f>INDEX(resultados!$A$2:$ZZ$855, 447, MATCH($B$1, resultados!$A$1:$ZZ$1, 0))</f>
        <v/>
      </c>
      <c r="B453">
        <f>INDEX(resultados!$A$2:$ZZ$855, 447, MATCH($B$2, resultados!$A$1:$ZZ$1, 0))</f>
        <v/>
      </c>
      <c r="C453">
        <f>INDEX(resultados!$A$2:$ZZ$855, 447, MATCH($B$3, resultados!$A$1:$ZZ$1, 0))</f>
        <v/>
      </c>
    </row>
    <row r="454">
      <c r="A454">
        <f>INDEX(resultados!$A$2:$ZZ$855, 448, MATCH($B$1, resultados!$A$1:$ZZ$1, 0))</f>
        <v/>
      </c>
      <c r="B454">
        <f>INDEX(resultados!$A$2:$ZZ$855, 448, MATCH($B$2, resultados!$A$1:$ZZ$1, 0))</f>
        <v/>
      </c>
      <c r="C454">
        <f>INDEX(resultados!$A$2:$ZZ$855, 448, MATCH($B$3, resultados!$A$1:$ZZ$1, 0))</f>
        <v/>
      </c>
    </row>
    <row r="455">
      <c r="A455">
        <f>INDEX(resultados!$A$2:$ZZ$855, 449, MATCH($B$1, resultados!$A$1:$ZZ$1, 0))</f>
        <v/>
      </c>
      <c r="B455">
        <f>INDEX(resultados!$A$2:$ZZ$855, 449, MATCH($B$2, resultados!$A$1:$ZZ$1, 0))</f>
        <v/>
      </c>
      <c r="C455">
        <f>INDEX(resultados!$A$2:$ZZ$855, 449, MATCH($B$3, resultados!$A$1:$ZZ$1, 0))</f>
        <v/>
      </c>
    </row>
    <row r="456">
      <c r="A456">
        <f>INDEX(resultados!$A$2:$ZZ$855, 450, MATCH($B$1, resultados!$A$1:$ZZ$1, 0))</f>
        <v/>
      </c>
      <c r="B456">
        <f>INDEX(resultados!$A$2:$ZZ$855, 450, MATCH($B$2, resultados!$A$1:$ZZ$1, 0))</f>
        <v/>
      </c>
      <c r="C456">
        <f>INDEX(resultados!$A$2:$ZZ$855, 450, MATCH($B$3, resultados!$A$1:$ZZ$1, 0))</f>
        <v/>
      </c>
    </row>
    <row r="457">
      <c r="A457">
        <f>INDEX(resultados!$A$2:$ZZ$855, 451, MATCH($B$1, resultados!$A$1:$ZZ$1, 0))</f>
        <v/>
      </c>
      <c r="B457">
        <f>INDEX(resultados!$A$2:$ZZ$855, 451, MATCH($B$2, resultados!$A$1:$ZZ$1, 0))</f>
        <v/>
      </c>
      <c r="C457">
        <f>INDEX(resultados!$A$2:$ZZ$855, 451, MATCH($B$3, resultados!$A$1:$ZZ$1, 0))</f>
        <v/>
      </c>
    </row>
    <row r="458">
      <c r="A458">
        <f>INDEX(resultados!$A$2:$ZZ$855, 452, MATCH($B$1, resultados!$A$1:$ZZ$1, 0))</f>
        <v/>
      </c>
      <c r="B458">
        <f>INDEX(resultados!$A$2:$ZZ$855, 452, MATCH($B$2, resultados!$A$1:$ZZ$1, 0))</f>
        <v/>
      </c>
      <c r="C458">
        <f>INDEX(resultados!$A$2:$ZZ$855, 452, MATCH($B$3, resultados!$A$1:$ZZ$1, 0))</f>
        <v/>
      </c>
    </row>
    <row r="459">
      <c r="A459">
        <f>INDEX(resultados!$A$2:$ZZ$855, 453, MATCH($B$1, resultados!$A$1:$ZZ$1, 0))</f>
        <v/>
      </c>
      <c r="B459">
        <f>INDEX(resultados!$A$2:$ZZ$855, 453, MATCH($B$2, resultados!$A$1:$ZZ$1, 0))</f>
        <v/>
      </c>
      <c r="C459">
        <f>INDEX(resultados!$A$2:$ZZ$855, 453, MATCH($B$3, resultados!$A$1:$ZZ$1, 0))</f>
        <v/>
      </c>
    </row>
    <row r="460">
      <c r="A460">
        <f>INDEX(resultados!$A$2:$ZZ$855, 454, MATCH($B$1, resultados!$A$1:$ZZ$1, 0))</f>
        <v/>
      </c>
      <c r="B460">
        <f>INDEX(resultados!$A$2:$ZZ$855, 454, MATCH($B$2, resultados!$A$1:$ZZ$1, 0))</f>
        <v/>
      </c>
      <c r="C460">
        <f>INDEX(resultados!$A$2:$ZZ$855, 454, MATCH($B$3, resultados!$A$1:$ZZ$1, 0))</f>
        <v/>
      </c>
    </row>
    <row r="461">
      <c r="A461">
        <f>INDEX(resultados!$A$2:$ZZ$855, 455, MATCH($B$1, resultados!$A$1:$ZZ$1, 0))</f>
        <v/>
      </c>
      <c r="B461">
        <f>INDEX(resultados!$A$2:$ZZ$855, 455, MATCH($B$2, resultados!$A$1:$ZZ$1, 0))</f>
        <v/>
      </c>
      <c r="C461">
        <f>INDEX(resultados!$A$2:$ZZ$855, 455, MATCH($B$3, resultados!$A$1:$ZZ$1, 0))</f>
        <v/>
      </c>
    </row>
    <row r="462">
      <c r="A462">
        <f>INDEX(resultados!$A$2:$ZZ$855, 456, MATCH($B$1, resultados!$A$1:$ZZ$1, 0))</f>
        <v/>
      </c>
      <c r="B462">
        <f>INDEX(resultados!$A$2:$ZZ$855, 456, MATCH($B$2, resultados!$A$1:$ZZ$1, 0))</f>
        <v/>
      </c>
      <c r="C462">
        <f>INDEX(resultados!$A$2:$ZZ$855, 456, MATCH($B$3, resultados!$A$1:$ZZ$1, 0))</f>
        <v/>
      </c>
    </row>
    <row r="463">
      <c r="A463">
        <f>INDEX(resultados!$A$2:$ZZ$855, 457, MATCH($B$1, resultados!$A$1:$ZZ$1, 0))</f>
        <v/>
      </c>
      <c r="B463">
        <f>INDEX(resultados!$A$2:$ZZ$855, 457, MATCH($B$2, resultados!$A$1:$ZZ$1, 0))</f>
        <v/>
      </c>
      <c r="C463">
        <f>INDEX(resultados!$A$2:$ZZ$855, 457, MATCH($B$3, resultados!$A$1:$ZZ$1, 0))</f>
        <v/>
      </c>
    </row>
    <row r="464">
      <c r="A464">
        <f>INDEX(resultados!$A$2:$ZZ$855, 458, MATCH($B$1, resultados!$A$1:$ZZ$1, 0))</f>
        <v/>
      </c>
      <c r="B464">
        <f>INDEX(resultados!$A$2:$ZZ$855, 458, MATCH($B$2, resultados!$A$1:$ZZ$1, 0))</f>
        <v/>
      </c>
      <c r="C464">
        <f>INDEX(resultados!$A$2:$ZZ$855, 458, MATCH($B$3, resultados!$A$1:$ZZ$1, 0))</f>
        <v/>
      </c>
    </row>
    <row r="465">
      <c r="A465">
        <f>INDEX(resultados!$A$2:$ZZ$855, 459, MATCH($B$1, resultados!$A$1:$ZZ$1, 0))</f>
        <v/>
      </c>
      <c r="B465">
        <f>INDEX(resultados!$A$2:$ZZ$855, 459, MATCH($B$2, resultados!$A$1:$ZZ$1, 0))</f>
        <v/>
      </c>
      <c r="C465">
        <f>INDEX(resultados!$A$2:$ZZ$855, 459, MATCH($B$3, resultados!$A$1:$ZZ$1, 0))</f>
        <v/>
      </c>
    </row>
    <row r="466">
      <c r="A466">
        <f>INDEX(resultados!$A$2:$ZZ$855, 460, MATCH($B$1, resultados!$A$1:$ZZ$1, 0))</f>
        <v/>
      </c>
      <c r="B466">
        <f>INDEX(resultados!$A$2:$ZZ$855, 460, MATCH($B$2, resultados!$A$1:$ZZ$1, 0))</f>
        <v/>
      </c>
      <c r="C466">
        <f>INDEX(resultados!$A$2:$ZZ$855, 460, MATCH($B$3, resultados!$A$1:$ZZ$1, 0))</f>
        <v/>
      </c>
    </row>
    <row r="467">
      <c r="A467">
        <f>INDEX(resultados!$A$2:$ZZ$855, 461, MATCH($B$1, resultados!$A$1:$ZZ$1, 0))</f>
        <v/>
      </c>
      <c r="B467">
        <f>INDEX(resultados!$A$2:$ZZ$855, 461, MATCH($B$2, resultados!$A$1:$ZZ$1, 0))</f>
        <v/>
      </c>
      <c r="C467">
        <f>INDEX(resultados!$A$2:$ZZ$855, 461, MATCH($B$3, resultados!$A$1:$ZZ$1, 0))</f>
        <v/>
      </c>
    </row>
    <row r="468">
      <c r="A468">
        <f>INDEX(resultados!$A$2:$ZZ$855, 462, MATCH($B$1, resultados!$A$1:$ZZ$1, 0))</f>
        <v/>
      </c>
      <c r="B468">
        <f>INDEX(resultados!$A$2:$ZZ$855, 462, MATCH($B$2, resultados!$A$1:$ZZ$1, 0))</f>
        <v/>
      </c>
      <c r="C468">
        <f>INDEX(resultados!$A$2:$ZZ$855, 462, MATCH($B$3, resultados!$A$1:$ZZ$1, 0))</f>
        <v/>
      </c>
    </row>
    <row r="469">
      <c r="A469">
        <f>INDEX(resultados!$A$2:$ZZ$855, 463, MATCH($B$1, resultados!$A$1:$ZZ$1, 0))</f>
        <v/>
      </c>
      <c r="B469">
        <f>INDEX(resultados!$A$2:$ZZ$855, 463, MATCH($B$2, resultados!$A$1:$ZZ$1, 0))</f>
        <v/>
      </c>
      <c r="C469">
        <f>INDEX(resultados!$A$2:$ZZ$855, 463, MATCH($B$3, resultados!$A$1:$ZZ$1, 0))</f>
        <v/>
      </c>
    </row>
    <row r="470">
      <c r="A470">
        <f>INDEX(resultados!$A$2:$ZZ$855, 464, MATCH($B$1, resultados!$A$1:$ZZ$1, 0))</f>
        <v/>
      </c>
      <c r="B470">
        <f>INDEX(resultados!$A$2:$ZZ$855, 464, MATCH($B$2, resultados!$A$1:$ZZ$1, 0))</f>
        <v/>
      </c>
      <c r="C470">
        <f>INDEX(resultados!$A$2:$ZZ$855, 464, MATCH($B$3, resultados!$A$1:$ZZ$1, 0))</f>
        <v/>
      </c>
    </row>
    <row r="471">
      <c r="A471">
        <f>INDEX(resultados!$A$2:$ZZ$855, 465, MATCH($B$1, resultados!$A$1:$ZZ$1, 0))</f>
        <v/>
      </c>
      <c r="B471">
        <f>INDEX(resultados!$A$2:$ZZ$855, 465, MATCH($B$2, resultados!$A$1:$ZZ$1, 0))</f>
        <v/>
      </c>
      <c r="C471">
        <f>INDEX(resultados!$A$2:$ZZ$855, 465, MATCH($B$3, resultados!$A$1:$ZZ$1, 0))</f>
        <v/>
      </c>
    </row>
    <row r="472">
      <c r="A472">
        <f>INDEX(resultados!$A$2:$ZZ$855, 466, MATCH($B$1, resultados!$A$1:$ZZ$1, 0))</f>
        <v/>
      </c>
      <c r="B472">
        <f>INDEX(resultados!$A$2:$ZZ$855, 466, MATCH($B$2, resultados!$A$1:$ZZ$1, 0))</f>
        <v/>
      </c>
      <c r="C472">
        <f>INDEX(resultados!$A$2:$ZZ$855, 466, MATCH($B$3, resultados!$A$1:$ZZ$1, 0))</f>
        <v/>
      </c>
    </row>
    <row r="473">
      <c r="A473">
        <f>INDEX(resultados!$A$2:$ZZ$855, 467, MATCH($B$1, resultados!$A$1:$ZZ$1, 0))</f>
        <v/>
      </c>
      <c r="B473">
        <f>INDEX(resultados!$A$2:$ZZ$855, 467, MATCH($B$2, resultados!$A$1:$ZZ$1, 0))</f>
        <v/>
      </c>
      <c r="C473">
        <f>INDEX(resultados!$A$2:$ZZ$855, 467, MATCH($B$3, resultados!$A$1:$ZZ$1, 0))</f>
        <v/>
      </c>
    </row>
    <row r="474">
      <c r="A474">
        <f>INDEX(resultados!$A$2:$ZZ$855, 468, MATCH($B$1, resultados!$A$1:$ZZ$1, 0))</f>
        <v/>
      </c>
      <c r="B474">
        <f>INDEX(resultados!$A$2:$ZZ$855, 468, MATCH($B$2, resultados!$A$1:$ZZ$1, 0))</f>
        <v/>
      </c>
      <c r="C474">
        <f>INDEX(resultados!$A$2:$ZZ$855, 468, MATCH($B$3, resultados!$A$1:$ZZ$1, 0))</f>
        <v/>
      </c>
    </row>
    <row r="475">
      <c r="A475">
        <f>INDEX(resultados!$A$2:$ZZ$855, 469, MATCH($B$1, resultados!$A$1:$ZZ$1, 0))</f>
        <v/>
      </c>
      <c r="B475">
        <f>INDEX(resultados!$A$2:$ZZ$855, 469, MATCH($B$2, resultados!$A$1:$ZZ$1, 0))</f>
        <v/>
      </c>
      <c r="C475">
        <f>INDEX(resultados!$A$2:$ZZ$855, 469, MATCH($B$3, resultados!$A$1:$ZZ$1, 0))</f>
        <v/>
      </c>
    </row>
    <row r="476">
      <c r="A476">
        <f>INDEX(resultados!$A$2:$ZZ$855, 470, MATCH($B$1, resultados!$A$1:$ZZ$1, 0))</f>
        <v/>
      </c>
      <c r="B476">
        <f>INDEX(resultados!$A$2:$ZZ$855, 470, MATCH($B$2, resultados!$A$1:$ZZ$1, 0))</f>
        <v/>
      </c>
      <c r="C476">
        <f>INDEX(resultados!$A$2:$ZZ$855, 470, MATCH($B$3, resultados!$A$1:$ZZ$1, 0))</f>
        <v/>
      </c>
    </row>
    <row r="477">
      <c r="A477">
        <f>INDEX(resultados!$A$2:$ZZ$855, 471, MATCH($B$1, resultados!$A$1:$ZZ$1, 0))</f>
        <v/>
      </c>
      <c r="B477">
        <f>INDEX(resultados!$A$2:$ZZ$855, 471, MATCH($B$2, resultados!$A$1:$ZZ$1, 0))</f>
        <v/>
      </c>
      <c r="C477">
        <f>INDEX(resultados!$A$2:$ZZ$855, 471, MATCH($B$3, resultados!$A$1:$ZZ$1, 0))</f>
        <v/>
      </c>
    </row>
    <row r="478">
      <c r="A478">
        <f>INDEX(resultados!$A$2:$ZZ$855, 472, MATCH($B$1, resultados!$A$1:$ZZ$1, 0))</f>
        <v/>
      </c>
      <c r="B478">
        <f>INDEX(resultados!$A$2:$ZZ$855, 472, MATCH($B$2, resultados!$A$1:$ZZ$1, 0))</f>
        <v/>
      </c>
      <c r="C478">
        <f>INDEX(resultados!$A$2:$ZZ$855, 472, MATCH($B$3, resultados!$A$1:$ZZ$1, 0))</f>
        <v/>
      </c>
    </row>
    <row r="479">
      <c r="A479">
        <f>INDEX(resultados!$A$2:$ZZ$855, 473, MATCH($B$1, resultados!$A$1:$ZZ$1, 0))</f>
        <v/>
      </c>
      <c r="B479">
        <f>INDEX(resultados!$A$2:$ZZ$855, 473, MATCH($B$2, resultados!$A$1:$ZZ$1, 0))</f>
        <v/>
      </c>
      <c r="C479">
        <f>INDEX(resultados!$A$2:$ZZ$855, 473, MATCH($B$3, resultados!$A$1:$ZZ$1, 0))</f>
        <v/>
      </c>
    </row>
    <row r="480">
      <c r="A480">
        <f>INDEX(resultados!$A$2:$ZZ$855, 474, MATCH($B$1, resultados!$A$1:$ZZ$1, 0))</f>
        <v/>
      </c>
      <c r="B480">
        <f>INDEX(resultados!$A$2:$ZZ$855, 474, MATCH($B$2, resultados!$A$1:$ZZ$1, 0))</f>
        <v/>
      </c>
      <c r="C480">
        <f>INDEX(resultados!$A$2:$ZZ$855, 474, MATCH($B$3, resultados!$A$1:$ZZ$1, 0))</f>
        <v/>
      </c>
    </row>
    <row r="481">
      <c r="A481">
        <f>INDEX(resultados!$A$2:$ZZ$855, 475, MATCH($B$1, resultados!$A$1:$ZZ$1, 0))</f>
        <v/>
      </c>
      <c r="B481">
        <f>INDEX(resultados!$A$2:$ZZ$855, 475, MATCH($B$2, resultados!$A$1:$ZZ$1, 0))</f>
        <v/>
      </c>
      <c r="C481">
        <f>INDEX(resultados!$A$2:$ZZ$855, 475, MATCH($B$3, resultados!$A$1:$ZZ$1, 0))</f>
        <v/>
      </c>
    </row>
    <row r="482">
      <c r="A482">
        <f>INDEX(resultados!$A$2:$ZZ$855, 476, MATCH($B$1, resultados!$A$1:$ZZ$1, 0))</f>
        <v/>
      </c>
      <c r="B482">
        <f>INDEX(resultados!$A$2:$ZZ$855, 476, MATCH($B$2, resultados!$A$1:$ZZ$1, 0))</f>
        <v/>
      </c>
      <c r="C482">
        <f>INDEX(resultados!$A$2:$ZZ$855, 476, MATCH($B$3, resultados!$A$1:$ZZ$1, 0))</f>
        <v/>
      </c>
    </row>
    <row r="483">
      <c r="A483">
        <f>INDEX(resultados!$A$2:$ZZ$855, 477, MATCH($B$1, resultados!$A$1:$ZZ$1, 0))</f>
        <v/>
      </c>
      <c r="B483">
        <f>INDEX(resultados!$A$2:$ZZ$855, 477, MATCH($B$2, resultados!$A$1:$ZZ$1, 0))</f>
        <v/>
      </c>
      <c r="C483">
        <f>INDEX(resultados!$A$2:$ZZ$855, 477, MATCH($B$3, resultados!$A$1:$ZZ$1, 0))</f>
        <v/>
      </c>
    </row>
    <row r="484">
      <c r="A484">
        <f>INDEX(resultados!$A$2:$ZZ$855, 478, MATCH($B$1, resultados!$A$1:$ZZ$1, 0))</f>
        <v/>
      </c>
      <c r="B484">
        <f>INDEX(resultados!$A$2:$ZZ$855, 478, MATCH($B$2, resultados!$A$1:$ZZ$1, 0))</f>
        <v/>
      </c>
      <c r="C484">
        <f>INDEX(resultados!$A$2:$ZZ$855, 478, MATCH($B$3, resultados!$A$1:$ZZ$1, 0))</f>
        <v/>
      </c>
    </row>
    <row r="485">
      <c r="A485">
        <f>INDEX(resultados!$A$2:$ZZ$855, 479, MATCH($B$1, resultados!$A$1:$ZZ$1, 0))</f>
        <v/>
      </c>
      <c r="B485">
        <f>INDEX(resultados!$A$2:$ZZ$855, 479, MATCH($B$2, resultados!$A$1:$ZZ$1, 0))</f>
        <v/>
      </c>
      <c r="C485">
        <f>INDEX(resultados!$A$2:$ZZ$855, 479, MATCH($B$3, resultados!$A$1:$ZZ$1, 0))</f>
        <v/>
      </c>
    </row>
    <row r="486">
      <c r="A486">
        <f>INDEX(resultados!$A$2:$ZZ$855, 480, MATCH($B$1, resultados!$A$1:$ZZ$1, 0))</f>
        <v/>
      </c>
      <c r="B486">
        <f>INDEX(resultados!$A$2:$ZZ$855, 480, MATCH($B$2, resultados!$A$1:$ZZ$1, 0))</f>
        <v/>
      </c>
      <c r="C486">
        <f>INDEX(resultados!$A$2:$ZZ$855, 480, MATCH($B$3, resultados!$A$1:$ZZ$1, 0))</f>
        <v/>
      </c>
    </row>
    <row r="487">
      <c r="A487">
        <f>INDEX(resultados!$A$2:$ZZ$855, 481, MATCH($B$1, resultados!$A$1:$ZZ$1, 0))</f>
        <v/>
      </c>
      <c r="B487">
        <f>INDEX(resultados!$A$2:$ZZ$855, 481, MATCH($B$2, resultados!$A$1:$ZZ$1, 0))</f>
        <v/>
      </c>
      <c r="C487">
        <f>INDEX(resultados!$A$2:$ZZ$855, 481, MATCH($B$3, resultados!$A$1:$ZZ$1, 0))</f>
        <v/>
      </c>
    </row>
    <row r="488">
      <c r="A488">
        <f>INDEX(resultados!$A$2:$ZZ$855, 482, MATCH($B$1, resultados!$A$1:$ZZ$1, 0))</f>
        <v/>
      </c>
      <c r="B488">
        <f>INDEX(resultados!$A$2:$ZZ$855, 482, MATCH($B$2, resultados!$A$1:$ZZ$1, 0))</f>
        <v/>
      </c>
      <c r="C488">
        <f>INDEX(resultados!$A$2:$ZZ$855, 482, MATCH($B$3, resultados!$A$1:$ZZ$1, 0))</f>
        <v/>
      </c>
    </row>
    <row r="489">
      <c r="A489">
        <f>INDEX(resultados!$A$2:$ZZ$855, 483, MATCH($B$1, resultados!$A$1:$ZZ$1, 0))</f>
        <v/>
      </c>
      <c r="B489">
        <f>INDEX(resultados!$A$2:$ZZ$855, 483, MATCH($B$2, resultados!$A$1:$ZZ$1, 0))</f>
        <v/>
      </c>
      <c r="C489">
        <f>INDEX(resultados!$A$2:$ZZ$855, 483, MATCH($B$3, resultados!$A$1:$ZZ$1, 0))</f>
        <v/>
      </c>
    </row>
    <row r="490">
      <c r="A490">
        <f>INDEX(resultados!$A$2:$ZZ$855, 484, MATCH($B$1, resultados!$A$1:$ZZ$1, 0))</f>
        <v/>
      </c>
      <c r="B490">
        <f>INDEX(resultados!$A$2:$ZZ$855, 484, MATCH($B$2, resultados!$A$1:$ZZ$1, 0))</f>
        <v/>
      </c>
      <c r="C490">
        <f>INDEX(resultados!$A$2:$ZZ$855, 484, MATCH($B$3, resultados!$A$1:$ZZ$1, 0))</f>
        <v/>
      </c>
    </row>
    <row r="491">
      <c r="A491">
        <f>INDEX(resultados!$A$2:$ZZ$855, 485, MATCH($B$1, resultados!$A$1:$ZZ$1, 0))</f>
        <v/>
      </c>
      <c r="B491">
        <f>INDEX(resultados!$A$2:$ZZ$855, 485, MATCH($B$2, resultados!$A$1:$ZZ$1, 0))</f>
        <v/>
      </c>
      <c r="C491">
        <f>INDEX(resultados!$A$2:$ZZ$855, 485, MATCH($B$3, resultados!$A$1:$ZZ$1, 0))</f>
        <v/>
      </c>
    </row>
    <row r="492">
      <c r="A492">
        <f>INDEX(resultados!$A$2:$ZZ$855, 486, MATCH($B$1, resultados!$A$1:$ZZ$1, 0))</f>
        <v/>
      </c>
      <c r="B492">
        <f>INDEX(resultados!$A$2:$ZZ$855, 486, MATCH($B$2, resultados!$A$1:$ZZ$1, 0))</f>
        <v/>
      </c>
      <c r="C492">
        <f>INDEX(resultados!$A$2:$ZZ$855, 486, MATCH($B$3, resultados!$A$1:$ZZ$1, 0))</f>
        <v/>
      </c>
    </row>
    <row r="493">
      <c r="A493">
        <f>INDEX(resultados!$A$2:$ZZ$855, 487, MATCH($B$1, resultados!$A$1:$ZZ$1, 0))</f>
        <v/>
      </c>
      <c r="B493">
        <f>INDEX(resultados!$A$2:$ZZ$855, 487, MATCH($B$2, resultados!$A$1:$ZZ$1, 0))</f>
        <v/>
      </c>
      <c r="C493">
        <f>INDEX(resultados!$A$2:$ZZ$855, 487, MATCH($B$3, resultados!$A$1:$ZZ$1, 0))</f>
        <v/>
      </c>
    </row>
    <row r="494">
      <c r="A494">
        <f>INDEX(resultados!$A$2:$ZZ$855, 488, MATCH($B$1, resultados!$A$1:$ZZ$1, 0))</f>
        <v/>
      </c>
      <c r="B494">
        <f>INDEX(resultados!$A$2:$ZZ$855, 488, MATCH($B$2, resultados!$A$1:$ZZ$1, 0))</f>
        <v/>
      </c>
      <c r="C494">
        <f>INDEX(resultados!$A$2:$ZZ$855, 488, MATCH($B$3, resultados!$A$1:$ZZ$1, 0))</f>
        <v/>
      </c>
    </row>
    <row r="495">
      <c r="A495">
        <f>INDEX(resultados!$A$2:$ZZ$855, 489, MATCH($B$1, resultados!$A$1:$ZZ$1, 0))</f>
        <v/>
      </c>
      <c r="B495">
        <f>INDEX(resultados!$A$2:$ZZ$855, 489, MATCH($B$2, resultados!$A$1:$ZZ$1, 0))</f>
        <v/>
      </c>
      <c r="C495">
        <f>INDEX(resultados!$A$2:$ZZ$855, 489, MATCH($B$3, resultados!$A$1:$ZZ$1, 0))</f>
        <v/>
      </c>
    </row>
    <row r="496">
      <c r="A496">
        <f>INDEX(resultados!$A$2:$ZZ$855, 490, MATCH($B$1, resultados!$A$1:$ZZ$1, 0))</f>
        <v/>
      </c>
      <c r="B496">
        <f>INDEX(resultados!$A$2:$ZZ$855, 490, MATCH($B$2, resultados!$A$1:$ZZ$1, 0))</f>
        <v/>
      </c>
      <c r="C496">
        <f>INDEX(resultados!$A$2:$ZZ$855, 490, MATCH($B$3, resultados!$A$1:$ZZ$1, 0))</f>
        <v/>
      </c>
    </row>
    <row r="497">
      <c r="A497">
        <f>INDEX(resultados!$A$2:$ZZ$855, 491, MATCH($B$1, resultados!$A$1:$ZZ$1, 0))</f>
        <v/>
      </c>
      <c r="B497">
        <f>INDEX(resultados!$A$2:$ZZ$855, 491, MATCH($B$2, resultados!$A$1:$ZZ$1, 0))</f>
        <v/>
      </c>
      <c r="C497">
        <f>INDEX(resultados!$A$2:$ZZ$855, 491, MATCH($B$3, resultados!$A$1:$ZZ$1, 0))</f>
        <v/>
      </c>
    </row>
    <row r="498">
      <c r="A498">
        <f>INDEX(resultados!$A$2:$ZZ$855, 492, MATCH($B$1, resultados!$A$1:$ZZ$1, 0))</f>
        <v/>
      </c>
      <c r="B498">
        <f>INDEX(resultados!$A$2:$ZZ$855, 492, MATCH($B$2, resultados!$A$1:$ZZ$1, 0))</f>
        <v/>
      </c>
      <c r="C498">
        <f>INDEX(resultados!$A$2:$ZZ$855, 492, MATCH($B$3, resultados!$A$1:$ZZ$1, 0))</f>
        <v/>
      </c>
    </row>
    <row r="499">
      <c r="A499">
        <f>INDEX(resultados!$A$2:$ZZ$855, 493, MATCH($B$1, resultados!$A$1:$ZZ$1, 0))</f>
        <v/>
      </c>
      <c r="B499">
        <f>INDEX(resultados!$A$2:$ZZ$855, 493, MATCH($B$2, resultados!$A$1:$ZZ$1, 0))</f>
        <v/>
      </c>
      <c r="C499">
        <f>INDEX(resultados!$A$2:$ZZ$855, 493, MATCH($B$3, resultados!$A$1:$ZZ$1, 0))</f>
        <v/>
      </c>
    </row>
    <row r="500">
      <c r="A500">
        <f>INDEX(resultados!$A$2:$ZZ$855, 494, MATCH($B$1, resultados!$A$1:$ZZ$1, 0))</f>
        <v/>
      </c>
      <c r="B500">
        <f>INDEX(resultados!$A$2:$ZZ$855, 494, MATCH($B$2, resultados!$A$1:$ZZ$1, 0))</f>
        <v/>
      </c>
      <c r="C500">
        <f>INDEX(resultados!$A$2:$ZZ$855, 494, MATCH($B$3, resultados!$A$1:$ZZ$1, 0))</f>
        <v/>
      </c>
    </row>
    <row r="501">
      <c r="A501">
        <f>INDEX(resultados!$A$2:$ZZ$855, 495, MATCH($B$1, resultados!$A$1:$ZZ$1, 0))</f>
        <v/>
      </c>
      <c r="B501">
        <f>INDEX(resultados!$A$2:$ZZ$855, 495, MATCH($B$2, resultados!$A$1:$ZZ$1, 0))</f>
        <v/>
      </c>
      <c r="C501">
        <f>INDEX(resultados!$A$2:$ZZ$855, 495, MATCH($B$3, resultados!$A$1:$ZZ$1, 0))</f>
        <v/>
      </c>
    </row>
    <row r="502">
      <c r="A502">
        <f>INDEX(resultados!$A$2:$ZZ$855, 496, MATCH($B$1, resultados!$A$1:$ZZ$1, 0))</f>
        <v/>
      </c>
      <c r="B502">
        <f>INDEX(resultados!$A$2:$ZZ$855, 496, MATCH($B$2, resultados!$A$1:$ZZ$1, 0))</f>
        <v/>
      </c>
      <c r="C502">
        <f>INDEX(resultados!$A$2:$ZZ$855, 496, MATCH($B$3, resultados!$A$1:$ZZ$1, 0))</f>
        <v/>
      </c>
    </row>
    <row r="503">
      <c r="A503">
        <f>INDEX(resultados!$A$2:$ZZ$855, 497, MATCH($B$1, resultados!$A$1:$ZZ$1, 0))</f>
        <v/>
      </c>
      <c r="B503">
        <f>INDEX(resultados!$A$2:$ZZ$855, 497, MATCH($B$2, resultados!$A$1:$ZZ$1, 0))</f>
        <v/>
      </c>
      <c r="C503">
        <f>INDEX(resultados!$A$2:$ZZ$855, 497, MATCH($B$3, resultados!$A$1:$ZZ$1, 0))</f>
        <v/>
      </c>
    </row>
    <row r="504">
      <c r="A504">
        <f>INDEX(resultados!$A$2:$ZZ$855, 498, MATCH($B$1, resultados!$A$1:$ZZ$1, 0))</f>
        <v/>
      </c>
      <c r="B504">
        <f>INDEX(resultados!$A$2:$ZZ$855, 498, MATCH($B$2, resultados!$A$1:$ZZ$1, 0))</f>
        <v/>
      </c>
      <c r="C504">
        <f>INDEX(resultados!$A$2:$ZZ$855, 498, MATCH($B$3, resultados!$A$1:$ZZ$1, 0))</f>
        <v/>
      </c>
    </row>
    <row r="505">
      <c r="A505">
        <f>INDEX(resultados!$A$2:$ZZ$855, 499, MATCH($B$1, resultados!$A$1:$ZZ$1, 0))</f>
        <v/>
      </c>
      <c r="B505">
        <f>INDEX(resultados!$A$2:$ZZ$855, 499, MATCH($B$2, resultados!$A$1:$ZZ$1, 0))</f>
        <v/>
      </c>
      <c r="C505">
        <f>INDEX(resultados!$A$2:$ZZ$855, 499, MATCH($B$3, resultados!$A$1:$ZZ$1, 0))</f>
        <v/>
      </c>
    </row>
    <row r="506">
      <c r="A506">
        <f>INDEX(resultados!$A$2:$ZZ$855, 500, MATCH($B$1, resultados!$A$1:$ZZ$1, 0))</f>
        <v/>
      </c>
      <c r="B506">
        <f>INDEX(resultados!$A$2:$ZZ$855, 500, MATCH($B$2, resultados!$A$1:$ZZ$1, 0))</f>
        <v/>
      </c>
      <c r="C506">
        <f>INDEX(resultados!$A$2:$ZZ$855, 500, MATCH($B$3, resultados!$A$1:$ZZ$1, 0))</f>
        <v/>
      </c>
    </row>
    <row r="507">
      <c r="A507">
        <f>INDEX(resultados!$A$2:$ZZ$855, 501, MATCH($B$1, resultados!$A$1:$ZZ$1, 0))</f>
        <v/>
      </c>
      <c r="B507">
        <f>INDEX(resultados!$A$2:$ZZ$855, 501, MATCH($B$2, resultados!$A$1:$ZZ$1, 0))</f>
        <v/>
      </c>
      <c r="C507">
        <f>INDEX(resultados!$A$2:$ZZ$855, 501, MATCH($B$3, resultados!$A$1:$ZZ$1, 0))</f>
        <v/>
      </c>
    </row>
    <row r="508">
      <c r="A508">
        <f>INDEX(resultados!$A$2:$ZZ$855, 502, MATCH($B$1, resultados!$A$1:$ZZ$1, 0))</f>
        <v/>
      </c>
      <c r="B508">
        <f>INDEX(resultados!$A$2:$ZZ$855, 502, MATCH($B$2, resultados!$A$1:$ZZ$1, 0))</f>
        <v/>
      </c>
      <c r="C508">
        <f>INDEX(resultados!$A$2:$ZZ$855, 502, MATCH($B$3, resultados!$A$1:$ZZ$1, 0))</f>
        <v/>
      </c>
    </row>
    <row r="509">
      <c r="A509">
        <f>INDEX(resultados!$A$2:$ZZ$855, 503, MATCH($B$1, resultados!$A$1:$ZZ$1, 0))</f>
        <v/>
      </c>
      <c r="B509">
        <f>INDEX(resultados!$A$2:$ZZ$855, 503, MATCH($B$2, resultados!$A$1:$ZZ$1, 0))</f>
        <v/>
      </c>
      <c r="C509">
        <f>INDEX(resultados!$A$2:$ZZ$855, 503, MATCH($B$3, resultados!$A$1:$ZZ$1, 0))</f>
        <v/>
      </c>
    </row>
    <row r="510">
      <c r="A510">
        <f>INDEX(resultados!$A$2:$ZZ$855, 504, MATCH($B$1, resultados!$A$1:$ZZ$1, 0))</f>
        <v/>
      </c>
      <c r="B510">
        <f>INDEX(resultados!$A$2:$ZZ$855, 504, MATCH($B$2, resultados!$A$1:$ZZ$1, 0))</f>
        <v/>
      </c>
      <c r="C510">
        <f>INDEX(resultados!$A$2:$ZZ$855, 504, MATCH($B$3, resultados!$A$1:$ZZ$1, 0))</f>
        <v/>
      </c>
    </row>
    <row r="511">
      <c r="A511">
        <f>INDEX(resultados!$A$2:$ZZ$855, 505, MATCH($B$1, resultados!$A$1:$ZZ$1, 0))</f>
        <v/>
      </c>
      <c r="B511">
        <f>INDEX(resultados!$A$2:$ZZ$855, 505, MATCH($B$2, resultados!$A$1:$ZZ$1, 0))</f>
        <v/>
      </c>
      <c r="C511">
        <f>INDEX(resultados!$A$2:$ZZ$855, 505, MATCH($B$3, resultados!$A$1:$ZZ$1, 0))</f>
        <v/>
      </c>
    </row>
    <row r="512">
      <c r="A512">
        <f>INDEX(resultados!$A$2:$ZZ$855, 506, MATCH($B$1, resultados!$A$1:$ZZ$1, 0))</f>
        <v/>
      </c>
      <c r="B512">
        <f>INDEX(resultados!$A$2:$ZZ$855, 506, MATCH($B$2, resultados!$A$1:$ZZ$1, 0))</f>
        <v/>
      </c>
      <c r="C512">
        <f>INDEX(resultados!$A$2:$ZZ$855, 506, MATCH($B$3, resultados!$A$1:$ZZ$1, 0))</f>
        <v/>
      </c>
    </row>
    <row r="513">
      <c r="A513">
        <f>INDEX(resultados!$A$2:$ZZ$855, 507, MATCH($B$1, resultados!$A$1:$ZZ$1, 0))</f>
        <v/>
      </c>
      <c r="B513">
        <f>INDEX(resultados!$A$2:$ZZ$855, 507, MATCH($B$2, resultados!$A$1:$ZZ$1, 0))</f>
        <v/>
      </c>
      <c r="C513">
        <f>INDEX(resultados!$A$2:$ZZ$855, 507, MATCH($B$3, resultados!$A$1:$ZZ$1, 0))</f>
        <v/>
      </c>
    </row>
    <row r="514">
      <c r="A514">
        <f>INDEX(resultados!$A$2:$ZZ$855, 508, MATCH($B$1, resultados!$A$1:$ZZ$1, 0))</f>
        <v/>
      </c>
      <c r="B514">
        <f>INDEX(resultados!$A$2:$ZZ$855, 508, MATCH($B$2, resultados!$A$1:$ZZ$1, 0))</f>
        <v/>
      </c>
      <c r="C514">
        <f>INDEX(resultados!$A$2:$ZZ$855, 508, MATCH($B$3, resultados!$A$1:$ZZ$1, 0))</f>
        <v/>
      </c>
    </row>
    <row r="515">
      <c r="A515">
        <f>INDEX(resultados!$A$2:$ZZ$855, 509, MATCH($B$1, resultados!$A$1:$ZZ$1, 0))</f>
        <v/>
      </c>
      <c r="B515">
        <f>INDEX(resultados!$A$2:$ZZ$855, 509, MATCH($B$2, resultados!$A$1:$ZZ$1, 0))</f>
        <v/>
      </c>
      <c r="C515">
        <f>INDEX(resultados!$A$2:$ZZ$855, 509, MATCH($B$3, resultados!$A$1:$ZZ$1, 0))</f>
        <v/>
      </c>
    </row>
    <row r="516">
      <c r="A516">
        <f>INDEX(resultados!$A$2:$ZZ$855, 510, MATCH($B$1, resultados!$A$1:$ZZ$1, 0))</f>
        <v/>
      </c>
      <c r="B516">
        <f>INDEX(resultados!$A$2:$ZZ$855, 510, MATCH($B$2, resultados!$A$1:$ZZ$1, 0))</f>
        <v/>
      </c>
      <c r="C516">
        <f>INDEX(resultados!$A$2:$ZZ$855, 510, MATCH($B$3, resultados!$A$1:$ZZ$1, 0))</f>
        <v/>
      </c>
    </row>
    <row r="517">
      <c r="A517">
        <f>INDEX(resultados!$A$2:$ZZ$855, 511, MATCH($B$1, resultados!$A$1:$ZZ$1, 0))</f>
        <v/>
      </c>
      <c r="B517">
        <f>INDEX(resultados!$A$2:$ZZ$855, 511, MATCH($B$2, resultados!$A$1:$ZZ$1, 0))</f>
        <v/>
      </c>
      <c r="C517">
        <f>INDEX(resultados!$A$2:$ZZ$855, 511, MATCH($B$3, resultados!$A$1:$ZZ$1, 0))</f>
        <v/>
      </c>
    </row>
    <row r="518">
      <c r="A518">
        <f>INDEX(resultados!$A$2:$ZZ$855, 512, MATCH($B$1, resultados!$A$1:$ZZ$1, 0))</f>
        <v/>
      </c>
      <c r="B518">
        <f>INDEX(resultados!$A$2:$ZZ$855, 512, MATCH($B$2, resultados!$A$1:$ZZ$1, 0))</f>
        <v/>
      </c>
      <c r="C518">
        <f>INDEX(resultados!$A$2:$ZZ$855, 512, MATCH($B$3, resultados!$A$1:$ZZ$1, 0))</f>
        <v/>
      </c>
    </row>
    <row r="519">
      <c r="A519">
        <f>INDEX(resultados!$A$2:$ZZ$855, 513, MATCH($B$1, resultados!$A$1:$ZZ$1, 0))</f>
        <v/>
      </c>
      <c r="B519">
        <f>INDEX(resultados!$A$2:$ZZ$855, 513, MATCH($B$2, resultados!$A$1:$ZZ$1, 0))</f>
        <v/>
      </c>
      <c r="C519">
        <f>INDEX(resultados!$A$2:$ZZ$855, 513, MATCH($B$3, resultados!$A$1:$ZZ$1, 0))</f>
        <v/>
      </c>
    </row>
    <row r="520">
      <c r="A520">
        <f>INDEX(resultados!$A$2:$ZZ$855, 514, MATCH($B$1, resultados!$A$1:$ZZ$1, 0))</f>
        <v/>
      </c>
      <c r="B520">
        <f>INDEX(resultados!$A$2:$ZZ$855, 514, MATCH($B$2, resultados!$A$1:$ZZ$1, 0))</f>
        <v/>
      </c>
      <c r="C520">
        <f>INDEX(resultados!$A$2:$ZZ$855, 514, MATCH($B$3, resultados!$A$1:$ZZ$1, 0))</f>
        <v/>
      </c>
    </row>
    <row r="521">
      <c r="A521">
        <f>INDEX(resultados!$A$2:$ZZ$855, 515, MATCH($B$1, resultados!$A$1:$ZZ$1, 0))</f>
        <v/>
      </c>
      <c r="B521">
        <f>INDEX(resultados!$A$2:$ZZ$855, 515, MATCH($B$2, resultados!$A$1:$ZZ$1, 0))</f>
        <v/>
      </c>
      <c r="C521">
        <f>INDEX(resultados!$A$2:$ZZ$855, 515, MATCH($B$3, resultados!$A$1:$ZZ$1, 0))</f>
        <v/>
      </c>
    </row>
    <row r="522">
      <c r="A522">
        <f>INDEX(resultados!$A$2:$ZZ$855, 516, MATCH($B$1, resultados!$A$1:$ZZ$1, 0))</f>
        <v/>
      </c>
      <c r="B522">
        <f>INDEX(resultados!$A$2:$ZZ$855, 516, MATCH($B$2, resultados!$A$1:$ZZ$1, 0))</f>
        <v/>
      </c>
      <c r="C522">
        <f>INDEX(resultados!$A$2:$ZZ$855, 516, MATCH($B$3, resultados!$A$1:$ZZ$1, 0))</f>
        <v/>
      </c>
    </row>
    <row r="523">
      <c r="A523">
        <f>INDEX(resultados!$A$2:$ZZ$855, 517, MATCH($B$1, resultados!$A$1:$ZZ$1, 0))</f>
        <v/>
      </c>
      <c r="B523">
        <f>INDEX(resultados!$A$2:$ZZ$855, 517, MATCH($B$2, resultados!$A$1:$ZZ$1, 0))</f>
        <v/>
      </c>
      <c r="C523">
        <f>INDEX(resultados!$A$2:$ZZ$855, 517, MATCH($B$3, resultados!$A$1:$ZZ$1, 0))</f>
        <v/>
      </c>
    </row>
    <row r="524">
      <c r="A524">
        <f>INDEX(resultados!$A$2:$ZZ$855, 518, MATCH($B$1, resultados!$A$1:$ZZ$1, 0))</f>
        <v/>
      </c>
      <c r="B524">
        <f>INDEX(resultados!$A$2:$ZZ$855, 518, MATCH($B$2, resultados!$A$1:$ZZ$1, 0))</f>
        <v/>
      </c>
      <c r="C524">
        <f>INDEX(resultados!$A$2:$ZZ$855, 518, MATCH($B$3, resultados!$A$1:$ZZ$1, 0))</f>
        <v/>
      </c>
    </row>
    <row r="525">
      <c r="A525">
        <f>INDEX(resultados!$A$2:$ZZ$855, 519, MATCH($B$1, resultados!$A$1:$ZZ$1, 0))</f>
        <v/>
      </c>
      <c r="B525">
        <f>INDEX(resultados!$A$2:$ZZ$855, 519, MATCH($B$2, resultados!$A$1:$ZZ$1, 0))</f>
        <v/>
      </c>
      <c r="C525">
        <f>INDEX(resultados!$A$2:$ZZ$855, 519, MATCH($B$3, resultados!$A$1:$ZZ$1, 0))</f>
        <v/>
      </c>
    </row>
    <row r="526">
      <c r="A526">
        <f>INDEX(resultados!$A$2:$ZZ$855, 520, MATCH($B$1, resultados!$A$1:$ZZ$1, 0))</f>
        <v/>
      </c>
      <c r="B526">
        <f>INDEX(resultados!$A$2:$ZZ$855, 520, MATCH($B$2, resultados!$A$1:$ZZ$1, 0))</f>
        <v/>
      </c>
      <c r="C526">
        <f>INDEX(resultados!$A$2:$ZZ$855, 520, MATCH($B$3, resultados!$A$1:$ZZ$1, 0))</f>
        <v/>
      </c>
    </row>
    <row r="527">
      <c r="A527">
        <f>INDEX(resultados!$A$2:$ZZ$855, 521, MATCH($B$1, resultados!$A$1:$ZZ$1, 0))</f>
        <v/>
      </c>
      <c r="B527">
        <f>INDEX(resultados!$A$2:$ZZ$855, 521, MATCH($B$2, resultados!$A$1:$ZZ$1, 0))</f>
        <v/>
      </c>
      <c r="C527">
        <f>INDEX(resultados!$A$2:$ZZ$855, 521, MATCH($B$3, resultados!$A$1:$ZZ$1, 0))</f>
        <v/>
      </c>
    </row>
    <row r="528">
      <c r="A528">
        <f>INDEX(resultados!$A$2:$ZZ$855, 522, MATCH($B$1, resultados!$A$1:$ZZ$1, 0))</f>
        <v/>
      </c>
      <c r="B528">
        <f>INDEX(resultados!$A$2:$ZZ$855, 522, MATCH($B$2, resultados!$A$1:$ZZ$1, 0))</f>
        <v/>
      </c>
      <c r="C528">
        <f>INDEX(resultados!$A$2:$ZZ$855, 522, MATCH($B$3, resultados!$A$1:$ZZ$1, 0))</f>
        <v/>
      </c>
    </row>
    <row r="529">
      <c r="A529">
        <f>INDEX(resultados!$A$2:$ZZ$855, 523, MATCH($B$1, resultados!$A$1:$ZZ$1, 0))</f>
        <v/>
      </c>
      <c r="B529">
        <f>INDEX(resultados!$A$2:$ZZ$855, 523, MATCH($B$2, resultados!$A$1:$ZZ$1, 0))</f>
        <v/>
      </c>
      <c r="C529">
        <f>INDEX(resultados!$A$2:$ZZ$855, 523, MATCH($B$3, resultados!$A$1:$ZZ$1, 0))</f>
        <v/>
      </c>
    </row>
    <row r="530">
      <c r="A530">
        <f>INDEX(resultados!$A$2:$ZZ$855, 524, MATCH($B$1, resultados!$A$1:$ZZ$1, 0))</f>
        <v/>
      </c>
      <c r="B530">
        <f>INDEX(resultados!$A$2:$ZZ$855, 524, MATCH($B$2, resultados!$A$1:$ZZ$1, 0))</f>
        <v/>
      </c>
      <c r="C530">
        <f>INDEX(resultados!$A$2:$ZZ$855, 524, MATCH($B$3, resultados!$A$1:$ZZ$1, 0))</f>
        <v/>
      </c>
    </row>
    <row r="531">
      <c r="A531">
        <f>INDEX(resultados!$A$2:$ZZ$855, 525, MATCH($B$1, resultados!$A$1:$ZZ$1, 0))</f>
        <v/>
      </c>
      <c r="B531">
        <f>INDEX(resultados!$A$2:$ZZ$855, 525, MATCH($B$2, resultados!$A$1:$ZZ$1, 0))</f>
        <v/>
      </c>
      <c r="C531">
        <f>INDEX(resultados!$A$2:$ZZ$855, 525, MATCH($B$3, resultados!$A$1:$ZZ$1, 0))</f>
        <v/>
      </c>
    </row>
    <row r="532">
      <c r="A532">
        <f>INDEX(resultados!$A$2:$ZZ$855, 526, MATCH($B$1, resultados!$A$1:$ZZ$1, 0))</f>
        <v/>
      </c>
      <c r="B532">
        <f>INDEX(resultados!$A$2:$ZZ$855, 526, MATCH($B$2, resultados!$A$1:$ZZ$1, 0))</f>
        <v/>
      </c>
      <c r="C532">
        <f>INDEX(resultados!$A$2:$ZZ$855, 526, MATCH($B$3, resultados!$A$1:$ZZ$1, 0))</f>
        <v/>
      </c>
    </row>
    <row r="533">
      <c r="A533">
        <f>INDEX(resultados!$A$2:$ZZ$855, 527, MATCH($B$1, resultados!$A$1:$ZZ$1, 0))</f>
        <v/>
      </c>
      <c r="B533">
        <f>INDEX(resultados!$A$2:$ZZ$855, 527, MATCH($B$2, resultados!$A$1:$ZZ$1, 0))</f>
        <v/>
      </c>
      <c r="C533">
        <f>INDEX(resultados!$A$2:$ZZ$855, 527, MATCH($B$3, resultados!$A$1:$ZZ$1, 0))</f>
        <v/>
      </c>
    </row>
    <row r="534">
      <c r="A534">
        <f>INDEX(resultados!$A$2:$ZZ$855, 528, MATCH($B$1, resultados!$A$1:$ZZ$1, 0))</f>
        <v/>
      </c>
      <c r="B534">
        <f>INDEX(resultados!$A$2:$ZZ$855, 528, MATCH($B$2, resultados!$A$1:$ZZ$1, 0))</f>
        <v/>
      </c>
      <c r="C534">
        <f>INDEX(resultados!$A$2:$ZZ$855, 528, MATCH($B$3, resultados!$A$1:$ZZ$1, 0))</f>
        <v/>
      </c>
    </row>
    <row r="535">
      <c r="A535">
        <f>INDEX(resultados!$A$2:$ZZ$855, 529, MATCH($B$1, resultados!$A$1:$ZZ$1, 0))</f>
        <v/>
      </c>
      <c r="B535">
        <f>INDEX(resultados!$A$2:$ZZ$855, 529, MATCH($B$2, resultados!$A$1:$ZZ$1, 0))</f>
        <v/>
      </c>
      <c r="C535">
        <f>INDEX(resultados!$A$2:$ZZ$855, 529, MATCH($B$3, resultados!$A$1:$ZZ$1, 0))</f>
        <v/>
      </c>
    </row>
    <row r="536">
      <c r="A536">
        <f>INDEX(resultados!$A$2:$ZZ$855, 530, MATCH($B$1, resultados!$A$1:$ZZ$1, 0))</f>
        <v/>
      </c>
      <c r="B536">
        <f>INDEX(resultados!$A$2:$ZZ$855, 530, MATCH($B$2, resultados!$A$1:$ZZ$1, 0))</f>
        <v/>
      </c>
      <c r="C536">
        <f>INDEX(resultados!$A$2:$ZZ$855, 530, MATCH($B$3, resultados!$A$1:$ZZ$1, 0))</f>
        <v/>
      </c>
    </row>
    <row r="537">
      <c r="A537">
        <f>INDEX(resultados!$A$2:$ZZ$855, 531, MATCH($B$1, resultados!$A$1:$ZZ$1, 0))</f>
        <v/>
      </c>
      <c r="B537">
        <f>INDEX(resultados!$A$2:$ZZ$855, 531, MATCH($B$2, resultados!$A$1:$ZZ$1, 0))</f>
        <v/>
      </c>
      <c r="C537">
        <f>INDEX(resultados!$A$2:$ZZ$855, 531, MATCH($B$3, resultados!$A$1:$ZZ$1, 0))</f>
        <v/>
      </c>
    </row>
    <row r="538">
      <c r="A538">
        <f>INDEX(resultados!$A$2:$ZZ$855, 532, MATCH($B$1, resultados!$A$1:$ZZ$1, 0))</f>
        <v/>
      </c>
      <c r="B538">
        <f>INDEX(resultados!$A$2:$ZZ$855, 532, MATCH($B$2, resultados!$A$1:$ZZ$1, 0))</f>
        <v/>
      </c>
      <c r="C538">
        <f>INDEX(resultados!$A$2:$ZZ$855, 532, MATCH($B$3, resultados!$A$1:$ZZ$1, 0))</f>
        <v/>
      </c>
    </row>
    <row r="539">
      <c r="A539">
        <f>INDEX(resultados!$A$2:$ZZ$855, 533, MATCH($B$1, resultados!$A$1:$ZZ$1, 0))</f>
        <v/>
      </c>
      <c r="B539">
        <f>INDEX(resultados!$A$2:$ZZ$855, 533, MATCH($B$2, resultados!$A$1:$ZZ$1, 0))</f>
        <v/>
      </c>
      <c r="C539">
        <f>INDEX(resultados!$A$2:$ZZ$855, 533, MATCH($B$3, resultados!$A$1:$ZZ$1, 0))</f>
        <v/>
      </c>
    </row>
    <row r="540">
      <c r="A540">
        <f>INDEX(resultados!$A$2:$ZZ$855, 534, MATCH($B$1, resultados!$A$1:$ZZ$1, 0))</f>
        <v/>
      </c>
      <c r="B540">
        <f>INDEX(resultados!$A$2:$ZZ$855, 534, MATCH($B$2, resultados!$A$1:$ZZ$1, 0))</f>
        <v/>
      </c>
      <c r="C540">
        <f>INDEX(resultados!$A$2:$ZZ$855, 534, MATCH($B$3, resultados!$A$1:$ZZ$1, 0))</f>
        <v/>
      </c>
    </row>
    <row r="541">
      <c r="A541">
        <f>INDEX(resultados!$A$2:$ZZ$855, 535, MATCH($B$1, resultados!$A$1:$ZZ$1, 0))</f>
        <v/>
      </c>
      <c r="B541">
        <f>INDEX(resultados!$A$2:$ZZ$855, 535, MATCH($B$2, resultados!$A$1:$ZZ$1, 0))</f>
        <v/>
      </c>
      <c r="C541">
        <f>INDEX(resultados!$A$2:$ZZ$855, 535, MATCH($B$3, resultados!$A$1:$ZZ$1, 0))</f>
        <v/>
      </c>
    </row>
    <row r="542">
      <c r="A542">
        <f>INDEX(resultados!$A$2:$ZZ$855, 536, MATCH($B$1, resultados!$A$1:$ZZ$1, 0))</f>
        <v/>
      </c>
      <c r="B542">
        <f>INDEX(resultados!$A$2:$ZZ$855, 536, MATCH($B$2, resultados!$A$1:$ZZ$1, 0))</f>
        <v/>
      </c>
      <c r="C542">
        <f>INDEX(resultados!$A$2:$ZZ$855, 536, MATCH($B$3, resultados!$A$1:$ZZ$1, 0))</f>
        <v/>
      </c>
    </row>
    <row r="543">
      <c r="A543">
        <f>INDEX(resultados!$A$2:$ZZ$855, 537, MATCH($B$1, resultados!$A$1:$ZZ$1, 0))</f>
        <v/>
      </c>
      <c r="B543">
        <f>INDEX(resultados!$A$2:$ZZ$855, 537, MATCH($B$2, resultados!$A$1:$ZZ$1, 0))</f>
        <v/>
      </c>
      <c r="C543">
        <f>INDEX(resultados!$A$2:$ZZ$855, 537, MATCH($B$3, resultados!$A$1:$ZZ$1, 0))</f>
        <v/>
      </c>
    </row>
    <row r="544">
      <c r="A544">
        <f>INDEX(resultados!$A$2:$ZZ$855, 538, MATCH($B$1, resultados!$A$1:$ZZ$1, 0))</f>
        <v/>
      </c>
      <c r="B544">
        <f>INDEX(resultados!$A$2:$ZZ$855, 538, MATCH($B$2, resultados!$A$1:$ZZ$1, 0))</f>
        <v/>
      </c>
      <c r="C544">
        <f>INDEX(resultados!$A$2:$ZZ$855, 538, MATCH($B$3, resultados!$A$1:$ZZ$1, 0))</f>
        <v/>
      </c>
    </row>
    <row r="545">
      <c r="A545">
        <f>INDEX(resultados!$A$2:$ZZ$855, 539, MATCH($B$1, resultados!$A$1:$ZZ$1, 0))</f>
        <v/>
      </c>
      <c r="B545">
        <f>INDEX(resultados!$A$2:$ZZ$855, 539, MATCH($B$2, resultados!$A$1:$ZZ$1, 0))</f>
        <v/>
      </c>
      <c r="C545">
        <f>INDEX(resultados!$A$2:$ZZ$855, 539, MATCH($B$3, resultados!$A$1:$ZZ$1, 0))</f>
        <v/>
      </c>
    </row>
    <row r="546">
      <c r="A546">
        <f>INDEX(resultados!$A$2:$ZZ$855, 540, MATCH($B$1, resultados!$A$1:$ZZ$1, 0))</f>
        <v/>
      </c>
      <c r="B546">
        <f>INDEX(resultados!$A$2:$ZZ$855, 540, MATCH($B$2, resultados!$A$1:$ZZ$1, 0))</f>
        <v/>
      </c>
      <c r="C546">
        <f>INDEX(resultados!$A$2:$ZZ$855, 540, MATCH($B$3, resultados!$A$1:$ZZ$1, 0))</f>
        <v/>
      </c>
    </row>
    <row r="547">
      <c r="A547">
        <f>INDEX(resultados!$A$2:$ZZ$855, 541, MATCH($B$1, resultados!$A$1:$ZZ$1, 0))</f>
        <v/>
      </c>
      <c r="B547">
        <f>INDEX(resultados!$A$2:$ZZ$855, 541, MATCH($B$2, resultados!$A$1:$ZZ$1, 0))</f>
        <v/>
      </c>
      <c r="C547">
        <f>INDEX(resultados!$A$2:$ZZ$855, 541, MATCH($B$3, resultados!$A$1:$ZZ$1, 0))</f>
        <v/>
      </c>
    </row>
    <row r="548">
      <c r="A548">
        <f>INDEX(resultados!$A$2:$ZZ$855, 542, MATCH($B$1, resultados!$A$1:$ZZ$1, 0))</f>
        <v/>
      </c>
      <c r="B548">
        <f>INDEX(resultados!$A$2:$ZZ$855, 542, MATCH($B$2, resultados!$A$1:$ZZ$1, 0))</f>
        <v/>
      </c>
      <c r="C548">
        <f>INDEX(resultados!$A$2:$ZZ$855, 542, MATCH($B$3, resultados!$A$1:$ZZ$1, 0))</f>
        <v/>
      </c>
    </row>
    <row r="549">
      <c r="A549">
        <f>INDEX(resultados!$A$2:$ZZ$855, 543, MATCH($B$1, resultados!$A$1:$ZZ$1, 0))</f>
        <v/>
      </c>
      <c r="B549">
        <f>INDEX(resultados!$A$2:$ZZ$855, 543, MATCH($B$2, resultados!$A$1:$ZZ$1, 0))</f>
        <v/>
      </c>
      <c r="C549">
        <f>INDEX(resultados!$A$2:$ZZ$855, 543, MATCH($B$3, resultados!$A$1:$ZZ$1, 0))</f>
        <v/>
      </c>
    </row>
    <row r="550">
      <c r="A550">
        <f>INDEX(resultados!$A$2:$ZZ$855, 544, MATCH($B$1, resultados!$A$1:$ZZ$1, 0))</f>
        <v/>
      </c>
      <c r="B550">
        <f>INDEX(resultados!$A$2:$ZZ$855, 544, MATCH($B$2, resultados!$A$1:$ZZ$1, 0))</f>
        <v/>
      </c>
      <c r="C550">
        <f>INDEX(resultados!$A$2:$ZZ$855, 544, MATCH($B$3, resultados!$A$1:$ZZ$1, 0))</f>
        <v/>
      </c>
    </row>
    <row r="551">
      <c r="A551">
        <f>INDEX(resultados!$A$2:$ZZ$855, 545, MATCH($B$1, resultados!$A$1:$ZZ$1, 0))</f>
        <v/>
      </c>
      <c r="B551">
        <f>INDEX(resultados!$A$2:$ZZ$855, 545, MATCH($B$2, resultados!$A$1:$ZZ$1, 0))</f>
        <v/>
      </c>
      <c r="C551">
        <f>INDEX(resultados!$A$2:$ZZ$855, 545, MATCH($B$3, resultados!$A$1:$ZZ$1, 0))</f>
        <v/>
      </c>
    </row>
    <row r="552">
      <c r="A552">
        <f>INDEX(resultados!$A$2:$ZZ$855, 546, MATCH($B$1, resultados!$A$1:$ZZ$1, 0))</f>
        <v/>
      </c>
      <c r="B552">
        <f>INDEX(resultados!$A$2:$ZZ$855, 546, MATCH($B$2, resultados!$A$1:$ZZ$1, 0))</f>
        <v/>
      </c>
      <c r="C552">
        <f>INDEX(resultados!$A$2:$ZZ$855, 546, MATCH($B$3, resultados!$A$1:$ZZ$1, 0))</f>
        <v/>
      </c>
    </row>
    <row r="553">
      <c r="A553">
        <f>INDEX(resultados!$A$2:$ZZ$855, 547, MATCH($B$1, resultados!$A$1:$ZZ$1, 0))</f>
        <v/>
      </c>
      <c r="B553">
        <f>INDEX(resultados!$A$2:$ZZ$855, 547, MATCH($B$2, resultados!$A$1:$ZZ$1, 0))</f>
        <v/>
      </c>
      <c r="C553">
        <f>INDEX(resultados!$A$2:$ZZ$855, 547, MATCH($B$3, resultados!$A$1:$ZZ$1, 0))</f>
        <v/>
      </c>
    </row>
    <row r="554">
      <c r="A554">
        <f>INDEX(resultados!$A$2:$ZZ$855, 548, MATCH($B$1, resultados!$A$1:$ZZ$1, 0))</f>
        <v/>
      </c>
      <c r="B554">
        <f>INDEX(resultados!$A$2:$ZZ$855, 548, MATCH($B$2, resultados!$A$1:$ZZ$1, 0))</f>
        <v/>
      </c>
      <c r="C554">
        <f>INDEX(resultados!$A$2:$ZZ$855, 548, MATCH($B$3, resultados!$A$1:$ZZ$1, 0))</f>
        <v/>
      </c>
    </row>
    <row r="555">
      <c r="A555">
        <f>INDEX(resultados!$A$2:$ZZ$855, 549, MATCH($B$1, resultados!$A$1:$ZZ$1, 0))</f>
        <v/>
      </c>
      <c r="B555">
        <f>INDEX(resultados!$A$2:$ZZ$855, 549, MATCH($B$2, resultados!$A$1:$ZZ$1, 0))</f>
        <v/>
      </c>
      <c r="C555">
        <f>INDEX(resultados!$A$2:$ZZ$855, 549, MATCH($B$3, resultados!$A$1:$ZZ$1, 0))</f>
        <v/>
      </c>
    </row>
    <row r="556">
      <c r="A556">
        <f>INDEX(resultados!$A$2:$ZZ$855, 550, MATCH($B$1, resultados!$A$1:$ZZ$1, 0))</f>
        <v/>
      </c>
      <c r="B556">
        <f>INDEX(resultados!$A$2:$ZZ$855, 550, MATCH($B$2, resultados!$A$1:$ZZ$1, 0))</f>
        <v/>
      </c>
      <c r="C556">
        <f>INDEX(resultados!$A$2:$ZZ$855, 550, MATCH($B$3, resultados!$A$1:$ZZ$1, 0))</f>
        <v/>
      </c>
    </row>
    <row r="557">
      <c r="A557">
        <f>INDEX(resultados!$A$2:$ZZ$855, 551, MATCH($B$1, resultados!$A$1:$ZZ$1, 0))</f>
        <v/>
      </c>
      <c r="B557">
        <f>INDEX(resultados!$A$2:$ZZ$855, 551, MATCH($B$2, resultados!$A$1:$ZZ$1, 0))</f>
        <v/>
      </c>
      <c r="C557">
        <f>INDEX(resultados!$A$2:$ZZ$855, 551, MATCH($B$3, resultados!$A$1:$ZZ$1, 0))</f>
        <v/>
      </c>
    </row>
    <row r="558">
      <c r="A558">
        <f>INDEX(resultados!$A$2:$ZZ$855, 552, MATCH($B$1, resultados!$A$1:$ZZ$1, 0))</f>
        <v/>
      </c>
      <c r="B558">
        <f>INDEX(resultados!$A$2:$ZZ$855, 552, MATCH($B$2, resultados!$A$1:$ZZ$1, 0))</f>
        <v/>
      </c>
      <c r="C558">
        <f>INDEX(resultados!$A$2:$ZZ$855, 552, MATCH($B$3, resultados!$A$1:$ZZ$1, 0))</f>
        <v/>
      </c>
    </row>
    <row r="559">
      <c r="A559">
        <f>INDEX(resultados!$A$2:$ZZ$855, 553, MATCH($B$1, resultados!$A$1:$ZZ$1, 0))</f>
        <v/>
      </c>
      <c r="B559">
        <f>INDEX(resultados!$A$2:$ZZ$855, 553, MATCH($B$2, resultados!$A$1:$ZZ$1, 0))</f>
        <v/>
      </c>
      <c r="C559">
        <f>INDEX(resultados!$A$2:$ZZ$855, 553, MATCH($B$3, resultados!$A$1:$ZZ$1, 0))</f>
        <v/>
      </c>
    </row>
    <row r="560">
      <c r="A560">
        <f>INDEX(resultados!$A$2:$ZZ$855, 554, MATCH($B$1, resultados!$A$1:$ZZ$1, 0))</f>
        <v/>
      </c>
      <c r="B560">
        <f>INDEX(resultados!$A$2:$ZZ$855, 554, MATCH($B$2, resultados!$A$1:$ZZ$1, 0))</f>
        <v/>
      </c>
      <c r="C560">
        <f>INDEX(resultados!$A$2:$ZZ$855, 554, MATCH($B$3, resultados!$A$1:$ZZ$1, 0))</f>
        <v/>
      </c>
    </row>
    <row r="561">
      <c r="A561">
        <f>INDEX(resultados!$A$2:$ZZ$855, 555, MATCH($B$1, resultados!$A$1:$ZZ$1, 0))</f>
        <v/>
      </c>
      <c r="B561">
        <f>INDEX(resultados!$A$2:$ZZ$855, 555, MATCH($B$2, resultados!$A$1:$ZZ$1, 0))</f>
        <v/>
      </c>
      <c r="C561">
        <f>INDEX(resultados!$A$2:$ZZ$855, 555, MATCH($B$3, resultados!$A$1:$ZZ$1, 0))</f>
        <v/>
      </c>
    </row>
    <row r="562">
      <c r="A562">
        <f>INDEX(resultados!$A$2:$ZZ$855, 556, MATCH($B$1, resultados!$A$1:$ZZ$1, 0))</f>
        <v/>
      </c>
      <c r="B562">
        <f>INDEX(resultados!$A$2:$ZZ$855, 556, MATCH($B$2, resultados!$A$1:$ZZ$1, 0))</f>
        <v/>
      </c>
      <c r="C562">
        <f>INDEX(resultados!$A$2:$ZZ$855, 556, MATCH($B$3, resultados!$A$1:$ZZ$1, 0))</f>
        <v/>
      </c>
    </row>
    <row r="563">
      <c r="A563">
        <f>INDEX(resultados!$A$2:$ZZ$855, 557, MATCH($B$1, resultados!$A$1:$ZZ$1, 0))</f>
        <v/>
      </c>
      <c r="B563">
        <f>INDEX(resultados!$A$2:$ZZ$855, 557, MATCH($B$2, resultados!$A$1:$ZZ$1, 0))</f>
        <v/>
      </c>
      <c r="C563">
        <f>INDEX(resultados!$A$2:$ZZ$855, 557, MATCH($B$3, resultados!$A$1:$ZZ$1, 0))</f>
        <v/>
      </c>
    </row>
    <row r="564">
      <c r="A564">
        <f>INDEX(resultados!$A$2:$ZZ$855, 558, MATCH($B$1, resultados!$A$1:$ZZ$1, 0))</f>
        <v/>
      </c>
      <c r="B564">
        <f>INDEX(resultados!$A$2:$ZZ$855, 558, MATCH($B$2, resultados!$A$1:$ZZ$1, 0))</f>
        <v/>
      </c>
      <c r="C564">
        <f>INDEX(resultados!$A$2:$ZZ$855, 558, MATCH($B$3, resultados!$A$1:$ZZ$1, 0))</f>
        <v/>
      </c>
    </row>
    <row r="565">
      <c r="A565">
        <f>INDEX(resultados!$A$2:$ZZ$855, 559, MATCH($B$1, resultados!$A$1:$ZZ$1, 0))</f>
        <v/>
      </c>
      <c r="B565">
        <f>INDEX(resultados!$A$2:$ZZ$855, 559, MATCH($B$2, resultados!$A$1:$ZZ$1, 0))</f>
        <v/>
      </c>
      <c r="C565">
        <f>INDEX(resultados!$A$2:$ZZ$855, 559, MATCH($B$3, resultados!$A$1:$ZZ$1, 0))</f>
        <v/>
      </c>
    </row>
    <row r="566">
      <c r="A566">
        <f>INDEX(resultados!$A$2:$ZZ$855, 560, MATCH($B$1, resultados!$A$1:$ZZ$1, 0))</f>
        <v/>
      </c>
      <c r="B566">
        <f>INDEX(resultados!$A$2:$ZZ$855, 560, MATCH($B$2, resultados!$A$1:$ZZ$1, 0))</f>
        <v/>
      </c>
      <c r="C566">
        <f>INDEX(resultados!$A$2:$ZZ$855, 560, MATCH($B$3, resultados!$A$1:$ZZ$1, 0))</f>
        <v/>
      </c>
    </row>
    <row r="567">
      <c r="A567">
        <f>INDEX(resultados!$A$2:$ZZ$855, 561, MATCH($B$1, resultados!$A$1:$ZZ$1, 0))</f>
        <v/>
      </c>
      <c r="B567">
        <f>INDEX(resultados!$A$2:$ZZ$855, 561, MATCH($B$2, resultados!$A$1:$ZZ$1, 0))</f>
        <v/>
      </c>
      <c r="C567">
        <f>INDEX(resultados!$A$2:$ZZ$855, 561, MATCH($B$3, resultados!$A$1:$ZZ$1, 0))</f>
        <v/>
      </c>
    </row>
    <row r="568">
      <c r="A568">
        <f>INDEX(resultados!$A$2:$ZZ$855, 562, MATCH($B$1, resultados!$A$1:$ZZ$1, 0))</f>
        <v/>
      </c>
      <c r="B568">
        <f>INDEX(resultados!$A$2:$ZZ$855, 562, MATCH($B$2, resultados!$A$1:$ZZ$1, 0))</f>
        <v/>
      </c>
      <c r="C568">
        <f>INDEX(resultados!$A$2:$ZZ$855, 562, MATCH($B$3, resultados!$A$1:$ZZ$1, 0))</f>
        <v/>
      </c>
    </row>
    <row r="569">
      <c r="A569">
        <f>INDEX(resultados!$A$2:$ZZ$855, 563, MATCH($B$1, resultados!$A$1:$ZZ$1, 0))</f>
        <v/>
      </c>
      <c r="B569">
        <f>INDEX(resultados!$A$2:$ZZ$855, 563, MATCH($B$2, resultados!$A$1:$ZZ$1, 0))</f>
        <v/>
      </c>
      <c r="C569">
        <f>INDEX(resultados!$A$2:$ZZ$855, 563, MATCH($B$3, resultados!$A$1:$ZZ$1, 0))</f>
        <v/>
      </c>
    </row>
    <row r="570">
      <c r="A570">
        <f>INDEX(resultados!$A$2:$ZZ$855, 564, MATCH($B$1, resultados!$A$1:$ZZ$1, 0))</f>
        <v/>
      </c>
      <c r="B570">
        <f>INDEX(resultados!$A$2:$ZZ$855, 564, MATCH($B$2, resultados!$A$1:$ZZ$1, 0))</f>
        <v/>
      </c>
      <c r="C570">
        <f>INDEX(resultados!$A$2:$ZZ$855, 564, MATCH($B$3, resultados!$A$1:$ZZ$1, 0))</f>
        <v/>
      </c>
    </row>
    <row r="571">
      <c r="A571">
        <f>INDEX(resultados!$A$2:$ZZ$855, 565, MATCH($B$1, resultados!$A$1:$ZZ$1, 0))</f>
        <v/>
      </c>
      <c r="B571">
        <f>INDEX(resultados!$A$2:$ZZ$855, 565, MATCH($B$2, resultados!$A$1:$ZZ$1, 0))</f>
        <v/>
      </c>
      <c r="C571">
        <f>INDEX(resultados!$A$2:$ZZ$855, 565, MATCH($B$3, resultados!$A$1:$ZZ$1, 0))</f>
        <v/>
      </c>
    </row>
    <row r="572">
      <c r="A572">
        <f>INDEX(resultados!$A$2:$ZZ$855, 566, MATCH($B$1, resultados!$A$1:$ZZ$1, 0))</f>
        <v/>
      </c>
      <c r="B572">
        <f>INDEX(resultados!$A$2:$ZZ$855, 566, MATCH($B$2, resultados!$A$1:$ZZ$1, 0))</f>
        <v/>
      </c>
      <c r="C572">
        <f>INDEX(resultados!$A$2:$ZZ$855, 566, MATCH($B$3, resultados!$A$1:$ZZ$1, 0))</f>
        <v/>
      </c>
    </row>
    <row r="573">
      <c r="A573">
        <f>INDEX(resultados!$A$2:$ZZ$855, 567, MATCH($B$1, resultados!$A$1:$ZZ$1, 0))</f>
        <v/>
      </c>
      <c r="B573">
        <f>INDEX(resultados!$A$2:$ZZ$855, 567, MATCH($B$2, resultados!$A$1:$ZZ$1, 0))</f>
        <v/>
      </c>
      <c r="C573">
        <f>INDEX(resultados!$A$2:$ZZ$855, 567, MATCH($B$3, resultados!$A$1:$ZZ$1, 0))</f>
        <v/>
      </c>
    </row>
    <row r="574">
      <c r="A574">
        <f>INDEX(resultados!$A$2:$ZZ$855, 568, MATCH($B$1, resultados!$A$1:$ZZ$1, 0))</f>
        <v/>
      </c>
      <c r="B574">
        <f>INDEX(resultados!$A$2:$ZZ$855, 568, MATCH($B$2, resultados!$A$1:$ZZ$1, 0))</f>
        <v/>
      </c>
      <c r="C574">
        <f>INDEX(resultados!$A$2:$ZZ$855, 568, MATCH($B$3, resultados!$A$1:$ZZ$1, 0))</f>
        <v/>
      </c>
    </row>
    <row r="575">
      <c r="A575">
        <f>INDEX(resultados!$A$2:$ZZ$855, 569, MATCH($B$1, resultados!$A$1:$ZZ$1, 0))</f>
        <v/>
      </c>
      <c r="B575">
        <f>INDEX(resultados!$A$2:$ZZ$855, 569, MATCH($B$2, resultados!$A$1:$ZZ$1, 0))</f>
        <v/>
      </c>
      <c r="C575">
        <f>INDEX(resultados!$A$2:$ZZ$855, 569, MATCH($B$3, resultados!$A$1:$ZZ$1, 0))</f>
        <v/>
      </c>
    </row>
    <row r="576">
      <c r="A576">
        <f>INDEX(resultados!$A$2:$ZZ$855, 570, MATCH($B$1, resultados!$A$1:$ZZ$1, 0))</f>
        <v/>
      </c>
      <c r="B576">
        <f>INDEX(resultados!$A$2:$ZZ$855, 570, MATCH($B$2, resultados!$A$1:$ZZ$1, 0))</f>
        <v/>
      </c>
      <c r="C576">
        <f>INDEX(resultados!$A$2:$ZZ$855, 570, MATCH($B$3, resultados!$A$1:$ZZ$1, 0))</f>
        <v/>
      </c>
    </row>
    <row r="577">
      <c r="A577">
        <f>INDEX(resultados!$A$2:$ZZ$855, 571, MATCH($B$1, resultados!$A$1:$ZZ$1, 0))</f>
        <v/>
      </c>
      <c r="B577">
        <f>INDEX(resultados!$A$2:$ZZ$855, 571, MATCH($B$2, resultados!$A$1:$ZZ$1, 0))</f>
        <v/>
      </c>
      <c r="C577">
        <f>INDEX(resultados!$A$2:$ZZ$855, 571, MATCH($B$3, resultados!$A$1:$ZZ$1, 0))</f>
        <v/>
      </c>
    </row>
    <row r="578">
      <c r="A578">
        <f>INDEX(resultados!$A$2:$ZZ$855, 572, MATCH($B$1, resultados!$A$1:$ZZ$1, 0))</f>
        <v/>
      </c>
      <c r="B578">
        <f>INDEX(resultados!$A$2:$ZZ$855, 572, MATCH($B$2, resultados!$A$1:$ZZ$1, 0))</f>
        <v/>
      </c>
      <c r="C578">
        <f>INDEX(resultados!$A$2:$ZZ$855, 572, MATCH($B$3, resultados!$A$1:$ZZ$1, 0))</f>
        <v/>
      </c>
    </row>
    <row r="579">
      <c r="A579">
        <f>INDEX(resultados!$A$2:$ZZ$855, 573, MATCH($B$1, resultados!$A$1:$ZZ$1, 0))</f>
        <v/>
      </c>
      <c r="B579">
        <f>INDEX(resultados!$A$2:$ZZ$855, 573, MATCH($B$2, resultados!$A$1:$ZZ$1, 0))</f>
        <v/>
      </c>
      <c r="C579">
        <f>INDEX(resultados!$A$2:$ZZ$855, 573, MATCH($B$3, resultados!$A$1:$ZZ$1, 0))</f>
        <v/>
      </c>
    </row>
    <row r="580">
      <c r="A580">
        <f>INDEX(resultados!$A$2:$ZZ$855, 574, MATCH($B$1, resultados!$A$1:$ZZ$1, 0))</f>
        <v/>
      </c>
      <c r="B580">
        <f>INDEX(resultados!$A$2:$ZZ$855, 574, MATCH($B$2, resultados!$A$1:$ZZ$1, 0))</f>
        <v/>
      </c>
      <c r="C580">
        <f>INDEX(resultados!$A$2:$ZZ$855, 574, MATCH($B$3, resultados!$A$1:$ZZ$1, 0))</f>
        <v/>
      </c>
    </row>
    <row r="581">
      <c r="A581">
        <f>INDEX(resultados!$A$2:$ZZ$855, 575, MATCH($B$1, resultados!$A$1:$ZZ$1, 0))</f>
        <v/>
      </c>
      <c r="B581">
        <f>INDEX(resultados!$A$2:$ZZ$855, 575, MATCH($B$2, resultados!$A$1:$ZZ$1, 0))</f>
        <v/>
      </c>
      <c r="C581">
        <f>INDEX(resultados!$A$2:$ZZ$855, 575, MATCH($B$3, resultados!$A$1:$ZZ$1, 0))</f>
        <v/>
      </c>
    </row>
    <row r="582">
      <c r="A582">
        <f>INDEX(resultados!$A$2:$ZZ$855, 576, MATCH($B$1, resultados!$A$1:$ZZ$1, 0))</f>
        <v/>
      </c>
      <c r="B582">
        <f>INDEX(resultados!$A$2:$ZZ$855, 576, MATCH($B$2, resultados!$A$1:$ZZ$1, 0))</f>
        <v/>
      </c>
      <c r="C582">
        <f>INDEX(resultados!$A$2:$ZZ$855, 576, MATCH($B$3, resultados!$A$1:$ZZ$1, 0))</f>
        <v/>
      </c>
    </row>
    <row r="583">
      <c r="A583">
        <f>INDEX(resultados!$A$2:$ZZ$855, 577, MATCH($B$1, resultados!$A$1:$ZZ$1, 0))</f>
        <v/>
      </c>
      <c r="B583">
        <f>INDEX(resultados!$A$2:$ZZ$855, 577, MATCH($B$2, resultados!$A$1:$ZZ$1, 0))</f>
        <v/>
      </c>
      <c r="C583">
        <f>INDEX(resultados!$A$2:$ZZ$855, 577, MATCH($B$3, resultados!$A$1:$ZZ$1, 0))</f>
        <v/>
      </c>
    </row>
    <row r="584">
      <c r="A584">
        <f>INDEX(resultados!$A$2:$ZZ$855, 578, MATCH($B$1, resultados!$A$1:$ZZ$1, 0))</f>
        <v/>
      </c>
      <c r="B584">
        <f>INDEX(resultados!$A$2:$ZZ$855, 578, MATCH($B$2, resultados!$A$1:$ZZ$1, 0))</f>
        <v/>
      </c>
      <c r="C584">
        <f>INDEX(resultados!$A$2:$ZZ$855, 578, MATCH($B$3, resultados!$A$1:$ZZ$1, 0))</f>
        <v/>
      </c>
    </row>
    <row r="585">
      <c r="A585">
        <f>INDEX(resultados!$A$2:$ZZ$855, 579, MATCH($B$1, resultados!$A$1:$ZZ$1, 0))</f>
        <v/>
      </c>
      <c r="B585">
        <f>INDEX(resultados!$A$2:$ZZ$855, 579, MATCH($B$2, resultados!$A$1:$ZZ$1, 0))</f>
        <v/>
      </c>
      <c r="C585">
        <f>INDEX(resultados!$A$2:$ZZ$855, 579, MATCH($B$3, resultados!$A$1:$ZZ$1, 0))</f>
        <v/>
      </c>
    </row>
    <row r="586">
      <c r="A586">
        <f>INDEX(resultados!$A$2:$ZZ$855, 580, MATCH($B$1, resultados!$A$1:$ZZ$1, 0))</f>
        <v/>
      </c>
      <c r="B586">
        <f>INDEX(resultados!$A$2:$ZZ$855, 580, MATCH($B$2, resultados!$A$1:$ZZ$1, 0))</f>
        <v/>
      </c>
      <c r="C586">
        <f>INDEX(resultados!$A$2:$ZZ$855, 580, MATCH($B$3, resultados!$A$1:$ZZ$1, 0))</f>
        <v/>
      </c>
    </row>
    <row r="587">
      <c r="A587">
        <f>INDEX(resultados!$A$2:$ZZ$855, 581, MATCH($B$1, resultados!$A$1:$ZZ$1, 0))</f>
        <v/>
      </c>
      <c r="B587">
        <f>INDEX(resultados!$A$2:$ZZ$855, 581, MATCH($B$2, resultados!$A$1:$ZZ$1, 0))</f>
        <v/>
      </c>
      <c r="C587">
        <f>INDEX(resultados!$A$2:$ZZ$855, 581, MATCH($B$3, resultados!$A$1:$ZZ$1, 0))</f>
        <v/>
      </c>
    </row>
    <row r="588">
      <c r="A588">
        <f>INDEX(resultados!$A$2:$ZZ$855, 582, MATCH($B$1, resultados!$A$1:$ZZ$1, 0))</f>
        <v/>
      </c>
      <c r="B588">
        <f>INDEX(resultados!$A$2:$ZZ$855, 582, MATCH($B$2, resultados!$A$1:$ZZ$1, 0))</f>
        <v/>
      </c>
      <c r="C588">
        <f>INDEX(resultados!$A$2:$ZZ$855, 582, MATCH($B$3, resultados!$A$1:$ZZ$1, 0))</f>
        <v/>
      </c>
    </row>
    <row r="589">
      <c r="A589">
        <f>INDEX(resultados!$A$2:$ZZ$855, 583, MATCH($B$1, resultados!$A$1:$ZZ$1, 0))</f>
        <v/>
      </c>
      <c r="B589">
        <f>INDEX(resultados!$A$2:$ZZ$855, 583, MATCH($B$2, resultados!$A$1:$ZZ$1, 0))</f>
        <v/>
      </c>
      <c r="C589">
        <f>INDEX(resultados!$A$2:$ZZ$855, 583, MATCH($B$3, resultados!$A$1:$ZZ$1, 0))</f>
        <v/>
      </c>
    </row>
    <row r="590">
      <c r="A590">
        <f>INDEX(resultados!$A$2:$ZZ$855, 584, MATCH($B$1, resultados!$A$1:$ZZ$1, 0))</f>
        <v/>
      </c>
      <c r="B590">
        <f>INDEX(resultados!$A$2:$ZZ$855, 584, MATCH($B$2, resultados!$A$1:$ZZ$1, 0))</f>
        <v/>
      </c>
      <c r="C590">
        <f>INDEX(resultados!$A$2:$ZZ$855, 584, MATCH($B$3, resultados!$A$1:$ZZ$1, 0))</f>
        <v/>
      </c>
    </row>
    <row r="591">
      <c r="A591">
        <f>INDEX(resultados!$A$2:$ZZ$855, 585, MATCH($B$1, resultados!$A$1:$ZZ$1, 0))</f>
        <v/>
      </c>
      <c r="B591">
        <f>INDEX(resultados!$A$2:$ZZ$855, 585, MATCH($B$2, resultados!$A$1:$ZZ$1, 0))</f>
        <v/>
      </c>
      <c r="C591">
        <f>INDEX(resultados!$A$2:$ZZ$855, 585, MATCH($B$3, resultados!$A$1:$ZZ$1, 0))</f>
        <v/>
      </c>
    </row>
    <row r="592">
      <c r="A592">
        <f>INDEX(resultados!$A$2:$ZZ$855, 586, MATCH($B$1, resultados!$A$1:$ZZ$1, 0))</f>
        <v/>
      </c>
      <c r="B592">
        <f>INDEX(resultados!$A$2:$ZZ$855, 586, MATCH($B$2, resultados!$A$1:$ZZ$1, 0))</f>
        <v/>
      </c>
      <c r="C592">
        <f>INDEX(resultados!$A$2:$ZZ$855, 586, MATCH($B$3, resultados!$A$1:$ZZ$1, 0))</f>
        <v/>
      </c>
    </row>
    <row r="593">
      <c r="A593">
        <f>INDEX(resultados!$A$2:$ZZ$855, 587, MATCH($B$1, resultados!$A$1:$ZZ$1, 0))</f>
        <v/>
      </c>
      <c r="B593">
        <f>INDEX(resultados!$A$2:$ZZ$855, 587, MATCH($B$2, resultados!$A$1:$ZZ$1, 0))</f>
        <v/>
      </c>
      <c r="C593">
        <f>INDEX(resultados!$A$2:$ZZ$855, 587, MATCH($B$3, resultados!$A$1:$ZZ$1, 0))</f>
        <v/>
      </c>
    </row>
    <row r="594">
      <c r="A594">
        <f>INDEX(resultados!$A$2:$ZZ$855, 588, MATCH($B$1, resultados!$A$1:$ZZ$1, 0))</f>
        <v/>
      </c>
      <c r="B594">
        <f>INDEX(resultados!$A$2:$ZZ$855, 588, MATCH($B$2, resultados!$A$1:$ZZ$1, 0))</f>
        <v/>
      </c>
      <c r="C594">
        <f>INDEX(resultados!$A$2:$ZZ$855, 588, MATCH($B$3, resultados!$A$1:$ZZ$1, 0))</f>
        <v/>
      </c>
    </row>
    <row r="595">
      <c r="A595">
        <f>INDEX(resultados!$A$2:$ZZ$855, 589, MATCH($B$1, resultados!$A$1:$ZZ$1, 0))</f>
        <v/>
      </c>
      <c r="B595">
        <f>INDEX(resultados!$A$2:$ZZ$855, 589, MATCH($B$2, resultados!$A$1:$ZZ$1, 0))</f>
        <v/>
      </c>
      <c r="C595">
        <f>INDEX(resultados!$A$2:$ZZ$855, 589, MATCH($B$3, resultados!$A$1:$ZZ$1, 0))</f>
        <v/>
      </c>
    </row>
    <row r="596">
      <c r="A596">
        <f>INDEX(resultados!$A$2:$ZZ$855, 590, MATCH($B$1, resultados!$A$1:$ZZ$1, 0))</f>
        <v/>
      </c>
      <c r="B596">
        <f>INDEX(resultados!$A$2:$ZZ$855, 590, MATCH($B$2, resultados!$A$1:$ZZ$1, 0))</f>
        <v/>
      </c>
      <c r="C596">
        <f>INDEX(resultados!$A$2:$ZZ$855, 590, MATCH($B$3, resultados!$A$1:$ZZ$1, 0))</f>
        <v/>
      </c>
    </row>
    <row r="597">
      <c r="A597">
        <f>INDEX(resultados!$A$2:$ZZ$855, 591, MATCH($B$1, resultados!$A$1:$ZZ$1, 0))</f>
        <v/>
      </c>
      <c r="B597">
        <f>INDEX(resultados!$A$2:$ZZ$855, 591, MATCH($B$2, resultados!$A$1:$ZZ$1, 0))</f>
        <v/>
      </c>
      <c r="C597">
        <f>INDEX(resultados!$A$2:$ZZ$855, 591, MATCH($B$3, resultados!$A$1:$ZZ$1, 0))</f>
        <v/>
      </c>
    </row>
    <row r="598">
      <c r="A598">
        <f>INDEX(resultados!$A$2:$ZZ$855, 592, MATCH($B$1, resultados!$A$1:$ZZ$1, 0))</f>
        <v/>
      </c>
      <c r="B598">
        <f>INDEX(resultados!$A$2:$ZZ$855, 592, MATCH($B$2, resultados!$A$1:$ZZ$1, 0))</f>
        <v/>
      </c>
      <c r="C598">
        <f>INDEX(resultados!$A$2:$ZZ$855, 592, MATCH($B$3, resultados!$A$1:$ZZ$1, 0))</f>
        <v/>
      </c>
    </row>
    <row r="599">
      <c r="A599">
        <f>INDEX(resultados!$A$2:$ZZ$855, 593, MATCH($B$1, resultados!$A$1:$ZZ$1, 0))</f>
        <v/>
      </c>
      <c r="B599">
        <f>INDEX(resultados!$A$2:$ZZ$855, 593, MATCH($B$2, resultados!$A$1:$ZZ$1, 0))</f>
        <v/>
      </c>
      <c r="C599">
        <f>INDEX(resultados!$A$2:$ZZ$855, 593, MATCH($B$3, resultados!$A$1:$ZZ$1, 0))</f>
        <v/>
      </c>
    </row>
    <row r="600">
      <c r="A600">
        <f>INDEX(resultados!$A$2:$ZZ$855, 594, MATCH($B$1, resultados!$A$1:$ZZ$1, 0))</f>
        <v/>
      </c>
      <c r="B600">
        <f>INDEX(resultados!$A$2:$ZZ$855, 594, MATCH($B$2, resultados!$A$1:$ZZ$1, 0))</f>
        <v/>
      </c>
      <c r="C600">
        <f>INDEX(resultados!$A$2:$ZZ$855, 594, MATCH($B$3, resultados!$A$1:$ZZ$1, 0))</f>
        <v/>
      </c>
    </row>
    <row r="601">
      <c r="A601">
        <f>INDEX(resultados!$A$2:$ZZ$855, 595, MATCH($B$1, resultados!$A$1:$ZZ$1, 0))</f>
        <v/>
      </c>
      <c r="B601">
        <f>INDEX(resultados!$A$2:$ZZ$855, 595, MATCH($B$2, resultados!$A$1:$ZZ$1, 0))</f>
        <v/>
      </c>
      <c r="C601">
        <f>INDEX(resultados!$A$2:$ZZ$855, 595, MATCH($B$3, resultados!$A$1:$ZZ$1, 0))</f>
        <v/>
      </c>
    </row>
    <row r="602">
      <c r="A602">
        <f>INDEX(resultados!$A$2:$ZZ$855, 596, MATCH($B$1, resultados!$A$1:$ZZ$1, 0))</f>
        <v/>
      </c>
      <c r="B602">
        <f>INDEX(resultados!$A$2:$ZZ$855, 596, MATCH($B$2, resultados!$A$1:$ZZ$1, 0))</f>
        <v/>
      </c>
      <c r="C602">
        <f>INDEX(resultados!$A$2:$ZZ$855, 596, MATCH($B$3, resultados!$A$1:$ZZ$1, 0))</f>
        <v/>
      </c>
    </row>
    <row r="603">
      <c r="A603">
        <f>INDEX(resultados!$A$2:$ZZ$855, 597, MATCH($B$1, resultados!$A$1:$ZZ$1, 0))</f>
        <v/>
      </c>
      <c r="B603">
        <f>INDEX(resultados!$A$2:$ZZ$855, 597, MATCH($B$2, resultados!$A$1:$ZZ$1, 0))</f>
        <v/>
      </c>
      <c r="C603">
        <f>INDEX(resultados!$A$2:$ZZ$855, 597, MATCH($B$3, resultados!$A$1:$ZZ$1, 0))</f>
        <v/>
      </c>
    </row>
    <row r="604">
      <c r="A604">
        <f>INDEX(resultados!$A$2:$ZZ$855, 598, MATCH($B$1, resultados!$A$1:$ZZ$1, 0))</f>
        <v/>
      </c>
      <c r="B604">
        <f>INDEX(resultados!$A$2:$ZZ$855, 598, MATCH($B$2, resultados!$A$1:$ZZ$1, 0))</f>
        <v/>
      </c>
      <c r="C604">
        <f>INDEX(resultados!$A$2:$ZZ$855, 598, MATCH($B$3, resultados!$A$1:$ZZ$1, 0))</f>
        <v/>
      </c>
    </row>
    <row r="605">
      <c r="A605">
        <f>INDEX(resultados!$A$2:$ZZ$855, 599, MATCH($B$1, resultados!$A$1:$ZZ$1, 0))</f>
        <v/>
      </c>
      <c r="B605">
        <f>INDEX(resultados!$A$2:$ZZ$855, 599, MATCH($B$2, resultados!$A$1:$ZZ$1, 0))</f>
        <v/>
      </c>
      <c r="C605">
        <f>INDEX(resultados!$A$2:$ZZ$855, 599, MATCH($B$3, resultados!$A$1:$ZZ$1, 0))</f>
        <v/>
      </c>
    </row>
    <row r="606">
      <c r="A606">
        <f>INDEX(resultados!$A$2:$ZZ$855, 600, MATCH($B$1, resultados!$A$1:$ZZ$1, 0))</f>
        <v/>
      </c>
      <c r="B606">
        <f>INDEX(resultados!$A$2:$ZZ$855, 600, MATCH($B$2, resultados!$A$1:$ZZ$1, 0))</f>
        <v/>
      </c>
      <c r="C606">
        <f>INDEX(resultados!$A$2:$ZZ$855, 600, MATCH($B$3, resultados!$A$1:$ZZ$1, 0))</f>
        <v/>
      </c>
    </row>
    <row r="607">
      <c r="A607">
        <f>INDEX(resultados!$A$2:$ZZ$855, 601, MATCH($B$1, resultados!$A$1:$ZZ$1, 0))</f>
        <v/>
      </c>
      <c r="B607">
        <f>INDEX(resultados!$A$2:$ZZ$855, 601, MATCH($B$2, resultados!$A$1:$ZZ$1, 0))</f>
        <v/>
      </c>
      <c r="C607">
        <f>INDEX(resultados!$A$2:$ZZ$855, 601, MATCH($B$3, resultados!$A$1:$ZZ$1, 0))</f>
        <v/>
      </c>
    </row>
    <row r="608">
      <c r="A608">
        <f>INDEX(resultados!$A$2:$ZZ$855, 602, MATCH($B$1, resultados!$A$1:$ZZ$1, 0))</f>
        <v/>
      </c>
      <c r="B608">
        <f>INDEX(resultados!$A$2:$ZZ$855, 602, MATCH($B$2, resultados!$A$1:$ZZ$1, 0))</f>
        <v/>
      </c>
      <c r="C608">
        <f>INDEX(resultados!$A$2:$ZZ$855, 602, MATCH($B$3, resultados!$A$1:$ZZ$1, 0))</f>
        <v/>
      </c>
    </row>
    <row r="609">
      <c r="A609">
        <f>INDEX(resultados!$A$2:$ZZ$855, 603, MATCH($B$1, resultados!$A$1:$ZZ$1, 0))</f>
        <v/>
      </c>
      <c r="B609">
        <f>INDEX(resultados!$A$2:$ZZ$855, 603, MATCH($B$2, resultados!$A$1:$ZZ$1, 0))</f>
        <v/>
      </c>
      <c r="C609">
        <f>INDEX(resultados!$A$2:$ZZ$855, 603, MATCH($B$3, resultados!$A$1:$ZZ$1, 0))</f>
        <v/>
      </c>
    </row>
    <row r="610">
      <c r="A610">
        <f>INDEX(resultados!$A$2:$ZZ$855, 604, MATCH($B$1, resultados!$A$1:$ZZ$1, 0))</f>
        <v/>
      </c>
      <c r="B610">
        <f>INDEX(resultados!$A$2:$ZZ$855, 604, MATCH($B$2, resultados!$A$1:$ZZ$1, 0))</f>
        <v/>
      </c>
      <c r="C610">
        <f>INDEX(resultados!$A$2:$ZZ$855, 604, MATCH($B$3, resultados!$A$1:$ZZ$1, 0))</f>
        <v/>
      </c>
    </row>
    <row r="611">
      <c r="A611">
        <f>INDEX(resultados!$A$2:$ZZ$855, 605, MATCH($B$1, resultados!$A$1:$ZZ$1, 0))</f>
        <v/>
      </c>
      <c r="B611">
        <f>INDEX(resultados!$A$2:$ZZ$855, 605, MATCH($B$2, resultados!$A$1:$ZZ$1, 0))</f>
        <v/>
      </c>
      <c r="C611">
        <f>INDEX(resultados!$A$2:$ZZ$855, 605, MATCH($B$3, resultados!$A$1:$ZZ$1, 0))</f>
        <v/>
      </c>
    </row>
    <row r="612">
      <c r="A612">
        <f>INDEX(resultados!$A$2:$ZZ$855, 606, MATCH($B$1, resultados!$A$1:$ZZ$1, 0))</f>
        <v/>
      </c>
      <c r="B612">
        <f>INDEX(resultados!$A$2:$ZZ$855, 606, MATCH($B$2, resultados!$A$1:$ZZ$1, 0))</f>
        <v/>
      </c>
      <c r="C612">
        <f>INDEX(resultados!$A$2:$ZZ$855, 606, MATCH($B$3, resultados!$A$1:$ZZ$1, 0))</f>
        <v/>
      </c>
    </row>
    <row r="613">
      <c r="A613">
        <f>INDEX(resultados!$A$2:$ZZ$855, 607, MATCH($B$1, resultados!$A$1:$ZZ$1, 0))</f>
        <v/>
      </c>
      <c r="B613">
        <f>INDEX(resultados!$A$2:$ZZ$855, 607, MATCH($B$2, resultados!$A$1:$ZZ$1, 0))</f>
        <v/>
      </c>
      <c r="C613">
        <f>INDEX(resultados!$A$2:$ZZ$855, 607, MATCH($B$3, resultados!$A$1:$ZZ$1, 0))</f>
        <v/>
      </c>
    </row>
    <row r="614">
      <c r="A614">
        <f>INDEX(resultados!$A$2:$ZZ$855, 608, MATCH($B$1, resultados!$A$1:$ZZ$1, 0))</f>
        <v/>
      </c>
      <c r="B614">
        <f>INDEX(resultados!$A$2:$ZZ$855, 608, MATCH($B$2, resultados!$A$1:$ZZ$1, 0))</f>
        <v/>
      </c>
      <c r="C614">
        <f>INDEX(resultados!$A$2:$ZZ$855, 608, MATCH($B$3, resultados!$A$1:$ZZ$1, 0))</f>
        <v/>
      </c>
    </row>
    <row r="615">
      <c r="A615">
        <f>INDEX(resultados!$A$2:$ZZ$855, 609, MATCH($B$1, resultados!$A$1:$ZZ$1, 0))</f>
        <v/>
      </c>
      <c r="B615">
        <f>INDEX(resultados!$A$2:$ZZ$855, 609, MATCH($B$2, resultados!$A$1:$ZZ$1, 0))</f>
        <v/>
      </c>
      <c r="C615">
        <f>INDEX(resultados!$A$2:$ZZ$855, 609, MATCH($B$3, resultados!$A$1:$ZZ$1, 0))</f>
        <v/>
      </c>
    </row>
    <row r="616">
      <c r="A616">
        <f>INDEX(resultados!$A$2:$ZZ$855, 610, MATCH($B$1, resultados!$A$1:$ZZ$1, 0))</f>
        <v/>
      </c>
      <c r="B616">
        <f>INDEX(resultados!$A$2:$ZZ$855, 610, MATCH($B$2, resultados!$A$1:$ZZ$1, 0))</f>
        <v/>
      </c>
      <c r="C616">
        <f>INDEX(resultados!$A$2:$ZZ$855, 610, MATCH($B$3, resultados!$A$1:$ZZ$1, 0))</f>
        <v/>
      </c>
    </row>
    <row r="617">
      <c r="A617">
        <f>INDEX(resultados!$A$2:$ZZ$855, 611, MATCH($B$1, resultados!$A$1:$ZZ$1, 0))</f>
        <v/>
      </c>
      <c r="B617">
        <f>INDEX(resultados!$A$2:$ZZ$855, 611, MATCH($B$2, resultados!$A$1:$ZZ$1, 0))</f>
        <v/>
      </c>
      <c r="C617">
        <f>INDEX(resultados!$A$2:$ZZ$855, 611, MATCH($B$3, resultados!$A$1:$ZZ$1, 0))</f>
        <v/>
      </c>
    </row>
    <row r="618">
      <c r="A618">
        <f>INDEX(resultados!$A$2:$ZZ$855, 612, MATCH($B$1, resultados!$A$1:$ZZ$1, 0))</f>
        <v/>
      </c>
      <c r="B618">
        <f>INDEX(resultados!$A$2:$ZZ$855, 612, MATCH($B$2, resultados!$A$1:$ZZ$1, 0))</f>
        <v/>
      </c>
      <c r="C618">
        <f>INDEX(resultados!$A$2:$ZZ$855, 612, MATCH($B$3, resultados!$A$1:$ZZ$1, 0))</f>
        <v/>
      </c>
    </row>
    <row r="619">
      <c r="A619">
        <f>INDEX(resultados!$A$2:$ZZ$855, 613, MATCH($B$1, resultados!$A$1:$ZZ$1, 0))</f>
        <v/>
      </c>
      <c r="B619">
        <f>INDEX(resultados!$A$2:$ZZ$855, 613, MATCH($B$2, resultados!$A$1:$ZZ$1, 0))</f>
        <v/>
      </c>
      <c r="C619">
        <f>INDEX(resultados!$A$2:$ZZ$855, 613, MATCH($B$3, resultados!$A$1:$ZZ$1, 0))</f>
        <v/>
      </c>
    </row>
    <row r="620">
      <c r="A620">
        <f>INDEX(resultados!$A$2:$ZZ$855, 614, MATCH($B$1, resultados!$A$1:$ZZ$1, 0))</f>
        <v/>
      </c>
      <c r="B620">
        <f>INDEX(resultados!$A$2:$ZZ$855, 614, MATCH($B$2, resultados!$A$1:$ZZ$1, 0))</f>
        <v/>
      </c>
      <c r="C620">
        <f>INDEX(resultados!$A$2:$ZZ$855, 614, MATCH($B$3, resultados!$A$1:$ZZ$1, 0))</f>
        <v/>
      </c>
    </row>
    <row r="621">
      <c r="A621">
        <f>INDEX(resultados!$A$2:$ZZ$855, 615, MATCH($B$1, resultados!$A$1:$ZZ$1, 0))</f>
        <v/>
      </c>
      <c r="B621">
        <f>INDEX(resultados!$A$2:$ZZ$855, 615, MATCH($B$2, resultados!$A$1:$ZZ$1, 0))</f>
        <v/>
      </c>
      <c r="C621">
        <f>INDEX(resultados!$A$2:$ZZ$855, 615, MATCH($B$3, resultados!$A$1:$ZZ$1, 0))</f>
        <v/>
      </c>
    </row>
    <row r="622">
      <c r="A622">
        <f>INDEX(resultados!$A$2:$ZZ$855, 616, MATCH($B$1, resultados!$A$1:$ZZ$1, 0))</f>
        <v/>
      </c>
      <c r="B622">
        <f>INDEX(resultados!$A$2:$ZZ$855, 616, MATCH($B$2, resultados!$A$1:$ZZ$1, 0))</f>
        <v/>
      </c>
      <c r="C622">
        <f>INDEX(resultados!$A$2:$ZZ$855, 616, MATCH($B$3, resultados!$A$1:$ZZ$1, 0))</f>
        <v/>
      </c>
    </row>
    <row r="623">
      <c r="A623">
        <f>INDEX(resultados!$A$2:$ZZ$855, 617, MATCH($B$1, resultados!$A$1:$ZZ$1, 0))</f>
        <v/>
      </c>
      <c r="B623">
        <f>INDEX(resultados!$A$2:$ZZ$855, 617, MATCH($B$2, resultados!$A$1:$ZZ$1, 0))</f>
        <v/>
      </c>
      <c r="C623">
        <f>INDEX(resultados!$A$2:$ZZ$855, 617, MATCH($B$3, resultados!$A$1:$ZZ$1, 0))</f>
        <v/>
      </c>
    </row>
    <row r="624">
      <c r="A624">
        <f>INDEX(resultados!$A$2:$ZZ$855, 618, MATCH($B$1, resultados!$A$1:$ZZ$1, 0))</f>
        <v/>
      </c>
      <c r="B624">
        <f>INDEX(resultados!$A$2:$ZZ$855, 618, MATCH($B$2, resultados!$A$1:$ZZ$1, 0))</f>
        <v/>
      </c>
      <c r="C624">
        <f>INDEX(resultados!$A$2:$ZZ$855, 618, MATCH($B$3, resultados!$A$1:$ZZ$1, 0))</f>
        <v/>
      </c>
    </row>
    <row r="625">
      <c r="A625">
        <f>INDEX(resultados!$A$2:$ZZ$855, 619, MATCH($B$1, resultados!$A$1:$ZZ$1, 0))</f>
        <v/>
      </c>
      <c r="B625">
        <f>INDEX(resultados!$A$2:$ZZ$855, 619, MATCH($B$2, resultados!$A$1:$ZZ$1, 0))</f>
        <v/>
      </c>
      <c r="C625">
        <f>INDEX(resultados!$A$2:$ZZ$855, 619, MATCH($B$3, resultados!$A$1:$ZZ$1, 0))</f>
        <v/>
      </c>
    </row>
    <row r="626">
      <c r="A626">
        <f>INDEX(resultados!$A$2:$ZZ$855, 620, MATCH($B$1, resultados!$A$1:$ZZ$1, 0))</f>
        <v/>
      </c>
      <c r="B626">
        <f>INDEX(resultados!$A$2:$ZZ$855, 620, MATCH($B$2, resultados!$A$1:$ZZ$1, 0))</f>
        <v/>
      </c>
      <c r="C626">
        <f>INDEX(resultados!$A$2:$ZZ$855, 620, MATCH($B$3, resultados!$A$1:$ZZ$1, 0))</f>
        <v/>
      </c>
    </row>
    <row r="627">
      <c r="A627">
        <f>INDEX(resultados!$A$2:$ZZ$855, 621, MATCH($B$1, resultados!$A$1:$ZZ$1, 0))</f>
        <v/>
      </c>
      <c r="B627">
        <f>INDEX(resultados!$A$2:$ZZ$855, 621, MATCH($B$2, resultados!$A$1:$ZZ$1, 0))</f>
        <v/>
      </c>
      <c r="C627">
        <f>INDEX(resultados!$A$2:$ZZ$855, 621, MATCH($B$3, resultados!$A$1:$ZZ$1, 0))</f>
        <v/>
      </c>
    </row>
    <row r="628">
      <c r="A628">
        <f>INDEX(resultados!$A$2:$ZZ$855, 622, MATCH($B$1, resultados!$A$1:$ZZ$1, 0))</f>
        <v/>
      </c>
      <c r="B628">
        <f>INDEX(resultados!$A$2:$ZZ$855, 622, MATCH($B$2, resultados!$A$1:$ZZ$1, 0))</f>
        <v/>
      </c>
      <c r="C628">
        <f>INDEX(resultados!$A$2:$ZZ$855, 622, MATCH($B$3, resultados!$A$1:$ZZ$1, 0))</f>
        <v/>
      </c>
    </row>
    <row r="629">
      <c r="A629">
        <f>INDEX(resultados!$A$2:$ZZ$855, 623, MATCH($B$1, resultados!$A$1:$ZZ$1, 0))</f>
        <v/>
      </c>
      <c r="B629">
        <f>INDEX(resultados!$A$2:$ZZ$855, 623, MATCH($B$2, resultados!$A$1:$ZZ$1, 0))</f>
        <v/>
      </c>
      <c r="C629">
        <f>INDEX(resultados!$A$2:$ZZ$855, 623, MATCH($B$3, resultados!$A$1:$ZZ$1, 0))</f>
        <v/>
      </c>
    </row>
    <row r="630">
      <c r="A630">
        <f>INDEX(resultados!$A$2:$ZZ$855, 624, MATCH($B$1, resultados!$A$1:$ZZ$1, 0))</f>
        <v/>
      </c>
      <c r="B630">
        <f>INDEX(resultados!$A$2:$ZZ$855, 624, MATCH($B$2, resultados!$A$1:$ZZ$1, 0))</f>
        <v/>
      </c>
      <c r="C630">
        <f>INDEX(resultados!$A$2:$ZZ$855, 624, MATCH($B$3, resultados!$A$1:$ZZ$1, 0))</f>
        <v/>
      </c>
    </row>
    <row r="631">
      <c r="A631">
        <f>INDEX(resultados!$A$2:$ZZ$855, 625, MATCH($B$1, resultados!$A$1:$ZZ$1, 0))</f>
        <v/>
      </c>
      <c r="B631">
        <f>INDEX(resultados!$A$2:$ZZ$855, 625, MATCH($B$2, resultados!$A$1:$ZZ$1, 0))</f>
        <v/>
      </c>
      <c r="C631">
        <f>INDEX(resultados!$A$2:$ZZ$855, 625, MATCH($B$3, resultados!$A$1:$ZZ$1, 0))</f>
        <v/>
      </c>
    </row>
    <row r="632">
      <c r="A632">
        <f>INDEX(resultados!$A$2:$ZZ$855, 626, MATCH($B$1, resultados!$A$1:$ZZ$1, 0))</f>
        <v/>
      </c>
      <c r="B632">
        <f>INDEX(resultados!$A$2:$ZZ$855, 626, MATCH($B$2, resultados!$A$1:$ZZ$1, 0))</f>
        <v/>
      </c>
      <c r="C632">
        <f>INDEX(resultados!$A$2:$ZZ$855, 626, MATCH($B$3, resultados!$A$1:$ZZ$1, 0))</f>
        <v/>
      </c>
    </row>
    <row r="633">
      <c r="A633">
        <f>INDEX(resultados!$A$2:$ZZ$855, 627, MATCH($B$1, resultados!$A$1:$ZZ$1, 0))</f>
        <v/>
      </c>
      <c r="B633">
        <f>INDEX(resultados!$A$2:$ZZ$855, 627, MATCH($B$2, resultados!$A$1:$ZZ$1, 0))</f>
        <v/>
      </c>
      <c r="C633">
        <f>INDEX(resultados!$A$2:$ZZ$855, 627, MATCH($B$3, resultados!$A$1:$ZZ$1, 0))</f>
        <v/>
      </c>
    </row>
    <row r="634">
      <c r="A634">
        <f>INDEX(resultados!$A$2:$ZZ$855, 628, MATCH($B$1, resultados!$A$1:$ZZ$1, 0))</f>
        <v/>
      </c>
      <c r="B634">
        <f>INDEX(resultados!$A$2:$ZZ$855, 628, MATCH($B$2, resultados!$A$1:$ZZ$1, 0))</f>
        <v/>
      </c>
      <c r="C634">
        <f>INDEX(resultados!$A$2:$ZZ$855, 628, MATCH($B$3, resultados!$A$1:$ZZ$1, 0))</f>
        <v/>
      </c>
    </row>
    <row r="635">
      <c r="A635">
        <f>INDEX(resultados!$A$2:$ZZ$855, 629, MATCH($B$1, resultados!$A$1:$ZZ$1, 0))</f>
        <v/>
      </c>
      <c r="B635">
        <f>INDEX(resultados!$A$2:$ZZ$855, 629, MATCH($B$2, resultados!$A$1:$ZZ$1, 0))</f>
        <v/>
      </c>
      <c r="C635">
        <f>INDEX(resultados!$A$2:$ZZ$855, 629, MATCH($B$3, resultados!$A$1:$ZZ$1, 0))</f>
        <v/>
      </c>
    </row>
    <row r="636">
      <c r="A636">
        <f>INDEX(resultados!$A$2:$ZZ$855, 630, MATCH($B$1, resultados!$A$1:$ZZ$1, 0))</f>
        <v/>
      </c>
      <c r="B636">
        <f>INDEX(resultados!$A$2:$ZZ$855, 630, MATCH($B$2, resultados!$A$1:$ZZ$1, 0))</f>
        <v/>
      </c>
      <c r="C636">
        <f>INDEX(resultados!$A$2:$ZZ$855, 630, MATCH($B$3, resultados!$A$1:$ZZ$1, 0))</f>
        <v/>
      </c>
    </row>
    <row r="637">
      <c r="A637">
        <f>INDEX(resultados!$A$2:$ZZ$855, 631, MATCH($B$1, resultados!$A$1:$ZZ$1, 0))</f>
        <v/>
      </c>
      <c r="B637">
        <f>INDEX(resultados!$A$2:$ZZ$855, 631, MATCH($B$2, resultados!$A$1:$ZZ$1, 0))</f>
        <v/>
      </c>
      <c r="C637">
        <f>INDEX(resultados!$A$2:$ZZ$855, 631, MATCH($B$3, resultados!$A$1:$ZZ$1, 0))</f>
        <v/>
      </c>
    </row>
    <row r="638">
      <c r="A638">
        <f>INDEX(resultados!$A$2:$ZZ$855, 632, MATCH($B$1, resultados!$A$1:$ZZ$1, 0))</f>
        <v/>
      </c>
      <c r="B638">
        <f>INDEX(resultados!$A$2:$ZZ$855, 632, MATCH($B$2, resultados!$A$1:$ZZ$1, 0))</f>
        <v/>
      </c>
      <c r="C638">
        <f>INDEX(resultados!$A$2:$ZZ$855, 632, MATCH($B$3, resultados!$A$1:$ZZ$1, 0))</f>
        <v/>
      </c>
    </row>
    <row r="639">
      <c r="A639">
        <f>INDEX(resultados!$A$2:$ZZ$855, 633, MATCH($B$1, resultados!$A$1:$ZZ$1, 0))</f>
        <v/>
      </c>
      <c r="B639">
        <f>INDEX(resultados!$A$2:$ZZ$855, 633, MATCH($B$2, resultados!$A$1:$ZZ$1, 0))</f>
        <v/>
      </c>
      <c r="C639">
        <f>INDEX(resultados!$A$2:$ZZ$855, 633, MATCH($B$3, resultados!$A$1:$ZZ$1, 0))</f>
        <v/>
      </c>
    </row>
    <row r="640">
      <c r="A640">
        <f>INDEX(resultados!$A$2:$ZZ$855, 634, MATCH($B$1, resultados!$A$1:$ZZ$1, 0))</f>
        <v/>
      </c>
      <c r="B640">
        <f>INDEX(resultados!$A$2:$ZZ$855, 634, MATCH($B$2, resultados!$A$1:$ZZ$1, 0))</f>
        <v/>
      </c>
      <c r="C640">
        <f>INDEX(resultados!$A$2:$ZZ$855, 634, MATCH($B$3, resultados!$A$1:$ZZ$1, 0))</f>
        <v/>
      </c>
    </row>
    <row r="641">
      <c r="A641">
        <f>INDEX(resultados!$A$2:$ZZ$855, 635, MATCH($B$1, resultados!$A$1:$ZZ$1, 0))</f>
        <v/>
      </c>
      <c r="B641">
        <f>INDEX(resultados!$A$2:$ZZ$855, 635, MATCH($B$2, resultados!$A$1:$ZZ$1, 0))</f>
        <v/>
      </c>
      <c r="C641">
        <f>INDEX(resultados!$A$2:$ZZ$855, 635, MATCH($B$3, resultados!$A$1:$ZZ$1, 0))</f>
        <v/>
      </c>
    </row>
    <row r="642">
      <c r="A642">
        <f>INDEX(resultados!$A$2:$ZZ$855, 636, MATCH($B$1, resultados!$A$1:$ZZ$1, 0))</f>
        <v/>
      </c>
      <c r="B642">
        <f>INDEX(resultados!$A$2:$ZZ$855, 636, MATCH($B$2, resultados!$A$1:$ZZ$1, 0))</f>
        <v/>
      </c>
      <c r="C642">
        <f>INDEX(resultados!$A$2:$ZZ$855, 636, MATCH($B$3, resultados!$A$1:$ZZ$1, 0))</f>
        <v/>
      </c>
    </row>
    <row r="643">
      <c r="A643">
        <f>INDEX(resultados!$A$2:$ZZ$855, 637, MATCH($B$1, resultados!$A$1:$ZZ$1, 0))</f>
        <v/>
      </c>
      <c r="B643">
        <f>INDEX(resultados!$A$2:$ZZ$855, 637, MATCH($B$2, resultados!$A$1:$ZZ$1, 0))</f>
        <v/>
      </c>
      <c r="C643">
        <f>INDEX(resultados!$A$2:$ZZ$855, 637, MATCH($B$3, resultados!$A$1:$ZZ$1, 0))</f>
        <v/>
      </c>
    </row>
    <row r="644">
      <c r="A644">
        <f>INDEX(resultados!$A$2:$ZZ$855, 638, MATCH($B$1, resultados!$A$1:$ZZ$1, 0))</f>
        <v/>
      </c>
      <c r="B644">
        <f>INDEX(resultados!$A$2:$ZZ$855, 638, MATCH($B$2, resultados!$A$1:$ZZ$1, 0))</f>
        <v/>
      </c>
      <c r="C644">
        <f>INDEX(resultados!$A$2:$ZZ$855, 638, MATCH($B$3, resultados!$A$1:$ZZ$1, 0))</f>
        <v/>
      </c>
    </row>
    <row r="645">
      <c r="A645">
        <f>INDEX(resultados!$A$2:$ZZ$855, 639, MATCH($B$1, resultados!$A$1:$ZZ$1, 0))</f>
        <v/>
      </c>
      <c r="B645">
        <f>INDEX(resultados!$A$2:$ZZ$855, 639, MATCH($B$2, resultados!$A$1:$ZZ$1, 0))</f>
        <v/>
      </c>
      <c r="C645">
        <f>INDEX(resultados!$A$2:$ZZ$855, 639, MATCH($B$3, resultados!$A$1:$ZZ$1, 0))</f>
        <v/>
      </c>
    </row>
    <row r="646">
      <c r="A646">
        <f>INDEX(resultados!$A$2:$ZZ$855, 640, MATCH($B$1, resultados!$A$1:$ZZ$1, 0))</f>
        <v/>
      </c>
      <c r="B646">
        <f>INDEX(resultados!$A$2:$ZZ$855, 640, MATCH($B$2, resultados!$A$1:$ZZ$1, 0))</f>
        <v/>
      </c>
      <c r="C646">
        <f>INDEX(resultados!$A$2:$ZZ$855, 640, MATCH($B$3, resultados!$A$1:$ZZ$1, 0))</f>
        <v/>
      </c>
    </row>
    <row r="647">
      <c r="A647">
        <f>INDEX(resultados!$A$2:$ZZ$855, 641, MATCH($B$1, resultados!$A$1:$ZZ$1, 0))</f>
        <v/>
      </c>
      <c r="B647">
        <f>INDEX(resultados!$A$2:$ZZ$855, 641, MATCH($B$2, resultados!$A$1:$ZZ$1, 0))</f>
        <v/>
      </c>
      <c r="C647">
        <f>INDEX(resultados!$A$2:$ZZ$855, 641, MATCH($B$3, resultados!$A$1:$ZZ$1, 0))</f>
        <v/>
      </c>
    </row>
    <row r="648">
      <c r="A648">
        <f>INDEX(resultados!$A$2:$ZZ$855, 642, MATCH($B$1, resultados!$A$1:$ZZ$1, 0))</f>
        <v/>
      </c>
      <c r="B648">
        <f>INDEX(resultados!$A$2:$ZZ$855, 642, MATCH($B$2, resultados!$A$1:$ZZ$1, 0))</f>
        <v/>
      </c>
      <c r="C648">
        <f>INDEX(resultados!$A$2:$ZZ$855, 642, MATCH($B$3, resultados!$A$1:$ZZ$1, 0))</f>
        <v/>
      </c>
    </row>
    <row r="649">
      <c r="A649">
        <f>INDEX(resultados!$A$2:$ZZ$855, 643, MATCH($B$1, resultados!$A$1:$ZZ$1, 0))</f>
        <v/>
      </c>
      <c r="B649">
        <f>INDEX(resultados!$A$2:$ZZ$855, 643, MATCH($B$2, resultados!$A$1:$ZZ$1, 0))</f>
        <v/>
      </c>
      <c r="C649">
        <f>INDEX(resultados!$A$2:$ZZ$855, 643, MATCH($B$3, resultados!$A$1:$ZZ$1, 0))</f>
        <v/>
      </c>
    </row>
    <row r="650">
      <c r="A650">
        <f>INDEX(resultados!$A$2:$ZZ$855, 644, MATCH($B$1, resultados!$A$1:$ZZ$1, 0))</f>
        <v/>
      </c>
      <c r="B650">
        <f>INDEX(resultados!$A$2:$ZZ$855, 644, MATCH($B$2, resultados!$A$1:$ZZ$1, 0))</f>
        <v/>
      </c>
      <c r="C650">
        <f>INDEX(resultados!$A$2:$ZZ$855, 644, MATCH($B$3, resultados!$A$1:$ZZ$1, 0))</f>
        <v/>
      </c>
    </row>
    <row r="651">
      <c r="A651">
        <f>INDEX(resultados!$A$2:$ZZ$855, 645, MATCH($B$1, resultados!$A$1:$ZZ$1, 0))</f>
        <v/>
      </c>
      <c r="B651">
        <f>INDEX(resultados!$A$2:$ZZ$855, 645, MATCH($B$2, resultados!$A$1:$ZZ$1, 0))</f>
        <v/>
      </c>
      <c r="C651">
        <f>INDEX(resultados!$A$2:$ZZ$855, 645, MATCH($B$3, resultados!$A$1:$ZZ$1, 0))</f>
        <v/>
      </c>
    </row>
    <row r="652">
      <c r="A652">
        <f>INDEX(resultados!$A$2:$ZZ$855, 646, MATCH($B$1, resultados!$A$1:$ZZ$1, 0))</f>
        <v/>
      </c>
      <c r="B652">
        <f>INDEX(resultados!$A$2:$ZZ$855, 646, MATCH($B$2, resultados!$A$1:$ZZ$1, 0))</f>
        <v/>
      </c>
      <c r="C652">
        <f>INDEX(resultados!$A$2:$ZZ$855, 646, MATCH($B$3, resultados!$A$1:$ZZ$1, 0))</f>
        <v/>
      </c>
    </row>
    <row r="653">
      <c r="A653">
        <f>INDEX(resultados!$A$2:$ZZ$855, 647, MATCH($B$1, resultados!$A$1:$ZZ$1, 0))</f>
        <v/>
      </c>
      <c r="B653">
        <f>INDEX(resultados!$A$2:$ZZ$855, 647, MATCH($B$2, resultados!$A$1:$ZZ$1, 0))</f>
        <v/>
      </c>
      <c r="C653">
        <f>INDEX(resultados!$A$2:$ZZ$855, 647, MATCH($B$3, resultados!$A$1:$ZZ$1, 0))</f>
        <v/>
      </c>
    </row>
    <row r="654">
      <c r="A654">
        <f>INDEX(resultados!$A$2:$ZZ$855, 648, MATCH($B$1, resultados!$A$1:$ZZ$1, 0))</f>
        <v/>
      </c>
      <c r="B654">
        <f>INDEX(resultados!$A$2:$ZZ$855, 648, MATCH($B$2, resultados!$A$1:$ZZ$1, 0))</f>
        <v/>
      </c>
      <c r="C654">
        <f>INDEX(resultados!$A$2:$ZZ$855, 648, MATCH($B$3, resultados!$A$1:$ZZ$1, 0))</f>
        <v/>
      </c>
    </row>
    <row r="655">
      <c r="A655">
        <f>INDEX(resultados!$A$2:$ZZ$855, 649, MATCH($B$1, resultados!$A$1:$ZZ$1, 0))</f>
        <v/>
      </c>
      <c r="B655">
        <f>INDEX(resultados!$A$2:$ZZ$855, 649, MATCH($B$2, resultados!$A$1:$ZZ$1, 0))</f>
        <v/>
      </c>
      <c r="C655">
        <f>INDEX(resultados!$A$2:$ZZ$855, 649, MATCH($B$3, resultados!$A$1:$ZZ$1, 0))</f>
        <v/>
      </c>
    </row>
    <row r="656">
      <c r="A656">
        <f>INDEX(resultados!$A$2:$ZZ$855, 650, MATCH($B$1, resultados!$A$1:$ZZ$1, 0))</f>
        <v/>
      </c>
      <c r="B656">
        <f>INDEX(resultados!$A$2:$ZZ$855, 650, MATCH($B$2, resultados!$A$1:$ZZ$1, 0))</f>
        <v/>
      </c>
      <c r="C656">
        <f>INDEX(resultados!$A$2:$ZZ$855, 650, MATCH($B$3, resultados!$A$1:$ZZ$1, 0))</f>
        <v/>
      </c>
    </row>
    <row r="657">
      <c r="A657">
        <f>INDEX(resultados!$A$2:$ZZ$855, 651, MATCH($B$1, resultados!$A$1:$ZZ$1, 0))</f>
        <v/>
      </c>
      <c r="B657">
        <f>INDEX(resultados!$A$2:$ZZ$855, 651, MATCH($B$2, resultados!$A$1:$ZZ$1, 0))</f>
        <v/>
      </c>
      <c r="C657">
        <f>INDEX(resultados!$A$2:$ZZ$855, 651, MATCH($B$3, resultados!$A$1:$ZZ$1, 0))</f>
        <v/>
      </c>
    </row>
    <row r="658">
      <c r="A658">
        <f>INDEX(resultados!$A$2:$ZZ$855, 652, MATCH($B$1, resultados!$A$1:$ZZ$1, 0))</f>
        <v/>
      </c>
      <c r="B658">
        <f>INDEX(resultados!$A$2:$ZZ$855, 652, MATCH($B$2, resultados!$A$1:$ZZ$1, 0))</f>
        <v/>
      </c>
      <c r="C658">
        <f>INDEX(resultados!$A$2:$ZZ$855, 652, MATCH($B$3, resultados!$A$1:$ZZ$1, 0))</f>
        <v/>
      </c>
    </row>
    <row r="659">
      <c r="A659">
        <f>INDEX(resultados!$A$2:$ZZ$855, 653, MATCH($B$1, resultados!$A$1:$ZZ$1, 0))</f>
        <v/>
      </c>
      <c r="B659">
        <f>INDEX(resultados!$A$2:$ZZ$855, 653, MATCH($B$2, resultados!$A$1:$ZZ$1, 0))</f>
        <v/>
      </c>
      <c r="C659">
        <f>INDEX(resultados!$A$2:$ZZ$855, 653, MATCH($B$3, resultados!$A$1:$ZZ$1, 0))</f>
        <v/>
      </c>
    </row>
    <row r="660">
      <c r="A660">
        <f>INDEX(resultados!$A$2:$ZZ$855, 654, MATCH($B$1, resultados!$A$1:$ZZ$1, 0))</f>
        <v/>
      </c>
      <c r="B660">
        <f>INDEX(resultados!$A$2:$ZZ$855, 654, MATCH($B$2, resultados!$A$1:$ZZ$1, 0))</f>
        <v/>
      </c>
      <c r="C660">
        <f>INDEX(resultados!$A$2:$ZZ$855, 654, MATCH($B$3, resultados!$A$1:$ZZ$1, 0))</f>
        <v/>
      </c>
    </row>
    <row r="661">
      <c r="A661">
        <f>INDEX(resultados!$A$2:$ZZ$855, 655, MATCH($B$1, resultados!$A$1:$ZZ$1, 0))</f>
        <v/>
      </c>
      <c r="B661">
        <f>INDEX(resultados!$A$2:$ZZ$855, 655, MATCH($B$2, resultados!$A$1:$ZZ$1, 0))</f>
        <v/>
      </c>
      <c r="C661">
        <f>INDEX(resultados!$A$2:$ZZ$855, 655, MATCH($B$3, resultados!$A$1:$ZZ$1, 0))</f>
        <v/>
      </c>
    </row>
    <row r="662">
      <c r="A662">
        <f>INDEX(resultados!$A$2:$ZZ$855, 656, MATCH($B$1, resultados!$A$1:$ZZ$1, 0))</f>
        <v/>
      </c>
      <c r="B662">
        <f>INDEX(resultados!$A$2:$ZZ$855, 656, MATCH($B$2, resultados!$A$1:$ZZ$1, 0))</f>
        <v/>
      </c>
      <c r="C662">
        <f>INDEX(resultados!$A$2:$ZZ$855, 656, MATCH($B$3, resultados!$A$1:$ZZ$1, 0))</f>
        <v/>
      </c>
    </row>
    <row r="663">
      <c r="A663">
        <f>INDEX(resultados!$A$2:$ZZ$855, 657, MATCH($B$1, resultados!$A$1:$ZZ$1, 0))</f>
        <v/>
      </c>
      <c r="B663">
        <f>INDEX(resultados!$A$2:$ZZ$855, 657, MATCH($B$2, resultados!$A$1:$ZZ$1, 0))</f>
        <v/>
      </c>
      <c r="C663">
        <f>INDEX(resultados!$A$2:$ZZ$855, 657, MATCH($B$3, resultados!$A$1:$ZZ$1, 0))</f>
        <v/>
      </c>
    </row>
    <row r="664">
      <c r="A664">
        <f>INDEX(resultados!$A$2:$ZZ$855, 658, MATCH($B$1, resultados!$A$1:$ZZ$1, 0))</f>
        <v/>
      </c>
      <c r="B664">
        <f>INDEX(resultados!$A$2:$ZZ$855, 658, MATCH($B$2, resultados!$A$1:$ZZ$1, 0))</f>
        <v/>
      </c>
      <c r="C664">
        <f>INDEX(resultados!$A$2:$ZZ$855, 658, MATCH($B$3, resultados!$A$1:$ZZ$1, 0))</f>
        <v/>
      </c>
    </row>
    <row r="665">
      <c r="A665">
        <f>INDEX(resultados!$A$2:$ZZ$855, 659, MATCH($B$1, resultados!$A$1:$ZZ$1, 0))</f>
        <v/>
      </c>
      <c r="B665">
        <f>INDEX(resultados!$A$2:$ZZ$855, 659, MATCH($B$2, resultados!$A$1:$ZZ$1, 0))</f>
        <v/>
      </c>
      <c r="C665">
        <f>INDEX(resultados!$A$2:$ZZ$855, 659, MATCH($B$3, resultados!$A$1:$ZZ$1, 0))</f>
        <v/>
      </c>
    </row>
    <row r="666">
      <c r="A666">
        <f>INDEX(resultados!$A$2:$ZZ$855, 660, MATCH($B$1, resultados!$A$1:$ZZ$1, 0))</f>
        <v/>
      </c>
      <c r="B666">
        <f>INDEX(resultados!$A$2:$ZZ$855, 660, MATCH($B$2, resultados!$A$1:$ZZ$1, 0))</f>
        <v/>
      </c>
      <c r="C666">
        <f>INDEX(resultados!$A$2:$ZZ$855, 660, MATCH($B$3, resultados!$A$1:$ZZ$1, 0))</f>
        <v/>
      </c>
    </row>
    <row r="667">
      <c r="A667">
        <f>INDEX(resultados!$A$2:$ZZ$855, 661, MATCH($B$1, resultados!$A$1:$ZZ$1, 0))</f>
        <v/>
      </c>
      <c r="B667">
        <f>INDEX(resultados!$A$2:$ZZ$855, 661, MATCH($B$2, resultados!$A$1:$ZZ$1, 0))</f>
        <v/>
      </c>
      <c r="C667">
        <f>INDEX(resultados!$A$2:$ZZ$855, 661, MATCH($B$3, resultados!$A$1:$ZZ$1, 0))</f>
        <v/>
      </c>
    </row>
    <row r="668">
      <c r="A668">
        <f>INDEX(resultados!$A$2:$ZZ$855, 662, MATCH($B$1, resultados!$A$1:$ZZ$1, 0))</f>
        <v/>
      </c>
      <c r="B668">
        <f>INDEX(resultados!$A$2:$ZZ$855, 662, MATCH($B$2, resultados!$A$1:$ZZ$1, 0))</f>
        <v/>
      </c>
      <c r="C668">
        <f>INDEX(resultados!$A$2:$ZZ$855, 662, MATCH($B$3, resultados!$A$1:$ZZ$1, 0))</f>
        <v/>
      </c>
    </row>
    <row r="669">
      <c r="A669">
        <f>INDEX(resultados!$A$2:$ZZ$855, 663, MATCH($B$1, resultados!$A$1:$ZZ$1, 0))</f>
        <v/>
      </c>
      <c r="B669">
        <f>INDEX(resultados!$A$2:$ZZ$855, 663, MATCH($B$2, resultados!$A$1:$ZZ$1, 0))</f>
        <v/>
      </c>
      <c r="C669">
        <f>INDEX(resultados!$A$2:$ZZ$855, 663, MATCH($B$3, resultados!$A$1:$ZZ$1, 0))</f>
        <v/>
      </c>
    </row>
    <row r="670">
      <c r="A670">
        <f>INDEX(resultados!$A$2:$ZZ$855, 664, MATCH($B$1, resultados!$A$1:$ZZ$1, 0))</f>
        <v/>
      </c>
      <c r="B670">
        <f>INDEX(resultados!$A$2:$ZZ$855, 664, MATCH($B$2, resultados!$A$1:$ZZ$1, 0))</f>
        <v/>
      </c>
      <c r="C670">
        <f>INDEX(resultados!$A$2:$ZZ$855, 664, MATCH($B$3, resultados!$A$1:$ZZ$1, 0))</f>
        <v/>
      </c>
    </row>
    <row r="671">
      <c r="A671">
        <f>INDEX(resultados!$A$2:$ZZ$855, 665, MATCH($B$1, resultados!$A$1:$ZZ$1, 0))</f>
        <v/>
      </c>
      <c r="B671">
        <f>INDEX(resultados!$A$2:$ZZ$855, 665, MATCH($B$2, resultados!$A$1:$ZZ$1, 0))</f>
        <v/>
      </c>
      <c r="C671">
        <f>INDEX(resultados!$A$2:$ZZ$855, 665, MATCH($B$3, resultados!$A$1:$ZZ$1, 0))</f>
        <v/>
      </c>
    </row>
    <row r="672">
      <c r="A672">
        <f>INDEX(resultados!$A$2:$ZZ$855, 666, MATCH($B$1, resultados!$A$1:$ZZ$1, 0))</f>
        <v/>
      </c>
      <c r="B672">
        <f>INDEX(resultados!$A$2:$ZZ$855, 666, MATCH($B$2, resultados!$A$1:$ZZ$1, 0))</f>
        <v/>
      </c>
      <c r="C672">
        <f>INDEX(resultados!$A$2:$ZZ$855, 666, MATCH($B$3, resultados!$A$1:$ZZ$1, 0))</f>
        <v/>
      </c>
    </row>
    <row r="673">
      <c r="A673">
        <f>INDEX(resultados!$A$2:$ZZ$855, 667, MATCH($B$1, resultados!$A$1:$ZZ$1, 0))</f>
        <v/>
      </c>
      <c r="B673">
        <f>INDEX(resultados!$A$2:$ZZ$855, 667, MATCH($B$2, resultados!$A$1:$ZZ$1, 0))</f>
        <v/>
      </c>
      <c r="C673">
        <f>INDEX(resultados!$A$2:$ZZ$855, 667, MATCH($B$3, resultados!$A$1:$ZZ$1, 0))</f>
        <v/>
      </c>
    </row>
    <row r="674">
      <c r="A674">
        <f>INDEX(resultados!$A$2:$ZZ$855, 668, MATCH($B$1, resultados!$A$1:$ZZ$1, 0))</f>
        <v/>
      </c>
      <c r="B674">
        <f>INDEX(resultados!$A$2:$ZZ$855, 668, MATCH($B$2, resultados!$A$1:$ZZ$1, 0))</f>
        <v/>
      </c>
      <c r="C674">
        <f>INDEX(resultados!$A$2:$ZZ$855, 668, MATCH($B$3, resultados!$A$1:$ZZ$1, 0))</f>
        <v/>
      </c>
    </row>
    <row r="675">
      <c r="A675">
        <f>INDEX(resultados!$A$2:$ZZ$855, 669, MATCH($B$1, resultados!$A$1:$ZZ$1, 0))</f>
        <v/>
      </c>
      <c r="B675">
        <f>INDEX(resultados!$A$2:$ZZ$855, 669, MATCH($B$2, resultados!$A$1:$ZZ$1, 0))</f>
        <v/>
      </c>
      <c r="C675">
        <f>INDEX(resultados!$A$2:$ZZ$855, 669, MATCH($B$3, resultados!$A$1:$ZZ$1, 0))</f>
        <v/>
      </c>
    </row>
    <row r="676">
      <c r="A676">
        <f>INDEX(resultados!$A$2:$ZZ$855, 670, MATCH($B$1, resultados!$A$1:$ZZ$1, 0))</f>
        <v/>
      </c>
      <c r="B676">
        <f>INDEX(resultados!$A$2:$ZZ$855, 670, MATCH($B$2, resultados!$A$1:$ZZ$1, 0))</f>
        <v/>
      </c>
      <c r="C676">
        <f>INDEX(resultados!$A$2:$ZZ$855, 670, MATCH($B$3, resultados!$A$1:$ZZ$1, 0))</f>
        <v/>
      </c>
    </row>
    <row r="677">
      <c r="A677">
        <f>INDEX(resultados!$A$2:$ZZ$855, 671, MATCH($B$1, resultados!$A$1:$ZZ$1, 0))</f>
        <v/>
      </c>
      <c r="B677">
        <f>INDEX(resultados!$A$2:$ZZ$855, 671, MATCH($B$2, resultados!$A$1:$ZZ$1, 0))</f>
        <v/>
      </c>
      <c r="C677">
        <f>INDEX(resultados!$A$2:$ZZ$855, 671, MATCH($B$3, resultados!$A$1:$ZZ$1, 0))</f>
        <v/>
      </c>
    </row>
    <row r="678">
      <c r="A678">
        <f>INDEX(resultados!$A$2:$ZZ$855, 672, MATCH($B$1, resultados!$A$1:$ZZ$1, 0))</f>
        <v/>
      </c>
      <c r="B678">
        <f>INDEX(resultados!$A$2:$ZZ$855, 672, MATCH($B$2, resultados!$A$1:$ZZ$1, 0))</f>
        <v/>
      </c>
      <c r="C678">
        <f>INDEX(resultados!$A$2:$ZZ$855, 672, MATCH($B$3, resultados!$A$1:$ZZ$1, 0))</f>
        <v/>
      </c>
    </row>
    <row r="679">
      <c r="A679">
        <f>INDEX(resultados!$A$2:$ZZ$855, 673, MATCH($B$1, resultados!$A$1:$ZZ$1, 0))</f>
        <v/>
      </c>
      <c r="B679">
        <f>INDEX(resultados!$A$2:$ZZ$855, 673, MATCH($B$2, resultados!$A$1:$ZZ$1, 0))</f>
        <v/>
      </c>
      <c r="C679">
        <f>INDEX(resultados!$A$2:$ZZ$855, 673, MATCH($B$3, resultados!$A$1:$ZZ$1, 0))</f>
        <v/>
      </c>
    </row>
    <row r="680">
      <c r="A680">
        <f>INDEX(resultados!$A$2:$ZZ$855, 674, MATCH($B$1, resultados!$A$1:$ZZ$1, 0))</f>
        <v/>
      </c>
      <c r="B680">
        <f>INDEX(resultados!$A$2:$ZZ$855, 674, MATCH($B$2, resultados!$A$1:$ZZ$1, 0))</f>
        <v/>
      </c>
      <c r="C680">
        <f>INDEX(resultados!$A$2:$ZZ$855, 674, MATCH($B$3, resultados!$A$1:$ZZ$1, 0))</f>
        <v/>
      </c>
    </row>
    <row r="681">
      <c r="A681">
        <f>INDEX(resultados!$A$2:$ZZ$855, 675, MATCH($B$1, resultados!$A$1:$ZZ$1, 0))</f>
        <v/>
      </c>
      <c r="B681">
        <f>INDEX(resultados!$A$2:$ZZ$855, 675, MATCH($B$2, resultados!$A$1:$ZZ$1, 0))</f>
        <v/>
      </c>
      <c r="C681">
        <f>INDEX(resultados!$A$2:$ZZ$855, 675, MATCH($B$3, resultados!$A$1:$ZZ$1, 0))</f>
        <v/>
      </c>
    </row>
    <row r="682">
      <c r="A682">
        <f>INDEX(resultados!$A$2:$ZZ$855, 676, MATCH($B$1, resultados!$A$1:$ZZ$1, 0))</f>
        <v/>
      </c>
      <c r="B682">
        <f>INDEX(resultados!$A$2:$ZZ$855, 676, MATCH($B$2, resultados!$A$1:$ZZ$1, 0))</f>
        <v/>
      </c>
      <c r="C682">
        <f>INDEX(resultados!$A$2:$ZZ$855, 676, MATCH($B$3, resultados!$A$1:$ZZ$1, 0))</f>
        <v/>
      </c>
    </row>
    <row r="683">
      <c r="A683">
        <f>INDEX(resultados!$A$2:$ZZ$855, 677, MATCH($B$1, resultados!$A$1:$ZZ$1, 0))</f>
        <v/>
      </c>
      <c r="B683">
        <f>INDEX(resultados!$A$2:$ZZ$855, 677, MATCH($B$2, resultados!$A$1:$ZZ$1, 0))</f>
        <v/>
      </c>
      <c r="C683">
        <f>INDEX(resultados!$A$2:$ZZ$855, 677, MATCH($B$3, resultados!$A$1:$ZZ$1, 0))</f>
        <v/>
      </c>
    </row>
    <row r="684">
      <c r="A684">
        <f>INDEX(resultados!$A$2:$ZZ$855, 678, MATCH($B$1, resultados!$A$1:$ZZ$1, 0))</f>
        <v/>
      </c>
      <c r="B684">
        <f>INDEX(resultados!$A$2:$ZZ$855, 678, MATCH($B$2, resultados!$A$1:$ZZ$1, 0))</f>
        <v/>
      </c>
      <c r="C684">
        <f>INDEX(resultados!$A$2:$ZZ$855, 678, MATCH($B$3, resultados!$A$1:$ZZ$1, 0))</f>
        <v/>
      </c>
    </row>
    <row r="685">
      <c r="A685">
        <f>INDEX(resultados!$A$2:$ZZ$855, 679, MATCH($B$1, resultados!$A$1:$ZZ$1, 0))</f>
        <v/>
      </c>
      <c r="B685">
        <f>INDEX(resultados!$A$2:$ZZ$855, 679, MATCH($B$2, resultados!$A$1:$ZZ$1, 0))</f>
        <v/>
      </c>
      <c r="C685">
        <f>INDEX(resultados!$A$2:$ZZ$855, 679, MATCH($B$3, resultados!$A$1:$ZZ$1, 0))</f>
        <v/>
      </c>
    </row>
    <row r="686">
      <c r="A686">
        <f>INDEX(resultados!$A$2:$ZZ$855, 680, MATCH($B$1, resultados!$A$1:$ZZ$1, 0))</f>
        <v/>
      </c>
      <c r="B686">
        <f>INDEX(resultados!$A$2:$ZZ$855, 680, MATCH($B$2, resultados!$A$1:$ZZ$1, 0))</f>
        <v/>
      </c>
      <c r="C686">
        <f>INDEX(resultados!$A$2:$ZZ$855, 680, MATCH($B$3, resultados!$A$1:$ZZ$1, 0))</f>
        <v/>
      </c>
    </row>
    <row r="687">
      <c r="A687">
        <f>INDEX(resultados!$A$2:$ZZ$855, 681, MATCH($B$1, resultados!$A$1:$ZZ$1, 0))</f>
        <v/>
      </c>
      <c r="B687">
        <f>INDEX(resultados!$A$2:$ZZ$855, 681, MATCH($B$2, resultados!$A$1:$ZZ$1, 0))</f>
        <v/>
      </c>
      <c r="C687">
        <f>INDEX(resultados!$A$2:$ZZ$855, 681, MATCH($B$3, resultados!$A$1:$ZZ$1, 0))</f>
        <v/>
      </c>
    </row>
    <row r="688">
      <c r="A688">
        <f>INDEX(resultados!$A$2:$ZZ$855, 682, MATCH($B$1, resultados!$A$1:$ZZ$1, 0))</f>
        <v/>
      </c>
      <c r="B688">
        <f>INDEX(resultados!$A$2:$ZZ$855, 682, MATCH($B$2, resultados!$A$1:$ZZ$1, 0))</f>
        <v/>
      </c>
      <c r="C688">
        <f>INDEX(resultados!$A$2:$ZZ$855, 682, MATCH($B$3, resultados!$A$1:$ZZ$1, 0))</f>
        <v/>
      </c>
    </row>
    <row r="689">
      <c r="A689">
        <f>INDEX(resultados!$A$2:$ZZ$855, 683, MATCH($B$1, resultados!$A$1:$ZZ$1, 0))</f>
        <v/>
      </c>
      <c r="B689">
        <f>INDEX(resultados!$A$2:$ZZ$855, 683, MATCH($B$2, resultados!$A$1:$ZZ$1, 0))</f>
        <v/>
      </c>
      <c r="C689">
        <f>INDEX(resultados!$A$2:$ZZ$855, 683, MATCH($B$3, resultados!$A$1:$ZZ$1, 0))</f>
        <v/>
      </c>
    </row>
    <row r="690">
      <c r="A690">
        <f>INDEX(resultados!$A$2:$ZZ$855, 684, MATCH($B$1, resultados!$A$1:$ZZ$1, 0))</f>
        <v/>
      </c>
      <c r="B690">
        <f>INDEX(resultados!$A$2:$ZZ$855, 684, MATCH($B$2, resultados!$A$1:$ZZ$1, 0))</f>
        <v/>
      </c>
      <c r="C690">
        <f>INDEX(resultados!$A$2:$ZZ$855, 684, MATCH($B$3, resultados!$A$1:$ZZ$1, 0))</f>
        <v/>
      </c>
    </row>
    <row r="691">
      <c r="A691">
        <f>INDEX(resultados!$A$2:$ZZ$855, 685, MATCH($B$1, resultados!$A$1:$ZZ$1, 0))</f>
        <v/>
      </c>
      <c r="B691">
        <f>INDEX(resultados!$A$2:$ZZ$855, 685, MATCH($B$2, resultados!$A$1:$ZZ$1, 0))</f>
        <v/>
      </c>
      <c r="C691">
        <f>INDEX(resultados!$A$2:$ZZ$855, 685, MATCH($B$3, resultados!$A$1:$ZZ$1, 0))</f>
        <v/>
      </c>
    </row>
    <row r="692">
      <c r="A692">
        <f>INDEX(resultados!$A$2:$ZZ$855, 686, MATCH($B$1, resultados!$A$1:$ZZ$1, 0))</f>
        <v/>
      </c>
      <c r="B692">
        <f>INDEX(resultados!$A$2:$ZZ$855, 686, MATCH($B$2, resultados!$A$1:$ZZ$1, 0))</f>
        <v/>
      </c>
      <c r="C692">
        <f>INDEX(resultados!$A$2:$ZZ$855, 686, MATCH($B$3, resultados!$A$1:$ZZ$1, 0))</f>
        <v/>
      </c>
    </row>
    <row r="693">
      <c r="A693">
        <f>INDEX(resultados!$A$2:$ZZ$855, 687, MATCH($B$1, resultados!$A$1:$ZZ$1, 0))</f>
        <v/>
      </c>
      <c r="B693">
        <f>INDEX(resultados!$A$2:$ZZ$855, 687, MATCH($B$2, resultados!$A$1:$ZZ$1, 0))</f>
        <v/>
      </c>
      <c r="C693">
        <f>INDEX(resultados!$A$2:$ZZ$855, 687, MATCH($B$3, resultados!$A$1:$ZZ$1, 0))</f>
        <v/>
      </c>
    </row>
    <row r="694">
      <c r="A694">
        <f>INDEX(resultados!$A$2:$ZZ$855, 688, MATCH($B$1, resultados!$A$1:$ZZ$1, 0))</f>
        <v/>
      </c>
      <c r="B694">
        <f>INDEX(resultados!$A$2:$ZZ$855, 688, MATCH($B$2, resultados!$A$1:$ZZ$1, 0))</f>
        <v/>
      </c>
      <c r="C694">
        <f>INDEX(resultados!$A$2:$ZZ$855, 688, MATCH($B$3, resultados!$A$1:$ZZ$1, 0))</f>
        <v/>
      </c>
    </row>
    <row r="695">
      <c r="A695">
        <f>INDEX(resultados!$A$2:$ZZ$855, 689, MATCH($B$1, resultados!$A$1:$ZZ$1, 0))</f>
        <v/>
      </c>
      <c r="B695">
        <f>INDEX(resultados!$A$2:$ZZ$855, 689, MATCH($B$2, resultados!$A$1:$ZZ$1, 0))</f>
        <v/>
      </c>
      <c r="C695">
        <f>INDEX(resultados!$A$2:$ZZ$855, 689, MATCH($B$3, resultados!$A$1:$ZZ$1, 0))</f>
        <v/>
      </c>
    </row>
    <row r="696">
      <c r="A696">
        <f>INDEX(resultados!$A$2:$ZZ$855, 690, MATCH($B$1, resultados!$A$1:$ZZ$1, 0))</f>
        <v/>
      </c>
      <c r="B696">
        <f>INDEX(resultados!$A$2:$ZZ$855, 690, MATCH($B$2, resultados!$A$1:$ZZ$1, 0))</f>
        <v/>
      </c>
      <c r="C696">
        <f>INDEX(resultados!$A$2:$ZZ$855, 690, MATCH($B$3, resultados!$A$1:$ZZ$1, 0))</f>
        <v/>
      </c>
    </row>
    <row r="697">
      <c r="A697">
        <f>INDEX(resultados!$A$2:$ZZ$855, 691, MATCH($B$1, resultados!$A$1:$ZZ$1, 0))</f>
        <v/>
      </c>
      <c r="B697">
        <f>INDEX(resultados!$A$2:$ZZ$855, 691, MATCH($B$2, resultados!$A$1:$ZZ$1, 0))</f>
        <v/>
      </c>
      <c r="C697">
        <f>INDEX(resultados!$A$2:$ZZ$855, 691, MATCH($B$3, resultados!$A$1:$ZZ$1, 0))</f>
        <v/>
      </c>
    </row>
    <row r="698">
      <c r="A698">
        <f>INDEX(resultados!$A$2:$ZZ$855, 692, MATCH($B$1, resultados!$A$1:$ZZ$1, 0))</f>
        <v/>
      </c>
      <c r="B698">
        <f>INDEX(resultados!$A$2:$ZZ$855, 692, MATCH($B$2, resultados!$A$1:$ZZ$1, 0))</f>
        <v/>
      </c>
      <c r="C698">
        <f>INDEX(resultados!$A$2:$ZZ$855, 692, MATCH($B$3, resultados!$A$1:$ZZ$1, 0))</f>
        <v/>
      </c>
    </row>
    <row r="699">
      <c r="A699">
        <f>INDEX(resultados!$A$2:$ZZ$855, 693, MATCH($B$1, resultados!$A$1:$ZZ$1, 0))</f>
        <v/>
      </c>
      <c r="B699">
        <f>INDEX(resultados!$A$2:$ZZ$855, 693, MATCH($B$2, resultados!$A$1:$ZZ$1, 0))</f>
        <v/>
      </c>
      <c r="C699">
        <f>INDEX(resultados!$A$2:$ZZ$855, 693, MATCH($B$3, resultados!$A$1:$ZZ$1, 0))</f>
        <v/>
      </c>
    </row>
    <row r="700">
      <c r="A700">
        <f>INDEX(resultados!$A$2:$ZZ$855, 694, MATCH($B$1, resultados!$A$1:$ZZ$1, 0))</f>
        <v/>
      </c>
      <c r="B700">
        <f>INDEX(resultados!$A$2:$ZZ$855, 694, MATCH($B$2, resultados!$A$1:$ZZ$1, 0))</f>
        <v/>
      </c>
      <c r="C700">
        <f>INDEX(resultados!$A$2:$ZZ$855, 694, MATCH($B$3, resultados!$A$1:$ZZ$1, 0))</f>
        <v/>
      </c>
    </row>
    <row r="701">
      <c r="A701">
        <f>INDEX(resultados!$A$2:$ZZ$855, 695, MATCH($B$1, resultados!$A$1:$ZZ$1, 0))</f>
        <v/>
      </c>
      <c r="B701">
        <f>INDEX(resultados!$A$2:$ZZ$855, 695, MATCH($B$2, resultados!$A$1:$ZZ$1, 0))</f>
        <v/>
      </c>
      <c r="C701">
        <f>INDEX(resultados!$A$2:$ZZ$855, 695, MATCH($B$3, resultados!$A$1:$ZZ$1, 0))</f>
        <v/>
      </c>
    </row>
    <row r="702">
      <c r="A702">
        <f>INDEX(resultados!$A$2:$ZZ$855, 696, MATCH($B$1, resultados!$A$1:$ZZ$1, 0))</f>
        <v/>
      </c>
      <c r="B702">
        <f>INDEX(resultados!$A$2:$ZZ$855, 696, MATCH($B$2, resultados!$A$1:$ZZ$1, 0))</f>
        <v/>
      </c>
      <c r="C702">
        <f>INDEX(resultados!$A$2:$ZZ$855, 696, MATCH($B$3, resultados!$A$1:$ZZ$1, 0))</f>
        <v/>
      </c>
    </row>
    <row r="703">
      <c r="A703">
        <f>INDEX(resultados!$A$2:$ZZ$855, 697, MATCH($B$1, resultados!$A$1:$ZZ$1, 0))</f>
        <v/>
      </c>
      <c r="B703">
        <f>INDEX(resultados!$A$2:$ZZ$855, 697, MATCH($B$2, resultados!$A$1:$ZZ$1, 0))</f>
        <v/>
      </c>
      <c r="C703">
        <f>INDEX(resultados!$A$2:$ZZ$855, 697, MATCH($B$3, resultados!$A$1:$ZZ$1, 0))</f>
        <v/>
      </c>
    </row>
    <row r="704">
      <c r="A704">
        <f>INDEX(resultados!$A$2:$ZZ$855, 698, MATCH($B$1, resultados!$A$1:$ZZ$1, 0))</f>
        <v/>
      </c>
      <c r="B704">
        <f>INDEX(resultados!$A$2:$ZZ$855, 698, MATCH($B$2, resultados!$A$1:$ZZ$1, 0))</f>
        <v/>
      </c>
      <c r="C704">
        <f>INDEX(resultados!$A$2:$ZZ$855, 698, MATCH($B$3, resultados!$A$1:$ZZ$1, 0))</f>
        <v/>
      </c>
    </row>
    <row r="705">
      <c r="A705">
        <f>INDEX(resultados!$A$2:$ZZ$855, 699, MATCH($B$1, resultados!$A$1:$ZZ$1, 0))</f>
        <v/>
      </c>
      <c r="B705">
        <f>INDEX(resultados!$A$2:$ZZ$855, 699, MATCH($B$2, resultados!$A$1:$ZZ$1, 0))</f>
        <v/>
      </c>
      <c r="C705">
        <f>INDEX(resultados!$A$2:$ZZ$855, 699, MATCH($B$3, resultados!$A$1:$ZZ$1, 0))</f>
        <v/>
      </c>
    </row>
    <row r="706">
      <c r="A706">
        <f>INDEX(resultados!$A$2:$ZZ$855, 700, MATCH($B$1, resultados!$A$1:$ZZ$1, 0))</f>
        <v/>
      </c>
      <c r="B706">
        <f>INDEX(resultados!$A$2:$ZZ$855, 700, MATCH($B$2, resultados!$A$1:$ZZ$1, 0))</f>
        <v/>
      </c>
      <c r="C706">
        <f>INDEX(resultados!$A$2:$ZZ$855, 700, MATCH($B$3, resultados!$A$1:$ZZ$1, 0))</f>
        <v/>
      </c>
    </row>
    <row r="707">
      <c r="A707">
        <f>INDEX(resultados!$A$2:$ZZ$855, 701, MATCH($B$1, resultados!$A$1:$ZZ$1, 0))</f>
        <v/>
      </c>
      <c r="B707">
        <f>INDEX(resultados!$A$2:$ZZ$855, 701, MATCH($B$2, resultados!$A$1:$ZZ$1, 0))</f>
        <v/>
      </c>
      <c r="C707">
        <f>INDEX(resultados!$A$2:$ZZ$855, 701, MATCH($B$3, resultados!$A$1:$ZZ$1, 0))</f>
        <v/>
      </c>
    </row>
    <row r="708">
      <c r="A708">
        <f>INDEX(resultados!$A$2:$ZZ$855, 702, MATCH($B$1, resultados!$A$1:$ZZ$1, 0))</f>
        <v/>
      </c>
      <c r="B708">
        <f>INDEX(resultados!$A$2:$ZZ$855, 702, MATCH($B$2, resultados!$A$1:$ZZ$1, 0))</f>
        <v/>
      </c>
      <c r="C708">
        <f>INDEX(resultados!$A$2:$ZZ$855, 702, MATCH($B$3, resultados!$A$1:$ZZ$1, 0))</f>
        <v/>
      </c>
    </row>
    <row r="709">
      <c r="A709">
        <f>INDEX(resultados!$A$2:$ZZ$855, 703, MATCH($B$1, resultados!$A$1:$ZZ$1, 0))</f>
        <v/>
      </c>
      <c r="B709">
        <f>INDEX(resultados!$A$2:$ZZ$855, 703, MATCH($B$2, resultados!$A$1:$ZZ$1, 0))</f>
        <v/>
      </c>
      <c r="C709">
        <f>INDEX(resultados!$A$2:$ZZ$855, 703, MATCH($B$3, resultados!$A$1:$ZZ$1, 0))</f>
        <v/>
      </c>
    </row>
    <row r="710">
      <c r="A710">
        <f>INDEX(resultados!$A$2:$ZZ$855, 704, MATCH($B$1, resultados!$A$1:$ZZ$1, 0))</f>
        <v/>
      </c>
      <c r="B710">
        <f>INDEX(resultados!$A$2:$ZZ$855, 704, MATCH($B$2, resultados!$A$1:$ZZ$1, 0))</f>
        <v/>
      </c>
      <c r="C710">
        <f>INDEX(resultados!$A$2:$ZZ$855, 704, MATCH($B$3, resultados!$A$1:$ZZ$1, 0))</f>
        <v/>
      </c>
    </row>
    <row r="711">
      <c r="A711">
        <f>INDEX(resultados!$A$2:$ZZ$855, 705, MATCH($B$1, resultados!$A$1:$ZZ$1, 0))</f>
        <v/>
      </c>
      <c r="B711">
        <f>INDEX(resultados!$A$2:$ZZ$855, 705, MATCH($B$2, resultados!$A$1:$ZZ$1, 0))</f>
        <v/>
      </c>
      <c r="C711">
        <f>INDEX(resultados!$A$2:$ZZ$855, 705, MATCH($B$3, resultados!$A$1:$ZZ$1, 0))</f>
        <v/>
      </c>
    </row>
    <row r="712">
      <c r="A712">
        <f>INDEX(resultados!$A$2:$ZZ$855, 706, MATCH($B$1, resultados!$A$1:$ZZ$1, 0))</f>
        <v/>
      </c>
      <c r="B712">
        <f>INDEX(resultados!$A$2:$ZZ$855, 706, MATCH($B$2, resultados!$A$1:$ZZ$1, 0))</f>
        <v/>
      </c>
      <c r="C712">
        <f>INDEX(resultados!$A$2:$ZZ$855, 706, MATCH($B$3, resultados!$A$1:$ZZ$1, 0))</f>
        <v/>
      </c>
    </row>
    <row r="713">
      <c r="A713">
        <f>INDEX(resultados!$A$2:$ZZ$855, 707, MATCH($B$1, resultados!$A$1:$ZZ$1, 0))</f>
        <v/>
      </c>
      <c r="B713">
        <f>INDEX(resultados!$A$2:$ZZ$855, 707, MATCH($B$2, resultados!$A$1:$ZZ$1, 0))</f>
        <v/>
      </c>
      <c r="C713">
        <f>INDEX(resultados!$A$2:$ZZ$855, 707, MATCH($B$3, resultados!$A$1:$ZZ$1, 0))</f>
        <v/>
      </c>
    </row>
    <row r="714">
      <c r="A714">
        <f>INDEX(resultados!$A$2:$ZZ$855, 708, MATCH($B$1, resultados!$A$1:$ZZ$1, 0))</f>
        <v/>
      </c>
      <c r="B714">
        <f>INDEX(resultados!$A$2:$ZZ$855, 708, MATCH($B$2, resultados!$A$1:$ZZ$1, 0))</f>
        <v/>
      </c>
      <c r="C714">
        <f>INDEX(resultados!$A$2:$ZZ$855, 708, MATCH($B$3, resultados!$A$1:$ZZ$1, 0))</f>
        <v/>
      </c>
    </row>
    <row r="715">
      <c r="A715">
        <f>INDEX(resultados!$A$2:$ZZ$855, 709, MATCH($B$1, resultados!$A$1:$ZZ$1, 0))</f>
        <v/>
      </c>
      <c r="B715">
        <f>INDEX(resultados!$A$2:$ZZ$855, 709, MATCH($B$2, resultados!$A$1:$ZZ$1, 0))</f>
        <v/>
      </c>
      <c r="C715">
        <f>INDEX(resultados!$A$2:$ZZ$855, 709, MATCH($B$3, resultados!$A$1:$ZZ$1, 0))</f>
        <v/>
      </c>
    </row>
    <row r="716">
      <c r="A716">
        <f>INDEX(resultados!$A$2:$ZZ$855, 710, MATCH($B$1, resultados!$A$1:$ZZ$1, 0))</f>
        <v/>
      </c>
      <c r="B716">
        <f>INDEX(resultados!$A$2:$ZZ$855, 710, MATCH($B$2, resultados!$A$1:$ZZ$1, 0))</f>
        <v/>
      </c>
      <c r="C716">
        <f>INDEX(resultados!$A$2:$ZZ$855, 710, MATCH($B$3, resultados!$A$1:$ZZ$1, 0))</f>
        <v/>
      </c>
    </row>
    <row r="717">
      <c r="A717">
        <f>INDEX(resultados!$A$2:$ZZ$855, 711, MATCH($B$1, resultados!$A$1:$ZZ$1, 0))</f>
        <v/>
      </c>
      <c r="B717">
        <f>INDEX(resultados!$A$2:$ZZ$855, 711, MATCH($B$2, resultados!$A$1:$ZZ$1, 0))</f>
        <v/>
      </c>
      <c r="C717">
        <f>INDEX(resultados!$A$2:$ZZ$855, 711, MATCH($B$3, resultados!$A$1:$ZZ$1, 0))</f>
        <v/>
      </c>
    </row>
    <row r="718">
      <c r="A718">
        <f>INDEX(resultados!$A$2:$ZZ$855, 712, MATCH($B$1, resultados!$A$1:$ZZ$1, 0))</f>
        <v/>
      </c>
      <c r="B718">
        <f>INDEX(resultados!$A$2:$ZZ$855, 712, MATCH($B$2, resultados!$A$1:$ZZ$1, 0))</f>
        <v/>
      </c>
      <c r="C718">
        <f>INDEX(resultados!$A$2:$ZZ$855, 712, MATCH($B$3, resultados!$A$1:$ZZ$1, 0))</f>
        <v/>
      </c>
    </row>
    <row r="719">
      <c r="A719">
        <f>INDEX(resultados!$A$2:$ZZ$855, 713, MATCH($B$1, resultados!$A$1:$ZZ$1, 0))</f>
        <v/>
      </c>
      <c r="B719">
        <f>INDEX(resultados!$A$2:$ZZ$855, 713, MATCH($B$2, resultados!$A$1:$ZZ$1, 0))</f>
        <v/>
      </c>
      <c r="C719">
        <f>INDEX(resultados!$A$2:$ZZ$855, 713, MATCH($B$3, resultados!$A$1:$ZZ$1, 0))</f>
        <v/>
      </c>
    </row>
    <row r="720">
      <c r="A720">
        <f>INDEX(resultados!$A$2:$ZZ$855, 714, MATCH($B$1, resultados!$A$1:$ZZ$1, 0))</f>
        <v/>
      </c>
      <c r="B720">
        <f>INDEX(resultados!$A$2:$ZZ$855, 714, MATCH($B$2, resultados!$A$1:$ZZ$1, 0))</f>
        <v/>
      </c>
      <c r="C720">
        <f>INDEX(resultados!$A$2:$ZZ$855, 714, MATCH($B$3, resultados!$A$1:$ZZ$1, 0))</f>
        <v/>
      </c>
    </row>
    <row r="721">
      <c r="A721">
        <f>INDEX(resultados!$A$2:$ZZ$855, 715, MATCH($B$1, resultados!$A$1:$ZZ$1, 0))</f>
        <v/>
      </c>
      <c r="B721">
        <f>INDEX(resultados!$A$2:$ZZ$855, 715, MATCH($B$2, resultados!$A$1:$ZZ$1, 0))</f>
        <v/>
      </c>
      <c r="C721">
        <f>INDEX(resultados!$A$2:$ZZ$855, 715, MATCH($B$3, resultados!$A$1:$ZZ$1, 0))</f>
        <v/>
      </c>
    </row>
    <row r="722">
      <c r="A722">
        <f>INDEX(resultados!$A$2:$ZZ$855, 716, MATCH($B$1, resultados!$A$1:$ZZ$1, 0))</f>
        <v/>
      </c>
      <c r="B722">
        <f>INDEX(resultados!$A$2:$ZZ$855, 716, MATCH($B$2, resultados!$A$1:$ZZ$1, 0))</f>
        <v/>
      </c>
      <c r="C722">
        <f>INDEX(resultados!$A$2:$ZZ$855, 716, MATCH($B$3, resultados!$A$1:$ZZ$1, 0))</f>
        <v/>
      </c>
    </row>
    <row r="723">
      <c r="A723">
        <f>INDEX(resultados!$A$2:$ZZ$855, 717, MATCH($B$1, resultados!$A$1:$ZZ$1, 0))</f>
        <v/>
      </c>
      <c r="B723">
        <f>INDEX(resultados!$A$2:$ZZ$855, 717, MATCH($B$2, resultados!$A$1:$ZZ$1, 0))</f>
        <v/>
      </c>
      <c r="C723">
        <f>INDEX(resultados!$A$2:$ZZ$855, 717, MATCH($B$3, resultados!$A$1:$ZZ$1, 0))</f>
        <v/>
      </c>
    </row>
    <row r="724">
      <c r="A724">
        <f>INDEX(resultados!$A$2:$ZZ$855, 718, MATCH($B$1, resultados!$A$1:$ZZ$1, 0))</f>
        <v/>
      </c>
      <c r="B724">
        <f>INDEX(resultados!$A$2:$ZZ$855, 718, MATCH($B$2, resultados!$A$1:$ZZ$1, 0))</f>
        <v/>
      </c>
      <c r="C724">
        <f>INDEX(resultados!$A$2:$ZZ$855, 718, MATCH($B$3, resultados!$A$1:$ZZ$1, 0))</f>
        <v/>
      </c>
    </row>
    <row r="725">
      <c r="A725">
        <f>INDEX(resultados!$A$2:$ZZ$855, 719, MATCH($B$1, resultados!$A$1:$ZZ$1, 0))</f>
        <v/>
      </c>
      <c r="B725">
        <f>INDEX(resultados!$A$2:$ZZ$855, 719, MATCH($B$2, resultados!$A$1:$ZZ$1, 0))</f>
        <v/>
      </c>
      <c r="C725">
        <f>INDEX(resultados!$A$2:$ZZ$855, 719, MATCH($B$3, resultados!$A$1:$ZZ$1, 0))</f>
        <v/>
      </c>
    </row>
    <row r="726">
      <c r="A726">
        <f>INDEX(resultados!$A$2:$ZZ$855, 720, MATCH($B$1, resultados!$A$1:$ZZ$1, 0))</f>
        <v/>
      </c>
      <c r="B726">
        <f>INDEX(resultados!$A$2:$ZZ$855, 720, MATCH($B$2, resultados!$A$1:$ZZ$1, 0))</f>
        <v/>
      </c>
      <c r="C726">
        <f>INDEX(resultados!$A$2:$ZZ$855, 720, MATCH($B$3, resultados!$A$1:$ZZ$1, 0))</f>
        <v/>
      </c>
    </row>
    <row r="727">
      <c r="A727">
        <f>INDEX(resultados!$A$2:$ZZ$855, 721, MATCH($B$1, resultados!$A$1:$ZZ$1, 0))</f>
        <v/>
      </c>
      <c r="B727">
        <f>INDEX(resultados!$A$2:$ZZ$855, 721, MATCH($B$2, resultados!$A$1:$ZZ$1, 0))</f>
        <v/>
      </c>
      <c r="C727">
        <f>INDEX(resultados!$A$2:$ZZ$855, 721, MATCH($B$3, resultados!$A$1:$ZZ$1, 0))</f>
        <v/>
      </c>
    </row>
    <row r="728">
      <c r="A728">
        <f>INDEX(resultados!$A$2:$ZZ$855, 722, MATCH($B$1, resultados!$A$1:$ZZ$1, 0))</f>
        <v/>
      </c>
      <c r="B728">
        <f>INDEX(resultados!$A$2:$ZZ$855, 722, MATCH($B$2, resultados!$A$1:$ZZ$1, 0))</f>
        <v/>
      </c>
      <c r="C728">
        <f>INDEX(resultados!$A$2:$ZZ$855, 722, MATCH($B$3, resultados!$A$1:$ZZ$1, 0))</f>
        <v/>
      </c>
    </row>
    <row r="729">
      <c r="A729">
        <f>INDEX(resultados!$A$2:$ZZ$855, 723, MATCH($B$1, resultados!$A$1:$ZZ$1, 0))</f>
        <v/>
      </c>
      <c r="B729">
        <f>INDEX(resultados!$A$2:$ZZ$855, 723, MATCH($B$2, resultados!$A$1:$ZZ$1, 0))</f>
        <v/>
      </c>
      <c r="C729">
        <f>INDEX(resultados!$A$2:$ZZ$855, 723, MATCH($B$3, resultados!$A$1:$ZZ$1, 0))</f>
        <v/>
      </c>
    </row>
    <row r="730">
      <c r="A730">
        <f>INDEX(resultados!$A$2:$ZZ$855, 724, MATCH($B$1, resultados!$A$1:$ZZ$1, 0))</f>
        <v/>
      </c>
      <c r="B730">
        <f>INDEX(resultados!$A$2:$ZZ$855, 724, MATCH($B$2, resultados!$A$1:$ZZ$1, 0))</f>
        <v/>
      </c>
      <c r="C730">
        <f>INDEX(resultados!$A$2:$ZZ$855, 724, MATCH($B$3, resultados!$A$1:$ZZ$1, 0))</f>
        <v/>
      </c>
    </row>
    <row r="731">
      <c r="A731">
        <f>INDEX(resultados!$A$2:$ZZ$855, 725, MATCH($B$1, resultados!$A$1:$ZZ$1, 0))</f>
        <v/>
      </c>
      <c r="B731">
        <f>INDEX(resultados!$A$2:$ZZ$855, 725, MATCH($B$2, resultados!$A$1:$ZZ$1, 0))</f>
        <v/>
      </c>
      <c r="C731">
        <f>INDEX(resultados!$A$2:$ZZ$855, 725, MATCH($B$3, resultados!$A$1:$ZZ$1, 0))</f>
        <v/>
      </c>
    </row>
    <row r="732">
      <c r="A732">
        <f>INDEX(resultados!$A$2:$ZZ$855, 726, MATCH($B$1, resultados!$A$1:$ZZ$1, 0))</f>
        <v/>
      </c>
      <c r="B732">
        <f>INDEX(resultados!$A$2:$ZZ$855, 726, MATCH($B$2, resultados!$A$1:$ZZ$1, 0))</f>
        <v/>
      </c>
      <c r="C732">
        <f>INDEX(resultados!$A$2:$ZZ$855, 726, MATCH($B$3, resultados!$A$1:$ZZ$1, 0))</f>
        <v/>
      </c>
    </row>
    <row r="733">
      <c r="A733">
        <f>INDEX(resultados!$A$2:$ZZ$855, 727, MATCH($B$1, resultados!$A$1:$ZZ$1, 0))</f>
        <v/>
      </c>
      <c r="B733">
        <f>INDEX(resultados!$A$2:$ZZ$855, 727, MATCH($B$2, resultados!$A$1:$ZZ$1, 0))</f>
        <v/>
      </c>
      <c r="C733">
        <f>INDEX(resultados!$A$2:$ZZ$855, 727, MATCH($B$3, resultados!$A$1:$ZZ$1, 0))</f>
        <v/>
      </c>
    </row>
    <row r="734">
      <c r="A734">
        <f>INDEX(resultados!$A$2:$ZZ$855, 728, MATCH($B$1, resultados!$A$1:$ZZ$1, 0))</f>
        <v/>
      </c>
      <c r="B734">
        <f>INDEX(resultados!$A$2:$ZZ$855, 728, MATCH($B$2, resultados!$A$1:$ZZ$1, 0))</f>
        <v/>
      </c>
      <c r="C734">
        <f>INDEX(resultados!$A$2:$ZZ$855, 728, MATCH($B$3, resultados!$A$1:$ZZ$1, 0))</f>
        <v/>
      </c>
    </row>
    <row r="735">
      <c r="A735">
        <f>INDEX(resultados!$A$2:$ZZ$855, 729, MATCH($B$1, resultados!$A$1:$ZZ$1, 0))</f>
        <v/>
      </c>
      <c r="B735">
        <f>INDEX(resultados!$A$2:$ZZ$855, 729, MATCH($B$2, resultados!$A$1:$ZZ$1, 0))</f>
        <v/>
      </c>
      <c r="C735">
        <f>INDEX(resultados!$A$2:$ZZ$855, 729, MATCH($B$3, resultados!$A$1:$ZZ$1, 0))</f>
        <v/>
      </c>
    </row>
    <row r="736">
      <c r="A736">
        <f>INDEX(resultados!$A$2:$ZZ$855, 730, MATCH($B$1, resultados!$A$1:$ZZ$1, 0))</f>
        <v/>
      </c>
      <c r="B736">
        <f>INDEX(resultados!$A$2:$ZZ$855, 730, MATCH($B$2, resultados!$A$1:$ZZ$1, 0))</f>
        <v/>
      </c>
      <c r="C736">
        <f>INDEX(resultados!$A$2:$ZZ$855, 730, MATCH($B$3, resultados!$A$1:$ZZ$1, 0))</f>
        <v/>
      </c>
    </row>
    <row r="737">
      <c r="A737">
        <f>INDEX(resultados!$A$2:$ZZ$855, 731, MATCH($B$1, resultados!$A$1:$ZZ$1, 0))</f>
        <v/>
      </c>
      <c r="B737">
        <f>INDEX(resultados!$A$2:$ZZ$855, 731, MATCH($B$2, resultados!$A$1:$ZZ$1, 0))</f>
        <v/>
      </c>
      <c r="C737">
        <f>INDEX(resultados!$A$2:$ZZ$855, 731, MATCH($B$3, resultados!$A$1:$ZZ$1, 0))</f>
        <v/>
      </c>
    </row>
    <row r="738">
      <c r="A738">
        <f>INDEX(resultados!$A$2:$ZZ$855, 732, MATCH($B$1, resultados!$A$1:$ZZ$1, 0))</f>
        <v/>
      </c>
      <c r="B738">
        <f>INDEX(resultados!$A$2:$ZZ$855, 732, MATCH($B$2, resultados!$A$1:$ZZ$1, 0))</f>
        <v/>
      </c>
      <c r="C738">
        <f>INDEX(resultados!$A$2:$ZZ$855, 732, MATCH($B$3, resultados!$A$1:$ZZ$1, 0))</f>
        <v/>
      </c>
    </row>
    <row r="739">
      <c r="A739">
        <f>INDEX(resultados!$A$2:$ZZ$855, 733, MATCH($B$1, resultados!$A$1:$ZZ$1, 0))</f>
        <v/>
      </c>
      <c r="B739">
        <f>INDEX(resultados!$A$2:$ZZ$855, 733, MATCH($B$2, resultados!$A$1:$ZZ$1, 0))</f>
        <v/>
      </c>
      <c r="C739">
        <f>INDEX(resultados!$A$2:$ZZ$855, 733, MATCH($B$3, resultados!$A$1:$ZZ$1, 0))</f>
        <v/>
      </c>
    </row>
    <row r="740">
      <c r="A740">
        <f>INDEX(resultados!$A$2:$ZZ$855, 734, MATCH($B$1, resultados!$A$1:$ZZ$1, 0))</f>
        <v/>
      </c>
      <c r="B740">
        <f>INDEX(resultados!$A$2:$ZZ$855, 734, MATCH($B$2, resultados!$A$1:$ZZ$1, 0))</f>
        <v/>
      </c>
      <c r="C740">
        <f>INDEX(resultados!$A$2:$ZZ$855, 734, MATCH($B$3, resultados!$A$1:$ZZ$1, 0))</f>
        <v/>
      </c>
    </row>
    <row r="741">
      <c r="A741">
        <f>INDEX(resultados!$A$2:$ZZ$855, 735, MATCH($B$1, resultados!$A$1:$ZZ$1, 0))</f>
        <v/>
      </c>
      <c r="B741">
        <f>INDEX(resultados!$A$2:$ZZ$855, 735, MATCH($B$2, resultados!$A$1:$ZZ$1, 0))</f>
        <v/>
      </c>
      <c r="C741">
        <f>INDEX(resultados!$A$2:$ZZ$855, 735, MATCH($B$3, resultados!$A$1:$ZZ$1, 0))</f>
        <v/>
      </c>
    </row>
    <row r="742">
      <c r="A742">
        <f>INDEX(resultados!$A$2:$ZZ$855, 736, MATCH($B$1, resultados!$A$1:$ZZ$1, 0))</f>
        <v/>
      </c>
      <c r="B742">
        <f>INDEX(resultados!$A$2:$ZZ$855, 736, MATCH($B$2, resultados!$A$1:$ZZ$1, 0))</f>
        <v/>
      </c>
      <c r="C742">
        <f>INDEX(resultados!$A$2:$ZZ$855, 736, MATCH($B$3, resultados!$A$1:$ZZ$1, 0))</f>
        <v/>
      </c>
    </row>
    <row r="743">
      <c r="A743">
        <f>INDEX(resultados!$A$2:$ZZ$855, 737, MATCH($B$1, resultados!$A$1:$ZZ$1, 0))</f>
        <v/>
      </c>
      <c r="B743">
        <f>INDEX(resultados!$A$2:$ZZ$855, 737, MATCH($B$2, resultados!$A$1:$ZZ$1, 0))</f>
        <v/>
      </c>
      <c r="C743">
        <f>INDEX(resultados!$A$2:$ZZ$855, 737, MATCH($B$3, resultados!$A$1:$ZZ$1, 0))</f>
        <v/>
      </c>
    </row>
    <row r="744">
      <c r="A744">
        <f>INDEX(resultados!$A$2:$ZZ$855, 738, MATCH($B$1, resultados!$A$1:$ZZ$1, 0))</f>
        <v/>
      </c>
      <c r="B744">
        <f>INDEX(resultados!$A$2:$ZZ$855, 738, MATCH($B$2, resultados!$A$1:$ZZ$1, 0))</f>
        <v/>
      </c>
      <c r="C744">
        <f>INDEX(resultados!$A$2:$ZZ$855, 738, MATCH($B$3, resultados!$A$1:$ZZ$1, 0))</f>
        <v/>
      </c>
    </row>
    <row r="745">
      <c r="A745">
        <f>INDEX(resultados!$A$2:$ZZ$855, 739, MATCH($B$1, resultados!$A$1:$ZZ$1, 0))</f>
        <v/>
      </c>
      <c r="B745">
        <f>INDEX(resultados!$A$2:$ZZ$855, 739, MATCH($B$2, resultados!$A$1:$ZZ$1, 0))</f>
        <v/>
      </c>
      <c r="C745">
        <f>INDEX(resultados!$A$2:$ZZ$855, 739, MATCH($B$3, resultados!$A$1:$ZZ$1, 0))</f>
        <v/>
      </c>
    </row>
    <row r="746">
      <c r="A746">
        <f>INDEX(resultados!$A$2:$ZZ$855, 740, MATCH($B$1, resultados!$A$1:$ZZ$1, 0))</f>
        <v/>
      </c>
      <c r="B746">
        <f>INDEX(resultados!$A$2:$ZZ$855, 740, MATCH($B$2, resultados!$A$1:$ZZ$1, 0))</f>
        <v/>
      </c>
      <c r="C746">
        <f>INDEX(resultados!$A$2:$ZZ$855, 740, MATCH($B$3, resultados!$A$1:$ZZ$1, 0))</f>
        <v/>
      </c>
    </row>
    <row r="747">
      <c r="A747">
        <f>INDEX(resultados!$A$2:$ZZ$855, 741, MATCH($B$1, resultados!$A$1:$ZZ$1, 0))</f>
        <v/>
      </c>
      <c r="B747">
        <f>INDEX(resultados!$A$2:$ZZ$855, 741, MATCH($B$2, resultados!$A$1:$ZZ$1, 0))</f>
        <v/>
      </c>
      <c r="C747">
        <f>INDEX(resultados!$A$2:$ZZ$855, 741, MATCH($B$3, resultados!$A$1:$ZZ$1, 0))</f>
        <v/>
      </c>
    </row>
    <row r="748">
      <c r="A748">
        <f>INDEX(resultados!$A$2:$ZZ$855, 742, MATCH($B$1, resultados!$A$1:$ZZ$1, 0))</f>
        <v/>
      </c>
      <c r="B748">
        <f>INDEX(resultados!$A$2:$ZZ$855, 742, MATCH($B$2, resultados!$A$1:$ZZ$1, 0))</f>
        <v/>
      </c>
      <c r="C748">
        <f>INDEX(resultados!$A$2:$ZZ$855, 742, MATCH($B$3, resultados!$A$1:$ZZ$1, 0))</f>
        <v/>
      </c>
    </row>
    <row r="749">
      <c r="A749">
        <f>INDEX(resultados!$A$2:$ZZ$855, 743, MATCH($B$1, resultados!$A$1:$ZZ$1, 0))</f>
        <v/>
      </c>
      <c r="B749">
        <f>INDEX(resultados!$A$2:$ZZ$855, 743, MATCH($B$2, resultados!$A$1:$ZZ$1, 0))</f>
        <v/>
      </c>
      <c r="C749">
        <f>INDEX(resultados!$A$2:$ZZ$855, 743, MATCH($B$3, resultados!$A$1:$ZZ$1, 0))</f>
        <v/>
      </c>
    </row>
    <row r="750">
      <c r="A750">
        <f>INDEX(resultados!$A$2:$ZZ$855, 744, MATCH($B$1, resultados!$A$1:$ZZ$1, 0))</f>
        <v/>
      </c>
      <c r="B750">
        <f>INDEX(resultados!$A$2:$ZZ$855, 744, MATCH($B$2, resultados!$A$1:$ZZ$1, 0))</f>
        <v/>
      </c>
      <c r="C750">
        <f>INDEX(resultados!$A$2:$ZZ$855, 744, MATCH($B$3, resultados!$A$1:$ZZ$1, 0))</f>
        <v/>
      </c>
    </row>
    <row r="751">
      <c r="A751">
        <f>INDEX(resultados!$A$2:$ZZ$855, 745, MATCH($B$1, resultados!$A$1:$ZZ$1, 0))</f>
        <v/>
      </c>
      <c r="B751">
        <f>INDEX(resultados!$A$2:$ZZ$855, 745, MATCH($B$2, resultados!$A$1:$ZZ$1, 0))</f>
        <v/>
      </c>
      <c r="C751">
        <f>INDEX(resultados!$A$2:$ZZ$855, 745, MATCH($B$3, resultados!$A$1:$ZZ$1, 0))</f>
        <v/>
      </c>
    </row>
    <row r="752">
      <c r="A752">
        <f>INDEX(resultados!$A$2:$ZZ$855, 746, MATCH($B$1, resultados!$A$1:$ZZ$1, 0))</f>
        <v/>
      </c>
      <c r="B752">
        <f>INDEX(resultados!$A$2:$ZZ$855, 746, MATCH($B$2, resultados!$A$1:$ZZ$1, 0))</f>
        <v/>
      </c>
      <c r="C752">
        <f>INDEX(resultados!$A$2:$ZZ$855, 746, MATCH($B$3, resultados!$A$1:$ZZ$1, 0))</f>
        <v/>
      </c>
    </row>
    <row r="753">
      <c r="A753">
        <f>INDEX(resultados!$A$2:$ZZ$855, 747, MATCH($B$1, resultados!$A$1:$ZZ$1, 0))</f>
        <v/>
      </c>
      <c r="B753">
        <f>INDEX(resultados!$A$2:$ZZ$855, 747, MATCH($B$2, resultados!$A$1:$ZZ$1, 0))</f>
        <v/>
      </c>
      <c r="C753">
        <f>INDEX(resultados!$A$2:$ZZ$855, 747, MATCH($B$3, resultados!$A$1:$ZZ$1, 0))</f>
        <v/>
      </c>
    </row>
    <row r="754">
      <c r="A754">
        <f>INDEX(resultados!$A$2:$ZZ$855, 748, MATCH($B$1, resultados!$A$1:$ZZ$1, 0))</f>
        <v/>
      </c>
      <c r="B754">
        <f>INDEX(resultados!$A$2:$ZZ$855, 748, MATCH($B$2, resultados!$A$1:$ZZ$1, 0))</f>
        <v/>
      </c>
      <c r="C754">
        <f>INDEX(resultados!$A$2:$ZZ$855, 748, MATCH($B$3, resultados!$A$1:$ZZ$1, 0))</f>
        <v/>
      </c>
    </row>
    <row r="755">
      <c r="A755">
        <f>INDEX(resultados!$A$2:$ZZ$855, 749, MATCH($B$1, resultados!$A$1:$ZZ$1, 0))</f>
        <v/>
      </c>
      <c r="B755">
        <f>INDEX(resultados!$A$2:$ZZ$855, 749, MATCH($B$2, resultados!$A$1:$ZZ$1, 0))</f>
        <v/>
      </c>
      <c r="C755">
        <f>INDEX(resultados!$A$2:$ZZ$855, 749, MATCH($B$3, resultados!$A$1:$ZZ$1, 0))</f>
        <v/>
      </c>
    </row>
    <row r="756">
      <c r="A756">
        <f>INDEX(resultados!$A$2:$ZZ$855, 750, MATCH($B$1, resultados!$A$1:$ZZ$1, 0))</f>
        <v/>
      </c>
      <c r="B756">
        <f>INDEX(resultados!$A$2:$ZZ$855, 750, MATCH($B$2, resultados!$A$1:$ZZ$1, 0))</f>
        <v/>
      </c>
      <c r="C756">
        <f>INDEX(resultados!$A$2:$ZZ$855, 750, MATCH($B$3, resultados!$A$1:$ZZ$1, 0))</f>
        <v/>
      </c>
    </row>
    <row r="757">
      <c r="A757">
        <f>INDEX(resultados!$A$2:$ZZ$855, 751, MATCH($B$1, resultados!$A$1:$ZZ$1, 0))</f>
        <v/>
      </c>
      <c r="B757">
        <f>INDEX(resultados!$A$2:$ZZ$855, 751, MATCH($B$2, resultados!$A$1:$ZZ$1, 0))</f>
        <v/>
      </c>
      <c r="C757">
        <f>INDEX(resultados!$A$2:$ZZ$855, 751, MATCH($B$3, resultados!$A$1:$ZZ$1, 0))</f>
        <v/>
      </c>
    </row>
    <row r="758">
      <c r="A758">
        <f>INDEX(resultados!$A$2:$ZZ$855, 752, MATCH($B$1, resultados!$A$1:$ZZ$1, 0))</f>
        <v/>
      </c>
      <c r="B758">
        <f>INDEX(resultados!$A$2:$ZZ$855, 752, MATCH($B$2, resultados!$A$1:$ZZ$1, 0))</f>
        <v/>
      </c>
      <c r="C758">
        <f>INDEX(resultados!$A$2:$ZZ$855, 752, MATCH($B$3, resultados!$A$1:$ZZ$1, 0))</f>
        <v/>
      </c>
    </row>
    <row r="759">
      <c r="A759">
        <f>INDEX(resultados!$A$2:$ZZ$855, 753, MATCH($B$1, resultados!$A$1:$ZZ$1, 0))</f>
        <v/>
      </c>
      <c r="B759">
        <f>INDEX(resultados!$A$2:$ZZ$855, 753, MATCH($B$2, resultados!$A$1:$ZZ$1, 0))</f>
        <v/>
      </c>
      <c r="C759">
        <f>INDEX(resultados!$A$2:$ZZ$855, 753, MATCH($B$3, resultados!$A$1:$ZZ$1, 0))</f>
        <v/>
      </c>
    </row>
    <row r="760">
      <c r="A760">
        <f>INDEX(resultados!$A$2:$ZZ$855, 754, MATCH($B$1, resultados!$A$1:$ZZ$1, 0))</f>
        <v/>
      </c>
      <c r="B760">
        <f>INDEX(resultados!$A$2:$ZZ$855, 754, MATCH($B$2, resultados!$A$1:$ZZ$1, 0))</f>
        <v/>
      </c>
      <c r="C760">
        <f>INDEX(resultados!$A$2:$ZZ$855, 754, MATCH($B$3, resultados!$A$1:$ZZ$1, 0))</f>
        <v/>
      </c>
    </row>
    <row r="761">
      <c r="A761">
        <f>INDEX(resultados!$A$2:$ZZ$855, 755, MATCH($B$1, resultados!$A$1:$ZZ$1, 0))</f>
        <v/>
      </c>
      <c r="B761">
        <f>INDEX(resultados!$A$2:$ZZ$855, 755, MATCH($B$2, resultados!$A$1:$ZZ$1, 0))</f>
        <v/>
      </c>
      <c r="C761">
        <f>INDEX(resultados!$A$2:$ZZ$855, 755, MATCH($B$3, resultados!$A$1:$ZZ$1, 0))</f>
        <v/>
      </c>
    </row>
    <row r="762">
      <c r="A762">
        <f>INDEX(resultados!$A$2:$ZZ$855, 756, MATCH($B$1, resultados!$A$1:$ZZ$1, 0))</f>
        <v/>
      </c>
      <c r="B762">
        <f>INDEX(resultados!$A$2:$ZZ$855, 756, MATCH($B$2, resultados!$A$1:$ZZ$1, 0))</f>
        <v/>
      </c>
      <c r="C762">
        <f>INDEX(resultados!$A$2:$ZZ$855, 756, MATCH($B$3, resultados!$A$1:$ZZ$1, 0))</f>
        <v/>
      </c>
    </row>
    <row r="763">
      <c r="A763">
        <f>INDEX(resultados!$A$2:$ZZ$855, 757, MATCH($B$1, resultados!$A$1:$ZZ$1, 0))</f>
        <v/>
      </c>
      <c r="B763">
        <f>INDEX(resultados!$A$2:$ZZ$855, 757, MATCH($B$2, resultados!$A$1:$ZZ$1, 0))</f>
        <v/>
      </c>
      <c r="C763">
        <f>INDEX(resultados!$A$2:$ZZ$855, 757, MATCH($B$3, resultados!$A$1:$ZZ$1, 0))</f>
        <v/>
      </c>
    </row>
    <row r="764">
      <c r="A764">
        <f>INDEX(resultados!$A$2:$ZZ$855, 758, MATCH($B$1, resultados!$A$1:$ZZ$1, 0))</f>
        <v/>
      </c>
      <c r="B764">
        <f>INDEX(resultados!$A$2:$ZZ$855, 758, MATCH($B$2, resultados!$A$1:$ZZ$1, 0))</f>
        <v/>
      </c>
      <c r="C764">
        <f>INDEX(resultados!$A$2:$ZZ$855, 758, MATCH($B$3, resultados!$A$1:$ZZ$1, 0))</f>
        <v/>
      </c>
    </row>
    <row r="765">
      <c r="A765">
        <f>INDEX(resultados!$A$2:$ZZ$855, 759, MATCH($B$1, resultados!$A$1:$ZZ$1, 0))</f>
        <v/>
      </c>
      <c r="B765">
        <f>INDEX(resultados!$A$2:$ZZ$855, 759, MATCH($B$2, resultados!$A$1:$ZZ$1, 0))</f>
        <v/>
      </c>
      <c r="C765">
        <f>INDEX(resultados!$A$2:$ZZ$855, 759, MATCH($B$3, resultados!$A$1:$ZZ$1, 0))</f>
        <v/>
      </c>
    </row>
    <row r="766">
      <c r="A766">
        <f>INDEX(resultados!$A$2:$ZZ$855, 760, MATCH($B$1, resultados!$A$1:$ZZ$1, 0))</f>
        <v/>
      </c>
      <c r="B766">
        <f>INDEX(resultados!$A$2:$ZZ$855, 760, MATCH($B$2, resultados!$A$1:$ZZ$1, 0))</f>
        <v/>
      </c>
      <c r="C766">
        <f>INDEX(resultados!$A$2:$ZZ$855, 760, MATCH($B$3, resultados!$A$1:$ZZ$1, 0))</f>
        <v/>
      </c>
    </row>
    <row r="767">
      <c r="A767">
        <f>INDEX(resultados!$A$2:$ZZ$855, 761, MATCH($B$1, resultados!$A$1:$ZZ$1, 0))</f>
        <v/>
      </c>
      <c r="B767">
        <f>INDEX(resultados!$A$2:$ZZ$855, 761, MATCH($B$2, resultados!$A$1:$ZZ$1, 0))</f>
        <v/>
      </c>
      <c r="C767">
        <f>INDEX(resultados!$A$2:$ZZ$855, 761, MATCH($B$3, resultados!$A$1:$ZZ$1, 0))</f>
        <v/>
      </c>
    </row>
    <row r="768">
      <c r="A768">
        <f>INDEX(resultados!$A$2:$ZZ$855, 762, MATCH($B$1, resultados!$A$1:$ZZ$1, 0))</f>
        <v/>
      </c>
      <c r="B768">
        <f>INDEX(resultados!$A$2:$ZZ$855, 762, MATCH($B$2, resultados!$A$1:$ZZ$1, 0))</f>
        <v/>
      </c>
      <c r="C768">
        <f>INDEX(resultados!$A$2:$ZZ$855, 762, MATCH($B$3, resultados!$A$1:$ZZ$1, 0))</f>
        <v/>
      </c>
    </row>
    <row r="769">
      <c r="A769">
        <f>INDEX(resultados!$A$2:$ZZ$855, 763, MATCH($B$1, resultados!$A$1:$ZZ$1, 0))</f>
        <v/>
      </c>
      <c r="B769">
        <f>INDEX(resultados!$A$2:$ZZ$855, 763, MATCH($B$2, resultados!$A$1:$ZZ$1, 0))</f>
        <v/>
      </c>
      <c r="C769">
        <f>INDEX(resultados!$A$2:$ZZ$855, 763, MATCH($B$3, resultados!$A$1:$ZZ$1, 0))</f>
        <v/>
      </c>
    </row>
    <row r="770">
      <c r="A770">
        <f>INDEX(resultados!$A$2:$ZZ$855, 764, MATCH($B$1, resultados!$A$1:$ZZ$1, 0))</f>
        <v/>
      </c>
      <c r="B770">
        <f>INDEX(resultados!$A$2:$ZZ$855, 764, MATCH($B$2, resultados!$A$1:$ZZ$1, 0))</f>
        <v/>
      </c>
      <c r="C770">
        <f>INDEX(resultados!$A$2:$ZZ$855, 764, MATCH($B$3, resultados!$A$1:$ZZ$1, 0))</f>
        <v/>
      </c>
    </row>
    <row r="771">
      <c r="A771">
        <f>INDEX(resultados!$A$2:$ZZ$855, 765, MATCH($B$1, resultados!$A$1:$ZZ$1, 0))</f>
        <v/>
      </c>
      <c r="B771">
        <f>INDEX(resultados!$A$2:$ZZ$855, 765, MATCH($B$2, resultados!$A$1:$ZZ$1, 0))</f>
        <v/>
      </c>
      <c r="C771">
        <f>INDEX(resultados!$A$2:$ZZ$855, 765, MATCH($B$3, resultados!$A$1:$ZZ$1, 0))</f>
        <v/>
      </c>
    </row>
    <row r="772">
      <c r="A772">
        <f>INDEX(resultados!$A$2:$ZZ$855, 766, MATCH($B$1, resultados!$A$1:$ZZ$1, 0))</f>
        <v/>
      </c>
      <c r="B772">
        <f>INDEX(resultados!$A$2:$ZZ$855, 766, MATCH($B$2, resultados!$A$1:$ZZ$1, 0))</f>
        <v/>
      </c>
      <c r="C772">
        <f>INDEX(resultados!$A$2:$ZZ$855, 766, MATCH($B$3, resultados!$A$1:$ZZ$1, 0))</f>
        <v/>
      </c>
    </row>
    <row r="773">
      <c r="A773">
        <f>INDEX(resultados!$A$2:$ZZ$855, 767, MATCH($B$1, resultados!$A$1:$ZZ$1, 0))</f>
        <v/>
      </c>
      <c r="B773">
        <f>INDEX(resultados!$A$2:$ZZ$855, 767, MATCH($B$2, resultados!$A$1:$ZZ$1, 0))</f>
        <v/>
      </c>
      <c r="C773">
        <f>INDEX(resultados!$A$2:$ZZ$855, 767, MATCH($B$3, resultados!$A$1:$ZZ$1, 0))</f>
        <v/>
      </c>
    </row>
    <row r="774">
      <c r="A774">
        <f>INDEX(resultados!$A$2:$ZZ$855, 768, MATCH($B$1, resultados!$A$1:$ZZ$1, 0))</f>
        <v/>
      </c>
      <c r="B774">
        <f>INDEX(resultados!$A$2:$ZZ$855, 768, MATCH($B$2, resultados!$A$1:$ZZ$1, 0))</f>
        <v/>
      </c>
      <c r="C774">
        <f>INDEX(resultados!$A$2:$ZZ$855, 768, MATCH($B$3, resultados!$A$1:$ZZ$1, 0))</f>
        <v/>
      </c>
    </row>
    <row r="775">
      <c r="A775">
        <f>INDEX(resultados!$A$2:$ZZ$855, 769, MATCH($B$1, resultados!$A$1:$ZZ$1, 0))</f>
        <v/>
      </c>
      <c r="B775">
        <f>INDEX(resultados!$A$2:$ZZ$855, 769, MATCH($B$2, resultados!$A$1:$ZZ$1, 0))</f>
        <v/>
      </c>
      <c r="C775">
        <f>INDEX(resultados!$A$2:$ZZ$855, 769, MATCH($B$3, resultados!$A$1:$ZZ$1, 0))</f>
        <v/>
      </c>
    </row>
    <row r="776">
      <c r="A776">
        <f>INDEX(resultados!$A$2:$ZZ$855, 770, MATCH($B$1, resultados!$A$1:$ZZ$1, 0))</f>
        <v/>
      </c>
      <c r="B776">
        <f>INDEX(resultados!$A$2:$ZZ$855, 770, MATCH($B$2, resultados!$A$1:$ZZ$1, 0))</f>
        <v/>
      </c>
      <c r="C776">
        <f>INDEX(resultados!$A$2:$ZZ$855, 770, MATCH($B$3, resultados!$A$1:$ZZ$1, 0))</f>
        <v/>
      </c>
    </row>
    <row r="777">
      <c r="A777">
        <f>INDEX(resultados!$A$2:$ZZ$855, 771, MATCH($B$1, resultados!$A$1:$ZZ$1, 0))</f>
        <v/>
      </c>
      <c r="B777">
        <f>INDEX(resultados!$A$2:$ZZ$855, 771, MATCH($B$2, resultados!$A$1:$ZZ$1, 0))</f>
        <v/>
      </c>
      <c r="C777">
        <f>INDEX(resultados!$A$2:$ZZ$855, 771, MATCH($B$3, resultados!$A$1:$ZZ$1, 0))</f>
        <v/>
      </c>
    </row>
    <row r="778">
      <c r="A778">
        <f>INDEX(resultados!$A$2:$ZZ$855, 772, MATCH($B$1, resultados!$A$1:$ZZ$1, 0))</f>
        <v/>
      </c>
      <c r="B778">
        <f>INDEX(resultados!$A$2:$ZZ$855, 772, MATCH($B$2, resultados!$A$1:$ZZ$1, 0))</f>
        <v/>
      </c>
      <c r="C778">
        <f>INDEX(resultados!$A$2:$ZZ$855, 772, MATCH($B$3, resultados!$A$1:$ZZ$1, 0))</f>
        <v/>
      </c>
    </row>
    <row r="779">
      <c r="A779">
        <f>INDEX(resultados!$A$2:$ZZ$855, 773, MATCH($B$1, resultados!$A$1:$ZZ$1, 0))</f>
        <v/>
      </c>
      <c r="B779">
        <f>INDEX(resultados!$A$2:$ZZ$855, 773, MATCH($B$2, resultados!$A$1:$ZZ$1, 0))</f>
        <v/>
      </c>
      <c r="C779">
        <f>INDEX(resultados!$A$2:$ZZ$855, 773, MATCH($B$3, resultados!$A$1:$ZZ$1, 0))</f>
        <v/>
      </c>
    </row>
    <row r="780">
      <c r="A780">
        <f>INDEX(resultados!$A$2:$ZZ$855, 774, MATCH($B$1, resultados!$A$1:$ZZ$1, 0))</f>
        <v/>
      </c>
      <c r="B780">
        <f>INDEX(resultados!$A$2:$ZZ$855, 774, MATCH($B$2, resultados!$A$1:$ZZ$1, 0))</f>
        <v/>
      </c>
      <c r="C780">
        <f>INDEX(resultados!$A$2:$ZZ$855, 774, MATCH($B$3, resultados!$A$1:$ZZ$1, 0))</f>
        <v/>
      </c>
    </row>
    <row r="781">
      <c r="A781">
        <f>INDEX(resultados!$A$2:$ZZ$855, 775, MATCH($B$1, resultados!$A$1:$ZZ$1, 0))</f>
        <v/>
      </c>
      <c r="B781">
        <f>INDEX(resultados!$A$2:$ZZ$855, 775, MATCH($B$2, resultados!$A$1:$ZZ$1, 0))</f>
        <v/>
      </c>
      <c r="C781">
        <f>INDEX(resultados!$A$2:$ZZ$855, 775, MATCH($B$3, resultados!$A$1:$ZZ$1, 0))</f>
        <v/>
      </c>
    </row>
    <row r="782">
      <c r="A782">
        <f>INDEX(resultados!$A$2:$ZZ$855, 776, MATCH($B$1, resultados!$A$1:$ZZ$1, 0))</f>
        <v/>
      </c>
      <c r="B782">
        <f>INDEX(resultados!$A$2:$ZZ$855, 776, MATCH($B$2, resultados!$A$1:$ZZ$1, 0))</f>
        <v/>
      </c>
      <c r="C782">
        <f>INDEX(resultados!$A$2:$ZZ$855, 776, MATCH($B$3, resultados!$A$1:$ZZ$1, 0))</f>
        <v/>
      </c>
    </row>
    <row r="783">
      <c r="A783">
        <f>INDEX(resultados!$A$2:$ZZ$855, 777, MATCH($B$1, resultados!$A$1:$ZZ$1, 0))</f>
        <v/>
      </c>
      <c r="B783">
        <f>INDEX(resultados!$A$2:$ZZ$855, 777, MATCH($B$2, resultados!$A$1:$ZZ$1, 0))</f>
        <v/>
      </c>
      <c r="C783">
        <f>INDEX(resultados!$A$2:$ZZ$855, 777, MATCH($B$3, resultados!$A$1:$ZZ$1, 0))</f>
        <v/>
      </c>
    </row>
    <row r="784">
      <c r="A784">
        <f>INDEX(resultados!$A$2:$ZZ$855, 778, MATCH($B$1, resultados!$A$1:$ZZ$1, 0))</f>
        <v/>
      </c>
      <c r="B784">
        <f>INDEX(resultados!$A$2:$ZZ$855, 778, MATCH($B$2, resultados!$A$1:$ZZ$1, 0))</f>
        <v/>
      </c>
      <c r="C784">
        <f>INDEX(resultados!$A$2:$ZZ$855, 778, MATCH($B$3, resultados!$A$1:$ZZ$1, 0))</f>
        <v/>
      </c>
    </row>
    <row r="785">
      <c r="A785">
        <f>INDEX(resultados!$A$2:$ZZ$855, 779, MATCH($B$1, resultados!$A$1:$ZZ$1, 0))</f>
        <v/>
      </c>
      <c r="B785">
        <f>INDEX(resultados!$A$2:$ZZ$855, 779, MATCH($B$2, resultados!$A$1:$ZZ$1, 0))</f>
        <v/>
      </c>
      <c r="C785">
        <f>INDEX(resultados!$A$2:$ZZ$855, 779, MATCH($B$3, resultados!$A$1:$ZZ$1, 0))</f>
        <v/>
      </c>
    </row>
    <row r="786">
      <c r="A786">
        <f>INDEX(resultados!$A$2:$ZZ$855, 780, MATCH($B$1, resultados!$A$1:$ZZ$1, 0))</f>
        <v/>
      </c>
      <c r="B786">
        <f>INDEX(resultados!$A$2:$ZZ$855, 780, MATCH($B$2, resultados!$A$1:$ZZ$1, 0))</f>
        <v/>
      </c>
      <c r="C786">
        <f>INDEX(resultados!$A$2:$ZZ$855, 780, MATCH($B$3, resultados!$A$1:$ZZ$1, 0))</f>
        <v/>
      </c>
    </row>
    <row r="787">
      <c r="A787">
        <f>INDEX(resultados!$A$2:$ZZ$855, 781, MATCH($B$1, resultados!$A$1:$ZZ$1, 0))</f>
        <v/>
      </c>
      <c r="B787">
        <f>INDEX(resultados!$A$2:$ZZ$855, 781, MATCH($B$2, resultados!$A$1:$ZZ$1, 0))</f>
        <v/>
      </c>
      <c r="C787">
        <f>INDEX(resultados!$A$2:$ZZ$855, 781, MATCH($B$3, resultados!$A$1:$ZZ$1, 0))</f>
        <v/>
      </c>
    </row>
    <row r="788">
      <c r="A788">
        <f>INDEX(resultados!$A$2:$ZZ$855, 782, MATCH($B$1, resultados!$A$1:$ZZ$1, 0))</f>
        <v/>
      </c>
      <c r="B788">
        <f>INDEX(resultados!$A$2:$ZZ$855, 782, MATCH($B$2, resultados!$A$1:$ZZ$1, 0))</f>
        <v/>
      </c>
      <c r="C788">
        <f>INDEX(resultados!$A$2:$ZZ$855, 782, MATCH($B$3, resultados!$A$1:$ZZ$1, 0))</f>
        <v/>
      </c>
    </row>
    <row r="789">
      <c r="A789">
        <f>INDEX(resultados!$A$2:$ZZ$855, 783, MATCH($B$1, resultados!$A$1:$ZZ$1, 0))</f>
        <v/>
      </c>
      <c r="B789">
        <f>INDEX(resultados!$A$2:$ZZ$855, 783, MATCH($B$2, resultados!$A$1:$ZZ$1, 0))</f>
        <v/>
      </c>
      <c r="C789">
        <f>INDEX(resultados!$A$2:$ZZ$855, 783, MATCH($B$3, resultados!$A$1:$ZZ$1, 0))</f>
        <v/>
      </c>
    </row>
    <row r="790">
      <c r="A790">
        <f>INDEX(resultados!$A$2:$ZZ$855, 784, MATCH($B$1, resultados!$A$1:$ZZ$1, 0))</f>
        <v/>
      </c>
      <c r="B790">
        <f>INDEX(resultados!$A$2:$ZZ$855, 784, MATCH($B$2, resultados!$A$1:$ZZ$1, 0))</f>
        <v/>
      </c>
      <c r="C790">
        <f>INDEX(resultados!$A$2:$ZZ$855, 784, MATCH($B$3, resultados!$A$1:$ZZ$1, 0))</f>
        <v/>
      </c>
    </row>
    <row r="791">
      <c r="A791">
        <f>INDEX(resultados!$A$2:$ZZ$855, 785, MATCH($B$1, resultados!$A$1:$ZZ$1, 0))</f>
        <v/>
      </c>
      <c r="B791">
        <f>INDEX(resultados!$A$2:$ZZ$855, 785, MATCH($B$2, resultados!$A$1:$ZZ$1, 0))</f>
        <v/>
      </c>
      <c r="C791">
        <f>INDEX(resultados!$A$2:$ZZ$855, 785, MATCH($B$3, resultados!$A$1:$ZZ$1, 0))</f>
        <v/>
      </c>
    </row>
    <row r="792">
      <c r="A792">
        <f>INDEX(resultados!$A$2:$ZZ$855, 786, MATCH($B$1, resultados!$A$1:$ZZ$1, 0))</f>
        <v/>
      </c>
      <c r="B792">
        <f>INDEX(resultados!$A$2:$ZZ$855, 786, MATCH($B$2, resultados!$A$1:$ZZ$1, 0))</f>
        <v/>
      </c>
      <c r="C792">
        <f>INDEX(resultados!$A$2:$ZZ$855, 786, MATCH($B$3, resultados!$A$1:$ZZ$1, 0))</f>
        <v/>
      </c>
    </row>
    <row r="793">
      <c r="A793">
        <f>INDEX(resultados!$A$2:$ZZ$855, 787, MATCH($B$1, resultados!$A$1:$ZZ$1, 0))</f>
        <v/>
      </c>
      <c r="B793">
        <f>INDEX(resultados!$A$2:$ZZ$855, 787, MATCH($B$2, resultados!$A$1:$ZZ$1, 0))</f>
        <v/>
      </c>
      <c r="C793">
        <f>INDEX(resultados!$A$2:$ZZ$855, 787, MATCH($B$3, resultados!$A$1:$ZZ$1, 0))</f>
        <v/>
      </c>
    </row>
    <row r="794">
      <c r="A794">
        <f>INDEX(resultados!$A$2:$ZZ$855, 788, MATCH($B$1, resultados!$A$1:$ZZ$1, 0))</f>
        <v/>
      </c>
      <c r="B794">
        <f>INDEX(resultados!$A$2:$ZZ$855, 788, MATCH($B$2, resultados!$A$1:$ZZ$1, 0))</f>
        <v/>
      </c>
      <c r="C794">
        <f>INDEX(resultados!$A$2:$ZZ$855, 788, MATCH($B$3, resultados!$A$1:$ZZ$1, 0))</f>
        <v/>
      </c>
    </row>
    <row r="795">
      <c r="A795">
        <f>INDEX(resultados!$A$2:$ZZ$855, 789, MATCH($B$1, resultados!$A$1:$ZZ$1, 0))</f>
        <v/>
      </c>
      <c r="B795">
        <f>INDEX(resultados!$A$2:$ZZ$855, 789, MATCH($B$2, resultados!$A$1:$ZZ$1, 0))</f>
        <v/>
      </c>
      <c r="C795">
        <f>INDEX(resultados!$A$2:$ZZ$855, 789, MATCH($B$3, resultados!$A$1:$ZZ$1, 0))</f>
        <v/>
      </c>
    </row>
    <row r="796">
      <c r="A796">
        <f>INDEX(resultados!$A$2:$ZZ$855, 790, MATCH($B$1, resultados!$A$1:$ZZ$1, 0))</f>
        <v/>
      </c>
      <c r="B796">
        <f>INDEX(resultados!$A$2:$ZZ$855, 790, MATCH($B$2, resultados!$A$1:$ZZ$1, 0))</f>
        <v/>
      </c>
      <c r="C796">
        <f>INDEX(resultados!$A$2:$ZZ$855, 790, MATCH($B$3, resultados!$A$1:$ZZ$1, 0))</f>
        <v/>
      </c>
    </row>
    <row r="797">
      <c r="A797">
        <f>INDEX(resultados!$A$2:$ZZ$855, 791, MATCH($B$1, resultados!$A$1:$ZZ$1, 0))</f>
        <v/>
      </c>
      <c r="B797">
        <f>INDEX(resultados!$A$2:$ZZ$855, 791, MATCH($B$2, resultados!$A$1:$ZZ$1, 0))</f>
        <v/>
      </c>
      <c r="C797">
        <f>INDEX(resultados!$A$2:$ZZ$855, 791, MATCH($B$3, resultados!$A$1:$ZZ$1, 0))</f>
        <v/>
      </c>
    </row>
    <row r="798">
      <c r="A798">
        <f>INDEX(resultados!$A$2:$ZZ$855, 792, MATCH($B$1, resultados!$A$1:$ZZ$1, 0))</f>
        <v/>
      </c>
      <c r="B798">
        <f>INDEX(resultados!$A$2:$ZZ$855, 792, MATCH($B$2, resultados!$A$1:$ZZ$1, 0))</f>
        <v/>
      </c>
      <c r="C798">
        <f>INDEX(resultados!$A$2:$ZZ$855, 792, MATCH($B$3, resultados!$A$1:$ZZ$1, 0))</f>
        <v/>
      </c>
    </row>
    <row r="799">
      <c r="A799">
        <f>INDEX(resultados!$A$2:$ZZ$855, 793, MATCH($B$1, resultados!$A$1:$ZZ$1, 0))</f>
        <v/>
      </c>
      <c r="B799">
        <f>INDEX(resultados!$A$2:$ZZ$855, 793, MATCH($B$2, resultados!$A$1:$ZZ$1, 0))</f>
        <v/>
      </c>
      <c r="C799">
        <f>INDEX(resultados!$A$2:$ZZ$855, 793, MATCH($B$3, resultados!$A$1:$ZZ$1, 0))</f>
        <v/>
      </c>
    </row>
    <row r="800">
      <c r="A800">
        <f>INDEX(resultados!$A$2:$ZZ$855, 794, MATCH($B$1, resultados!$A$1:$ZZ$1, 0))</f>
        <v/>
      </c>
      <c r="B800">
        <f>INDEX(resultados!$A$2:$ZZ$855, 794, MATCH($B$2, resultados!$A$1:$ZZ$1, 0))</f>
        <v/>
      </c>
      <c r="C800">
        <f>INDEX(resultados!$A$2:$ZZ$855, 794, MATCH($B$3, resultados!$A$1:$ZZ$1, 0))</f>
        <v/>
      </c>
    </row>
    <row r="801">
      <c r="A801">
        <f>INDEX(resultados!$A$2:$ZZ$855, 795, MATCH($B$1, resultados!$A$1:$ZZ$1, 0))</f>
        <v/>
      </c>
      <c r="B801">
        <f>INDEX(resultados!$A$2:$ZZ$855, 795, MATCH($B$2, resultados!$A$1:$ZZ$1, 0))</f>
        <v/>
      </c>
      <c r="C801">
        <f>INDEX(resultados!$A$2:$ZZ$855, 795, MATCH($B$3, resultados!$A$1:$ZZ$1, 0))</f>
        <v/>
      </c>
    </row>
    <row r="802">
      <c r="A802">
        <f>INDEX(resultados!$A$2:$ZZ$855, 796, MATCH($B$1, resultados!$A$1:$ZZ$1, 0))</f>
        <v/>
      </c>
      <c r="B802">
        <f>INDEX(resultados!$A$2:$ZZ$855, 796, MATCH($B$2, resultados!$A$1:$ZZ$1, 0))</f>
        <v/>
      </c>
      <c r="C802">
        <f>INDEX(resultados!$A$2:$ZZ$855, 796, MATCH($B$3, resultados!$A$1:$ZZ$1, 0))</f>
        <v/>
      </c>
    </row>
    <row r="803">
      <c r="A803">
        <f>INDEX(resultados!$A$2:$ZZ$855, 797, MATCH($B$1, resultados!$A$1:$ZZ$1, 0))</f>
        <v/>
      </c>
      <c r="B803">
        <f>INDEX(resultados!$A$2:$ZZ$855, 797, MATCH($B$2, resultados!$A$1:$ZZ$1, 0))</f>
        <v/>
      </c>
      <c r="C803">
        <f>INDEX(resultados!$A$2:$ZZ$855, 797, MATCH($B$3, resultados!$A$1:$ZZ$1, 0))</f>
        <v/>
      </c>
    </row>
    <row r="804">
      <c r="A804">
        <f>INDEX(resultados!$A$2:$ZZ$855, 798, MATCH($B$1, resultados!$A$1:$ZZ$1, 0))</f>
        <v/>
      </c>
      <c r="B804">
        <f>INDEX(resultados!$A$2:$ZZ$855, 798, MATCH($B$2, resultados!$A$1:$ZZ$1, 0))</f>
        <v/>
      </c>
      <c r="C804">
        <f>INDEX(resultados!$A$2:$ZZ$855, 798, MATCH($B$3, resultados!$A$1:$ZZ$1, 0))</f>
        <v/>
      </c>
    </row>
    <row r="805">
      <c r="A805">
        <f>INDEX(resultados!$A$2:$ZZ$855, 799, MATCH($B$1, resultados!$A$1:$ZZ$1, 0))</f>
        <v/>
      </c>
      <c r="B805">
        <f>INDEX(resultados!$A$2:$ZZ$855, 799, MATCH($B$2, resultados!$A$1:$ZZ$1, 0))</f>
        <v/>
      </c>
      <c r="C805">
        <f>INDEX(resultados!$A$2:$ZZ$855, 799, MATCH($B$3, resultados!$A$1:$ZZ$1, 0))</f>
        <v/>
      </c>
    </row>
    <row r="806">
      <c r="A806">
        <f>INDEX(resultados!$A$2:$ZZ$855, 800, MATCH($B$1, resultados!$A$1:$ZZ$1, 0))</f>
        <v/>
      </c>
      <c r="B806">
        <f>INDEX(resultados!$A$2:$ZZ$855, 800, MATCH($B$2, resultados!$A$1:$ZZ$1, 0))</f>
        <v/>
      </c>
      <c r="C806">
        <f>INDEX(resultados!$A$2:$ZZ$855, 800, MATCH($B$3, resultados!$A$1:$ZZ$1, 0))</f>
        <v/>
      </c>
    </row>
    <row r="807">
      <c r="A807">
        <f>INDEX(resultados!$A$2:$ZZ$855, 801, MATCH($B$1, resultados!$A$1:$ZZ$1, 0))</f>
        <v/>
      </c>
      <c r="B807">
        <f>INDEX(resultados!$A$2:$ZZ$855, 801, MATCH($B$2, resultados!$A$1:$ZZ$1, 0))</f>
        <v/>
      </c>
      <c r="C807">
        <f>INDEX(resultados!$A$2:$ZZ$855, 801, MATCH($B$3, resultados!$A$1:$ZZ$1, 0))</f>
        <v/>
      </c>
    </row>
    <row r="808">
      <c r="A808">
        <f>INDEX(resultados!$A$2:$ZZ$855, 802, MATCH($B$1, resultados!$A$1:$ZZ$1, 0))</f>
        <v/>
      </c>
      <c r="B808">
        <f>INDEX(resultados!$A$2:$ZZ$855, 802, MATCH($B$2, resultados!$A$1:$ZZ$1, 0))</f>
        <v/>
      </c>
      <c r="C808">
        <f>INDEX(resultados!$A$2:$ZZ$855, 802, MATCH($B$3, resultados!$A$1:$ZZ$1, 0))</f>
        <v/>
      </c>
    </row>
    <row r="809">
      <c r="A809">
        <f>INDEX(resultados!$A$2:$ZZ$855, 803, MATCH($B$1, resultados!$A$1:$ZZ$1, 0))</f>
        <v/>
      </c>
      <c r="B809">
        <f>INDEX(resultados!$A$2:$ZZ$855, 803, MATCH($B$2, resultados!$A$1:$ZZ$1, 0))</f>
        <v/>
      </c>
      <c r="C809">
        <f>INDEX(resultados!$A$2:$ZZ$855, 803, MATCH($B$3, resultados!$A$1:$ZZ$1, 0))</f>
        <v/>
      </c>
    </row>
    <row r="810">
      <c r="A810">
        <f>INDEX(resultados!$A$2:$ZZ$855, 804, MATCH($B$1, resultados!$A$1:$ZZ$1, 0))</f>
        <v/>
      </c>
      <c r="B810">
        <f>INDEX(resultados!$A$2:$ZZ$855, 804, MATCH($B$2, resultados!$A$1:$ZZ$1, 0))</f>
        <v/>
      </c>
      <c r="C810">
        <f>INDEX(resultados!$A$2:$ZZ$855, 804, MATCH($B$3, resultados!$A$1:$ZZ$1, 0))</f>
        <v/>
      </c>
    </row>
    <row r="811">
      <c r="A811">
        <f>INDEX(resultados!$A$2:$ZZ$855, 805, MATCH($B$1, resultados!$A$1:$ZZ$1, 0))</f>
        <v/>
      </c>
      <c r="B811">
        <f>INDEX(resultados!$A$2:$ZZ$855, 805, MATCH($B$2, resultados!$A$1:$ZZ$1, 0))</f>
        <v/>
      </c>
      <c r="C811">
        <f>INDEX(resultados!$A$2:$ZZ$855, 805, MATCH($B$3, resultados!$A$1:$ZZ$1, 0))</f>
        <v/>
      </c>
    </row>
    <row r="812">
      <c r="A812">
        <f>INDEX(resultados!$A$2:$ZZ$855, 806, MATCH($B$1, resultados!$A$1:$ZZ$1, 0))</f>
        <v/>
      </c>
      <c r="B812">
        <f>INDEX(resultados!$A$2:$ZZ$855, 806, MATCH($B$2, resultados!$A$1:$ZZ$1, 0))</f>
        <v/>
      </c>
      <c r="C812">
        <f>INDEX(resultados!$A$2:$ZZ$855, 806, MATCH($B$3, resultados!$A$1:$ZZ$1, 0))</f>
        <v/>
      </c>
    </row>
    <row r="813">
      <c r="A813">
        <f>INDEX(resultados!$A$2:$ZZ$855, 807, MATCH($B$1, resultados!$A$1:$ZZ$1, 0))</f>
        <v/>
      </c>
      <c r="B813">
        <f>INDEX(resultados!$A$2:$ZZ$855, 807, MATCH($B$2, resultados!$A$1:$ZZ$1, 0))</f>
        <v/>
      </c>
      <c r="C813">
        <f>INDEX(resultados!$A$2:$ZZ$855, 807, MATCH($B$3, resultados!$A$1:$ZZ$1, 0))</f>
        <v/>
      </c>
    </row>
    <row r="814">
      <c r="A814">
        <f>INDEX(resultados!$A$2:$ZZ$855, 808, MATCH($B$1, resultados!$A$1:$ZZ$1, 0))</f>
        <v/>
      </c>
      <c r="B814">
        <f>INDEX(resultados!$A$2:$ZZ$855, 808, MATCH($B$2, resultados!$A$1:$ZZ$1, 0))</f>
        <v/>
      </c>
      <c r="C814">
        <f>INDEX(resultados!$A$2:$ZZ$855, 808, MATCH($B$3, resultados!$A$1:$ZZ$1, 0))</f>
        <v/>
      </c>
    </row>
    <row r="815">
      <c r="A815">
        <f>INDEX(resultados!$A$2:$ZZ$855, 809, MATCH($B$1, resultados!$A$1:$ZZ$1, 0))</f>
        <v/>
      </c>
      <c r="B815">
        <f>INDEX(resultados!$A$2:$ZZ$855, 809, MATCH($B$2, resultados!$A$1:$ZZ$1, 0))</f>
        <v/>
      </c>
      <c r="C815">
        <f>INDEX(resultados!$A$2:$ZZ$855, 809, MATCH($B$3, resultados!$A$1:$ZZ$1, 0))</f>
        <v/>
      </c>
    </row>
    <row r="816">
      <c r="A816">
        <f>INDEX(resultados!$A$2:$ZZ$855, 810, MATCH($B$1, resultados!$A$1:$ZZ$1, 0))</f>
        <v/>
      </c>
      <c r="B816">
        <f>INDEX(resultados!$A$2:$ZZ$855, 810, MATCH($B$2, resultados!$A$1:$ZZ$1, 0))</f>
        <v/>
      </c>
      <c r="C816">
        <f>INDEX(resultados!$A$2:$ZZ$855, 810, MATCH($B$3, resultados!$A$1:$ZZ$1, 0))</f>
        <v/>
      </c>
    </row>
    <row r="817">
      <c r="A817">
        <f>INDEX(resultados!$A$2:$ZZ$855, 811, MATCH($B$1, resultados!$A$1:$ZZ$1, 0))</f>
        <v/>
      </c>
      <c r="B817">
        <f>INDEX(resultados!$A$2:$ZZ$855, 811, MATCH($B$2, resultados!$A$1:$ZZ$1, 0))</f>
        <v/>
      </c>
      <c r="C817">
        <f>INDEX(resultados!$A$2:$ZZ$855, 811, MATCH($B$3, resultados!$A$1:$ZZ$1, 0))</f>
        <v/>
      </c>
    </row>
    <row r="818">
      <c r="A818">
        <f>INDEX(resultados!$A$2:$ZZ$855, 812, MATCH($B$1, resultados!$A$1:$ZZ$1, 0))</f>
        <v/>
      </c>
      <c r="B818">
        <f>INDEX(resultados!$A$2:$ZZ$855, 812, MATCH($B$2, resultados!$A$1:$ZZ$1, 0))</f>
        <v/>
      </c>
      <c r="C818">
        <f>INDEX(resultados!$A$2:$ZZ$855, 812, MATCH($B$3, resultados!$A$1:$ZZ$1, 0))</f>
        <v/>
      </c>
    </row>
    <row r="819">
      <c r="A819">
        <f>INDEX(resultados!$A$2:$ZZ$855, 813, MATCH($B$1, resultados!$A$1:$ZZ$1, 0))</f>
        <v/>
      </c>
      <c r="B819">
        <f>INDEX(resultados!$A$2:$ZZ$855, 813, MATCH($B$2, resultados!$A$1:$ZZ$1, 0))</f>
        <v/>
      </c>
      <c r="C819">
        <f>INDEX(resultados!$A$2:$ZZ$855, 813, MATCH($B$3, resultados!$A$1:$ZZ$1, 0))</f>
        <v/>
      </c>
    </row>
    <row r="820">
      <c r="A820">
        <f>INDEX(resultados!$A$2:$ZZ$855, 814, MATCH($B$1, resultados!$A$1:$ZZ$1, 0))</f>
        <v/>
      </c>
      <c r="B820">
        <f>INDEX(resultados!$A$2:$ZZ$855, 814, MATCH($B$2, resultados!$A$1:$ZZ$1, 0))</f>
        <v/>
      </c>
      <c r="C820">
        <f>INDEX(resultados!$A$2:$ZZ$855, 814, MATCH($B$3, resultados!$A$1:$ZZ$1, 0))</f>
        <v/>
      </c>
    </row>
    <row r="821">
      <c r="A821">
        <f>INDEX(resultados!$A$2:$ZZ$855, 815, MATCH($B$1, resultados!$A$1:$ZZ$1, 0))</f>
        <v/>
      </c>
      <c r="B821">
        <f>INDEX(resultados!$A$2:$ZZ$855, 815, MATCH($B$2, resultados!$A$1:$ZZ$1, 0))</f>
        <v/>
      </c>
      <c r="C821">
        <f>INDEX(resultados!$A$2:$ZZ$855, 815, MATCH($B$3, resultados!$A$1:$ZZ$1, 0))</f>
        <v/>
      </c>
    </row>
    <row r="822">
      <c r="A822">
        <f>INDEX(resultados!$A$2:$ZZ$855, 816, MATCH($B$1, resultados!$A$1:$ZZ$1, 0))</f>
        <v/>
      </c>
      <c r="B822">
        <f>INDEX(resultados!$A$2:$ZZ$855, 816, MATCH($B$2, resultados!$A$1:$ZZ$1, 0))</f>
        <v/>
      </c>
      <c r="C822">
        <f>INDEX(resultados!$A$2:$ZZ$855, 816, MATCH($B$3, resultados!$A$1:$ZZ$1, 0))</f>
        <v/>
      </c>
    </row>
    <row r="823">
      <c r="A823">
        <f>INDEX(resultados!$A$2:$ZZ$855, 817, MATCH($B$1, resultados!$A$1:$ZZ$1, 0))</f>
        <v/>
      </c>
      <c r="B823">
        <f>INDEX(resultados!$A$2:$ZZ$855, 817, MATCH($B$2, resultados!$A$1:$ZZ$1, 0))</f>
        <v/>
      </c>
      <c r="C823">
        <f>INDEX(resultados!$A$2:$ZZ$855, 817, MATCH($B$3, resultados!$A$1:$ZZ$1, 0))</f>
        <v/>
      </c>
    </row>
    <row r="824">
      <c r="A824">
        <f>INDEX(resultados!$A$2:$ZZ$855, 818, MATCH($B$1, resultados!$A$1:$ZZ$1, 0))</f>
        <v/>
      </c>
      <c r="B824">
        <f>INDEX(resultados!$A$2:$ZZ$855, 818, MATCH($B$2, resultados!$A$1:$ZZ$1, 0))</f>
        <v/>
      </c>
      <c r="C824">
        <f>INDEX(resultados!$A$2:$ZZ$855, 818, MATCH($B$3, resultados!$A$1:$ZZ$1, 0))</f>
        <v/>
      </c>
    </row>
    <row r="825">
      <c r="A825">
        <f>INDEX(resultados!$A$2:$ZZ$855, 819, MATCH($B$1, resultados!$A$1:$ZZ$1, 0))</f>
        <v/>
      </c>
      <c r="B825">
        <f>INDEX(resultados!$A$2:$ZZ$855, 819, MATCH($B$2, resultados!$A$1:$ZZ$1, 0))</f>
        <v/>
      </c>
      <c r="C825">
        <f>INDEX(resultados!$A$2:$ZZ$855, 819, MATCH($B$3, resultados!$A$1:$ZZ$1, 0))</f>
        <v/>
      </c>
    </row>
    <row r="826">
      <c r="A826">
        <f>INDEX(resultados!$A$2:$ZZ$855, 820, MATCH($B$1, resultados!$A$1:$ZZ$1, 0))</f>
        <v/>
      </c>
      <c r="B826">
        <f>INDEX(resultados!$A$2:$ZZ$855, 820, MATCH($B$2, resultados!$A$1:$ZZ$1, 0))</f>
        <v/>
      </c>
      <c r="C826">
        <f>INDEX(resultados!$A$2:$ZZ$855, 820, MATCH($B$3, resultados!$A$1:$ZZ$1, 0))</f>
        <v/>
      </c>
    </row>
    <row r="827">
      <c r="A827">
        <f>INDEX(resultados!$A$2:$ZZ$855, 821, MATCH($B$1, resultados!$A$1:$ZZ$1, 0))</f>
        <v/>
      </c>
      <c r="B827">
        <f>INDEX(resultados!$A$2:$ZZ$855, 821, MATCH($B$2, resultados!$A$1:$ZZ$1, 0))</f>
        <v/>
      </c>
      <c r="C827">
        <f>INDEX(resultados!$A$2:$ZZ$855, 821, MATCH($B$3, resultados!$A$1:$ZZ$1, 0))</f>
        <v/>
      </c>
    </row>
    <row r="828">
      <c r="A828">
        <f>INDEX(resultados!$A$2:$ZZ$855, 822, MATCH($B$1, resultados!$A$1:$ZZ$1, 0))</f>
        <v/>
      </c>
      <c r="B828">
        <f>INDEX(resultados!$A$2:$ZZ$855, 822, MATCH($B$2, resultados!$A$1:$ZZ$1, 0))</f>
        <v/>
      </c>
      <c r="C828">
        <f>INDEX(resultados!$A$2:$ZZ$855, 822, MATCH($B$3, resultados!$A$1:$ZZ$1, 0))</f>
        <v/>
      </c>
    </row>
    <row r="829">
      <c r="A829">
        <f>INDEX(resultados!$A$2:$ZZ$855, 823, MATCH($B$1, resultados!$A$1:$ZZ$1, 0))</f>
        <v/>
      </c>
      <c r="B829">
        <f>INDEX(resultados!$A$2:$ZZ$855, 823, MATCH($B$2, resultados!$A$1:$ZZ$1, 0))</f>
        <v/>
      </c>
      <c r="C829">
        <f>INDEX(resultados!$A$2:$ZZ$855, 823, MATCH($B$3, resultados!$A$1:$ZZ$1, 0))</f>
        <v/>
      </c>
    </row>
    <row r="830">
      <c r="A830">
        <f>INDEX(resultados!$A$2:$ZZ$855, 824, MATCH($B$1, resultados!$A$1:$ZZ$1, 0))</f>
        <v/>
      </c>
      <c r="B830">
        <f>INDEX(resultados!$A$2:$ZZ$855, 824, MATCH($B$2, resultados!$A$1:$ZZ$1, 0))</f>
        <v/>
      </c>
      <c r="C830">
        <f>INDEX(resultados!$A$2:$ZZ$855, 824, MATCH($B$3, resultados!$A$1:$ZZ$1, 0))</f>
        <v/>
      </c>
    </row>
    <row r="831">
      <c r="A831">
        <f>INDEX(resultados!$A$2:$ZZ$855, 825, MATCH($B$1, resultados!$A$1:$ZZ$1, 0))</f>
        <v/>
      </c>
      <c r="B831">
        <f>INDEX(resultados!$A$2:$ZZ$855, 825, MATCH($B$2, resultados!$A$1:$ZZ$1, 0))</f>
        <v/>
      </c>
      <c r="C831">
        <f>INDEX(resultados!$A$2:$ZZ$855, 825, MATCH($B$3, resultados!$A$1:$ZZ$1, 0))</f>
        <v/>
      </c>
    </row>
    <row r="832">
      <c r="A832">
        <f>INDEX(resultados!$A$2:$ZZ$855, 826, MATCH($B$1, resultados!$A$1:$ZZ$1, 0))</f>
        <v/>
      </c>
      <c r="B832">
        <f>INDEX(resultados!$A$2:$ZZ$855, 826, MATCH($B$2, resultados!$A$1:$ZZ$1, 0))</f>
        <v/>
      </c>
      <c r="C832">
        <f>INDEX(resultados!$A$2:$ZZ$855, 826, MATCH($B$3, resultados!$A$1:$ZZ$1, 0))</f>
        <v/>
      </c>
    </row>
    <row r="833">
      <c r="A833">
        <f>INDEX(resultados!$A$2:$ZZ$855, 827, MATCH($B$1, resultados!$A$1:$ZZ$1, 0))</f>
        <v/>
      </c>
      <c r="B833">
        <f>INDEX(resultados!$A$2:$ZZ$855, 827, MATCH($B$2, resultados!$A$1:$ZZ$1, 0))</f>
        <v/>
      </c>
      <c r="C833">
        <f>INDEX(resultados!$A$2:$ZZ$855, 827, MATCH($B$3, resultados!$A$1:$ZZ$1, 0))</f>
        <v/>
      </c>
    </row>
    <row r="834">
      <c r="A834">
        <f>INDEX(resultados!$A$2:$ZZ$855, 828, MATCH($B$1, resultados!$A$1:$ZZ$1, 0))</f>
        <v/>
      </c>
      <c r="B834">
        <f>INDEX(resultados!$A$2:$ZZ$855, 828, MATCH($B$2, resultados!$A$1:$ZZ$1, 0))</f>
        <v/>
      </c>
      <c r="C834">
        <f>INDEX(resultados!$A$2:$ZZ$855, 828, MATCH($B$3, resultados!$A$1:$ZZ$1, 0))</f>
        <v/>
      </c>
    </row>
    <row r="835">
      <c r="A835">
        <f>INDEX(resultados!$A$2:$ZZ$855, 829, MATCH($B$1, resultados!$A$1:$ZZ$1, 0))</f>
        <v/>
      </c>
      <c r="B835">
        <f>INDEX(resultados!$A$2:$ZZ$855, 829, MATCH($B$2, resultados!$A$1:$ZZ$1, 0))</f>
        <v/>
      </c>
      <c r="C835">
        <f>INDEX(resultados!$A$2:$ZZ$855, 829, MATCH($B$3, resultados!$A$1:$ZZ$1, 0))</f>
        <v/>
      </c>
    </row>
    <row r="836">
      <c r="A836">
        <f>INDEX(resultados!$A$2:$ZZ$855, 830, MATCH($B$1, resultados!$A$1:$ZZ$1, 0))</f>
        <v/>
      </c>
      <c r="B836">
        <f>INDEX(resultados!$A$2:$ZZ$855, 830, MATCH($B$2, resultados!$A$1:$ZZ$1, 0))</f>
        <v/>
      </c>
      <c r="C836">
        <f>INDEX(resultados!$A$2:$ZZ$855, 830, MATCH($B$3, resultados!$A$1:$ZZ$1, 0))</f>
        <v/>
      </c>
    </row>
    <row r="837">
      <c r="A837">
        <f>INDEX(resultados!$A$2:$ZZ$855, 831, MATCH($B$1, resultados!$A$1:$ZZ$1, 0))</f>
        <v/>
      </c>
      <c r="B837">
        <f>INDEX(resultados!$A$2:$ZZ$855, 831, MATCH($B$2, resultados!$A$1:$ZZ$1, 0))</f>
        <v/>
      </c>
      <c r="C837">
        <f>INDEX(resultados!$A$2:$ZZ$855, 831, MATCH($B$3, resultados!$A$1:$ZZ$1, 0))</f>
        <v/>
      </c>
    </row>
    <row r="838">
      <c r="A838">
        <f>INDEX(resultados!$A$2:$ZZ$855, 832, MATCH($B$1, resultados!$A$1:$ZZ$1, 0))</f>
        <v/>
      </c>
      <c r="B838">
        <f>INDEX(resultados!$A$2:$ZZ$855, 832, MATCH($B$2, resultados!$A$1:$ZZ$1, 0))</f>
        <v/>
      </c>
      <c r="C838">
        <f>INDEX(resultados!$A$2:$ZZ$855, 832, MATCH($B$3, resultados!$A$1:$ZZ$1, 0))</f>
        <v/>
      </c>
    </row>
    <row r="839">
      <c r="A839">
        <f>INDEX(resultados!$A$2:$ZZ$855, 833, MATCH($B$1, resultados!$A$1:$ZZ$1, 0))</f>
        <v/>
      </c>
      <c r="B839">
        <f>INDEX(resultados!$A$2:$ZZ$855, 833, MATCH($B$2, resultados!$A$1:$ZZ$1, 0))</f>
        <v/>
      </c>
      <c r="C839">
        <f>INDEX(resultados!$A$2:$ZZ$855, 833, MATCH($B$3, resultados!$A$1:$ZZ$1, 0))</f>
        <v/>
      </c>
    </row>
    <row r="840">
      <c r="A840">
        <f>INDEX(resultados!$A$2:$ZZ$855, 834, MATCH($B$1, resultados!$A$1:$ZZ$1, 0))</f>
        <v/>
      </c>
      <c r="B840">
        <f>INDEX(resultados!$A$2:$ZZ$855, 834, MATCH($B$2, resultados!$A$1:$ZZ$1, 0))</f>
        <v/>
      </c>
      <c r="C840">
        <f>INDEX(resultados!$A$2:$ZZ$855, 834, MATCH($B$3, resultados!$A$1:$ZZ$1, 0))</f>
        <v/>
      </c>
    </row>
    <row r="841">
      <c r="A841">
        <f>INDEX(resultados!$A$2:$ZZ$855, 835, MATCH($B$1, resultados!$A$1:$ZZ$1, 0))</f>
        <v/>
      </c>
      <c r="B841">
        <f>INDEX(resultados!$A$2:$ZZ$855, 835, MATCH($B$2, resultados!$A$1:$ZZ$1, 0))</f>
        <v/>
      </c>
      <c r="C841">
        <f>INDEX(resultados!$A$2:$ZZ$855, 835, MATCH($B$3, resultados!$A$1:$ZZ$1, 0))</f>
        <v/>
      </c>
    </row>
    <row r="842">
      <c r="A842">
        <f>INDEX(resultados!$A$2:$ZZ$855, 836, MATCH($B$1, resultados!$A$1:$ZZ$1, 0))</f>
        <v/>
      </c>
      <c r="B842">
        <f>INDEX(resultados!$A$2:$ZZ$855, 836, MATCH($B$2, resultados!$A$1:$ZZ$1, 0))</f>
        <v/>
      </c>
      <c r="C842">
        <f>INDEX(resultados!$A$2:$ZZ$855, 836, MATCH($B$3, resultados!$A$1:$ZZ$1, 0))</f>
        <v/>
      </c>
    </row>
    <row r="843">
      <c r="A843">
        <f>INDEX(resultados!$A$2:$ZZ$855, 837, MATCH($B$1, resultados!$A$1:$ZZ$1, 0))</f>
        <v/>
      </c>
      <c r="B843">
        <f>INDEX(resultados!$A$2:$ZZ$855, 837, MATCH($B$2, resultados!$A$1:$ZZ$1, 0))</f>
        <v/>
      </c>
      <c r="C843">
        <f>INDEX(resultados!$A$2:$ZZ$855, 837, MATCH($B$3, resultados!$A$1:$ZZ$1, 0))</f>
        <v/>
      </c>
    </row>
    <row r="844">
      <c r="A844">
        <f>INDEX(resultados!$A$2:$ZZ$855, 838, MATCH($B$1, resultados!$A$1:$ZZ$1, 0))</f>
        <v/>
      </c>
      <c r="B844">
        <f>INDEX(resultados!$A$2:$ZZ$855, 838, MATCH($B$2, resultados!$A$1:$ZZ$1, 0))</f>
        <v/>
      </c>
      <c r="C844">
        <f>INDEX(resultados!$A$2:$ZZ$855, 838, MATCH($B$3, resultados!$A$1:$ZZ$1, 0))</f>
        <v/>
      </c>
    </row>
    <row r="845">
      <c r="A845">
        <f>INDEX(resultados!$A$2:$ZZ$855, 839, MATCH($B$1, resultados!$A$1:$ZZ$1, 0))</f>
        <v/>
      </c>
      <c r="B845">
        <f>INDEX(resultados!$A$2:$ZZ$855, 839, MATCH($B$2, resultados!$A$1:$ZZ$1, 0))</f>
        <v/>
      </c>
      <c r="C845">
        <f>INDEX(resultados!$A$2:$ZZ$855, 839, MATCH($B$3, resultados!$A$1:$ZZ$1, 0))</f>
        <v/>
      </c>
    </row>
    <row r="846">
      <c r="A846">
        <f>INDEX(resultados!$A$2:$ZZ$855, 840, MATCH($B$1, resultados!$A$1:$ZZ$1, 0))</f>
        <v/>
      </c>
      <c r="B846">
        <f>INDEX(resultados!$A$2:$ZZ$855, 840, MATCH($B$2, resultados!$A$1:$ZZ$1, 0))</f>
        <v/>
      </c>
      <c r="C846">
        <f>INDEX(resultados!$A$2:$ZZ$855, 840, MATCH($B$3, resultados!$A$1:$ZZ$1, 0))</f>
        <v/>
      </c>
    </row>
    <row r="847">
      <c r="A847">
        <f>INDEX(resultados!$A$2:$ZZ$855, 841, MATCH($B$1, resultados!$A$1:$ZZ$1, 0))</f>
        <v/>
      </c>
      <c r="B847">
        <f>INDEX(resultados!$A$2:$ZZ$855, 841, MATCH($B$2, resultados!$A$1:$ZZ$1, 0))</f>
        <v/>
      </c>
      <c r="C847">
        <f>INDEX(resultados!$A$2:$ZZ$855, 841, MATCH($B$3, resultados!$A$1:$ZZ$1, 0))</f>
        <v/>
      </c>
    </row>
    <row r="848">
      <c r="A848">
        <f>INDEX(resultados!$A$2:$ZZ$855, 842, MATCH($B$1, resultados!$A$1:$ZZ$1, 0))</f>
        <v/>
      </c>
      <c r="B848">
        <f>INDEX(resultados!$A$2:$ZZ$855, 842, MATCH($B$2, resultados!$A$1:$ZZ$1, 0))</f>
        <v/>
      </c>
      <c r="C848">
        <f>INDEX(resultados!$A$2:$ZZ$855, 842, MATCH($B$3, resultados!$A$1:$ZZ$1, 0))</f>
        <v/>
      </c>
    </row>
    <row r="849">
      <c r="A849">
        <f>INDEX(resultados!$A$2:$ZZ$855, 843, MATCH($B$1, resultados!$A$1:$ZZ$1, 0))</f>
        <v/>
      </c>
      <c r="B849">
        <f>INDEX(resultados!$A$2:$ZZ$855, 843, MATCH($B$2, resultados!$A$1:$ZZ$1, 0))</f>
        <v/>
      </c>
      <c r="C849">
        <f>INDEX(resultados!$A$2:$ZZ$855, 843, MATCH($B$3, resultados!$A$1:$ZZ$1, 0))</f>
        <v/>
      </c>
    </row>
    <row r="850">
      <c r="A850">
        <f>INDEX(resultados!$A$2:$ZZ$855, 844, MATCH($B$1, resultados!$A$1:$ZZ$1, 0))</f>
        <v/>
      </c>
      <c r="B850">
        <f>INDEX(resultados!$A$2:$ZZ$855, 844, MATCH($B$2, resultados!$A$1:$ZZ$1, 0))</f>
        <v/>
      </c>
      <c r="C850">
        <f>INDEX(resultados!$A$2:$ZZ$855, 844, MATCH($B$3, resultados!$A$1:$ZZ$1, 0))</f>
        <v/>
      </c>
    </row>
    <row r="851">
      <c r="A851">
        <f>INDEX(resultados!$A$2:$ZZ$855, 845, MATCH($B$1, resultados!$A$1:$ZZ$1, 0))</f>
        <v/>
      </c>
      <c r="B851">
        <f>INDEX(resultados!$A$2:$ZZ$855, 845, MATCH($B$2, resultados!$A$1:$ZZ$1, 0))</f>
        <v/>
      </c>
      <c r="C851">
        <f>INDEX(resultados!$A$2:$ZZ$855, 845, MATCH($B$3, resultados!$A$1:$ZZ$1, 0))</f>
        <v/>
      </c>
    </row>
    <row r="852">
      <c r="A852">
        <f>INDEX(resultados!$A$2:$ZZ$855, 846, MATCH($B$1, resultados!$A$1:$ZZ$1, 0))</f>
        <v/>
      </c>
      <c r="B852">
        <f>INDEX(resultados!$A$2:$ZZ$855, 846, MATCH($B$2, resultados!$A$1:$ZZ$1, 0))</f>
        <v/>
      </c>
      <c r="C852">
        <f>INDEX(resultados!$A$2:$ZZ$855, 846, MATCH($B$3, resultados!$A$1:$ZZ$1, 0))</f>
        <v/>
      </c>
    </row>
    <row r="853">
      <c r="A853">
        <f>INDEX(resultados!$A$2:$ZZ$855, 847, MATCH($B$1, resultados!$A$1:$ZZ$1, 0))</f>
        <v/>
      </c>
      <c r="B853">
        <f>INDEX(resultados!$A$2:$ZZ$855, 847, MATCH($B$2, resultados!$A$1:$ZZ$1, 0))</f>
        <v/>
      </c>
      <c r="C853">
        <f>INDEX(resultados!$A$2:$ZZ$855, 847, MATCH($B$3, resultados!$A$1:$ZZ$1, 0))</f>
        <v/>
      </c>
    </row>
    <row r="854">
      <c r="A854">
        <f>INDEX(resultados!$A$2:$ZZ$855, 848, MATCH($B$1, resultados!$A$1:$ZZ$1, 0))</f>
        <v/>
      </c>
      <c r="B854">
        <f>INDEX(resultados!$A$2:$ZZ$855, 848, MATCH($B$2, resultados!$A$1:$ZZ$1, 0))</f>
        <v/>
      </c>
      <c r="C854">
        <f>INDEX(resultados!$A$2:$ZZ$855, 848, MATCH($B$3, resultados!$A$1:$ZZ$1, 0))</f>
        <v/>
      </c>
    </row>
    <row r="855">
      <c r="A855">
        <f>INDEX(resultados!$A$2:$ZZ$855, 849, MATCH($B$1, resultados!$A$1:$ZZ$1, 0))</f>
        <v/>
      </c>
      <c r="B855">
        <f>INDEX(resultados!$A$2:$ZZ$855, 849, MATCH($B$2, resultados!$A$1:$ZZ$1, 0))</f>
        <v/>
      </c>
      <c r="C855">
        <f>INDEX(resultados!$A$2:$ZZ$855, 849, MATCH($B$3, resultados!$A$1:$ZZ$1, 0))</f>
        <v/>
      </c>
    </row>
    <row r="856">
      <c r="A856">
        <f>INDEX(resultados!$A$2:$ZZ$855, 850, MATCH($B$1, resultados!$A$1:$ZZ$1, 0))</f>
        <v/>
      </c>
      <c r="B856">
        <f>INDEX(resultados!$A$2:$ZZ$855, 850, MATCH($B$2, resultados!$A$1:$ZZ$1, 0))</f>
        <v/>
      </c>
      <c r="C856">
        <f>INDEX(resultados!$A$2:$ZZ$855, 850, MATCH($B$3, resultados!$A$1:$ZZ$1, 0))</f>
        <v/>
      </c>
    </row>
    <row r="857">
      <c r="A857">
        <f>INDEX(resultados!$A$2:$ZZ$855, 851, MATCH($B$1, resultados!$A$1:$ZZ$1, 0))</f>
        <v/>
      </c>
      <c r="B857">
        <f>INDEX(resultados!$A$2:$ZZ$855, 851, MATCH($B$2, resultados!$A$1:$ZZ$1, 0))</f>
        <v/>
      </c>
      <c r="C857">
        <f>INDEX(resultados!$A$2:$ZZ$855, 851, MATCH($B$3, resultados!$A$1:$ZZ$1, 0))</f>
        <v/>
      </c>
    </row>
    <row r="858">
      <c r="A858">
        <f>INDEX(resultados!$A$2:$ZZ$855, 852, MATCH($B$1, resultados!$A$1:$ZZ$1, 0))</f>
        <v/>
      </c>
      <c r="B858">
        <f>INDEX(resultados!$A$2:$ZZ$855, 852, MATCH($B$2, resultados!$A$1:$ZZ$1, 0))</f>
        <v/>
      </c>
      <c r="C858">
        <f>INDEX(resultados!$A$2:$ZZ$855, 852, MATCH($B$3, resultados!$A$1:$ZZ$1, 0))</f>
        <v/>
      </c>
    </row>
    <row r="859">
      <c r="A859">
        <f>INDEX(resultados!$A$2:$ZZ$855, 853, MATCH($B$1, resultados!$A$1:$ZZ$1, 0))</f>
        <v/>
      </c>
      <c r="B859">
        <f>INDEX(resultados!$A$2:$ZZ$855, 853, MATCH($B$2, resultados!$A$1:$ZZ$1, 0))</f>
        <v/>
      </c>
      <c r="C859">
        <f>INDEX(resultados!$A$2:$ZZ$855, 853, MATCH($B$3, resultados!$A$1:$ZZ$1, 0))</f>
        <v/>
      </c>
    </row>
    <row r="860">
      <c r="A860">
        <f>INDEX(resultados!$A$2:$ZZ$855, 854, MATCH($B$1, resultados!$A$1:$ZZ$1, 0))</f>
        <v/>
      </c>
      <c r="B860">
        <f>INDEX(resultados!$A$2:$ZZ$855, 854, MATCH($B$2, resultados!$A$1:$ZZ$1, 0))</f>
        <v/>
      </c>
      <c r="C860">
        <f>INDEX(resultados!$A$2:$ZZ$855, 854,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5.8569</v>
      </c>
      <c r="E2" t="n">
        <v>17.07</v>
      </c>
      <c r="F2" t="n">
        <v>9.26</v>
      </c>
      <c r="G2" t="n">
        <v>5.19</v>
      </c>
      <c r="H2" t="n">
        <v>0.07000000000000001</v>
      </c>
      <c r="I2" t="n">
        <v>107</v>
      </c>
      <c r="J2" t="n">
        <v>242.64</v>
      </c>
      <c r="K2" t="n">
        <v>58.47</v>
      </c>
      <c r="L2" t="n">
        <v>1</v>
      </c>
      <c r="M2" t="n">
        <v>105</v>
      </c>
      <c r="N2" t="n">
        <v>58.17</v>
      </c>
      <c r="O2" t="n">
        <v>30160.1</v>
      </c>
      <c r="P2" t="n">
        <v>147.55</v>
      </c>
      <c r="Q2" t="n">
        <v>606.13</v>
      </c>
      <c r="R2" t="n">
        <v>92.91</v>
      </c>
      <c r="S2" t="n">
        <v>21.88</v>
      </c>
      <c r="T2" t="n">
        <v>33994.98</v>
      </c>
      <c r="U2" t="n">
        <v>0.24</v>
      </c>
      <c r="V2" t="n">
        <v>0.67</v>
      </c>
      <c r="W2" t="n">
        <v>1.17</v>
      </c>
      <c r="X2" t="n">
        <v>2.2</v>
      </c>
      <c r="Y2" t="n">
        <v>1</v>
      </c>
      <c r="Z2" t="n">
        <v>10</v>
      </c>
      <c r="AA2" t="n">
        <v>210.8619038653925</v>
      </c>
      <c r="AB2" t="n">
        <v>288.5105594391525</v>
      </c>
      <c r="AC2" t="n">
        <v>260.9755165734781</v>
      </c>
      <c r="AD2" t="n">
        <v>210861.9038653925</v>
      </c>
      <c r="AE2" t="n">
        <v>288510.5594391525</v>
      </c>
      <c r="AF2" t="n">
        <v>3.226080482856849e-06</v>
      </c>
      <c r="AG2" t="n">
        <v>0.71125</v>
      </c>
      <c r="AH2" t="n">
        <v>260975.5165734781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6.5727</v>
      </c>
      <c r="E3" t="n">
        <v>15.21</v>
      </c>
      <c r="F3" t="n">
        <v>8.68</v>
      </c>
      <c r="G3" t="n">
        <v>6.51</v>
      </c>
      <c r="H3" t="n">
        <v>0.09</v>
      </c>
      <c r="I3" t="n">
        <v>80</v>
      </c>
      <c r="J3" t="n">
        <v>243.08</v>
      </c>
      <c r="K3" t="n">
        <v>58.47</v>
      </c>
      <c r="L3" t="n">
        <v>1.25</v>
      </c>
      <c r="M3" t="n">
        <v>78</v>
      </c>
      <c r="N3" t="n">
        <v>58.36</v>
      </c>
      <c r="O3" t="n">
        <v>30214.33</v>
      </c>
      <c r="P3" t="n">
        <v>137.68</v>
      </c>
      <c r="Q3" t="n">
        <v>605.91</v>
      </c>
      <c r="R3" t="n">
        <v>74.45</v>
      </c>
      <c r="S3" t="n">
        <v>21.88</v>
      </c>
      <c r="T3" t="n">
        <v>24903.02</v>
      </c>
      <c r="U3" t="n">
        <v>0.29</v>
      </c>
      <c r="V3" t="n">
        <v>0.71</v>
      </c>
      <c r="W3" t="n">
        <v>1.13</v>
      </c>
      <c r="X3" t="n">
        <v>1.62</v>
      </c>
      <c r="Y3" t="n">
        <v>1</v>
      </c>
      <c r="Z3" t="n">
        <v>10</v>
      </c>
      <c r="AA3" t="n">
        <v>176.1743770444096</v>
      </c>
      <c r="AB3" t="n">
        <v>241.0495549370278</v>
      </c>
      <c r="AC3" t="n">
        <v>218.0441237290829</v>
      </c>
      <c r="AD3" t="n">
        <v>176174.3770444096</v>
      </c>
      <c r="AE3" t="n">
        <v>241049.5549370277</v>
      </c>
      <c r="AF3" t="n">
        <v>3.62035533979976e-06</v>
      </c>
      <c r="AG3" t="n">
        <v>0.63375</v>
      </c>
      <c r="AH3" t="n">
        <v>218044.1237290829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7.0833</v>
      </c>
      <c r="E4" t="n">
        <v>14.12</v>
      </c>
      <c r="F4" t="n">
        <v>8.34</v>
      </c>
      <c r="G4" t="n">
        <v>7.82</v>
      </c>
      <c r="H4" t="n">
        <v>0.11</v>
      </c>
      <c r="I4" t="n">
        <v>64</v>
      </c>
      <c r="J4" t="n">
        <v>243.52</v>
      </c>
      <c r="K4" t="n">
        <v>58.47</v>
      </c>
      <c r="L4" t="n">
        <v>1.5</v>
      </c>
      <c r="M4" t="n">
        <v>62</v>
      </c>
      <c r="N4" t="n">
        <v>58.55</v>
      </c>
      <c r="O4" t="n">
        <v>30268.64</v>
      </c>
      <c r="P4" t="n">
        <v>131.78</v>
      </c>
      <c r="Q4" t="n">
        <v>606.03</v>
      </c>
      <c r="R4" t="n">
        <v>64.06</v>
      </c>
      <c r="S4" t="n">
        <v>21.88</v>
      </c>
      <c r="T4" t="n">
        <v>19787.28</v>
      </c>
      <c r="U4" t="n">
        <v>0.34</v>
      </c>
      <c r="V4" t="n">
        <v>0.74</v>
      </c>
      <c r="W4" t="n">
        <v>1.09</v>
      </c>
      <c r="X4" t="n">
        <v>1.28</v>
      </c>
      <c r="Y4" t="n">
        <v>1</v>
      </c>
      <c r="Z4" t="n">
        <v>10</v>
      </c>
      <c r="AA4" t="n">
        <v>157.0267132433841</v>
      </c>
      <c r="AB4" t="n">
        <v>214.8508765891694</v>
      </c>
      <c r="AC4" t="n">
        <v>194.3458104726597</v>
      </c>
      <c r="AD4" t="n">
        <v>157026.7132433841</v>
      </c>
      <c r="AE4" t="n">
        <v>214850.8765891693</v>
      </c>
      <c r="AF4" t="n">
        <v>3.901602534484099e-06</v>
      </c>
      <c r="AG4" t="n">
        <v>0.5883333333333333</v>
      </c>
      <c r="AH4" t="n">
        <v>194345.8104726597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7.4382</v>
      </c>
      <c r="E5" t="n">
        <v>13.44</v>
      </c>
      <c r="F5" t="n">
        <v>8.140000000000001</v>
      </c>
      <c r="G5" t="n">
        <v>9.039999999999999</v>
      </c>
      <c r="H5" t="n">
        <v>0.13</v>
      </c>
      <c r="I5" t="n">
        <v>54</v>
      </c>
      <c r="J5" t="n">
        <v>243.96</v>
      </c>
      <c r="K5" t="n">
        <v>58.47</v>
      </c>
      <c r="L5" t="n">
        <v>1.75</v>
      </c>
      <c r="M5" t="n">
        <v>52</v>
      </c>
      <c r="N5" t="n">
        <v>58.74</v>
      </c>
      <c r="O5" t="n">
        <v>30323.01</v>
      </c>
      <c r="P5" t="n">
        <v>128.16</v>
      </c>
      <c r="Q5" t="n">
        <v>606</v>
      </c>
      <c r="R5" t="n">
        <v>57.59</v>
      </c>
      <c r="S5" t="n">
        <v>21.88</v>
      </c>
      <c r="T5" t="n">
        <v>16602.4</v>
      </c>
      <c r="U5" t="n">
        <v>0.38</v>
      </c>
      <c r="V5" t="n">
        <v>0.76</v>
      </c>
      <c r="W5" t="n">
        <v>1.08</v>
      </c>
      <c r="X5" t="n">
        <v>1.08</v>
      </c>
      <c r="Y5" t="n">
        <v>1</v>
      </c>
      <c r="Z5" t="n">
        <v>10</v>
      </c>
      <c r="AA5" t="n">
        <v>145.8169518533042</v>
      </c>
      <c r="AB5" t="n">
        <v>199.5131865155001</v>
      </c>
      <c r="AC5" t="n">
        <v>180.4719280130334</v>
      </c>
      <c r="AD5" t="n">
        <v>145816.9518533042</v>
      </c>
      <c r="AE5" t="n">
        <v>199513.1865155001</v>
      </c>
      <c r="AF5" t="n">
        <v>4.097087511752944e-06</v>
      </c>
      <c r="AG5" t="n">
        <v>0.5599999999999999</v>
      </c>
      <c r="AH5" t="n">
        <v>180471.9280130334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7.7444</v>
      </c>
      <c r="E6" t="n">
        <v>12.91</v>
      </c>
      <c r="F6" t="n">
        <v>7.98</v>
      </c>
      <c r="G6" t="n">
        <v>10.41</v>
      </c>
      <c r="H6" t="n">
        <v>0.15</v>
      </c>
      <c r="I6" t="n">
        <v>46</v>
      </c>
      <c r="J6" t="n">
        <v>244.41</v>
      </c>
      <c r="K6" t="n">
        <v>58.47</v>
      </c>
      <c r="L6" t="n">
        <v>2</v>
      </c>
      <c r="M6" t="n">
        <v>44</v>
      </c>
      <c r="N6" t="n">
        <v>58.93</v>
      </c>
      <c r="O6" t="n">
        <v>30377.45</v>
      </c>
      <c r="P6" t="n">
        <v>125.2</v>
      </c>
      <c r="Q6" t="n">
        <v>605.88</v>
      </c>
      <c r="R6" t="n">
        <v>53.04</v>
      </c>
      <c r="S6" t="n">
        <v>21.88</v>
      </c>
      <c r="T6" t="n">
        <v>14366.96</v>
      </c>
      <c r="U6" t="n">
        <v>0.41</v>
      </c>
      <c r="V6" t="n">
        <v>0.77</v>
      </c>
      <c r="W6" t="n">
        <v>1.06</v>
      </c>
      <c r="X6" t="n">
        <v>0.92</v>
      </c>
      <c r="Y6" t="n">
        <v>1</v>
      </c>
      <c r="Z6" t="n">
        <v>10</v>
      </c>
      <c r="AA6" t="n">
        <v>137.155833427095</v>
      </c>
      <c r="AB6" t="n">
        <v>187.6626621831891</v>
      </c>
      <c r="AC6" t="n">
        <v>169.752401090679</v>
      </c>
      <c r="AD6" t="n">
        <v>137155.8334270951</v>
      </c>
      <c r="AE6" t="n">
        <v>187662.6621831891</v>
      </c>
      <c r="AF6" t="n">
        <v>4.265747697832741e-06</v>
      </c>
      <c r="AG6" t="n">
        <v>0.5379166666666667</v>
      </c>
      <c r="AH6" t="n">
        <v>169752.401090679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7.9576</v>
      </c>
      <c r="E7" t="n">
        <v>12.57</v>
      </c>
      <c r="F7" t="n">
        <v>7.87</v>
      </c>
      <c r="G7" t="n">
        <v>11.52</v>
      </c>
      <c r="H7" t="n">
        <v>0.16</v>
      </c>
      <c r="I7" t="n">
        <v>41</v>
      </c>
      <c r="J7" t="n">
        <v>244.85</v>
      </c>
      <c r="K7" t="n">
        <v>58.47</v>
      </c>
      <c r="L7" t="n">
        <v>2.25</v>
      </c>
      <c r="M7" t="n">
        <v>39</v>
      </c>
      <c r="N7" t="n">
        <v>59.12</v>
      </c>
      <c r="O7" t="n">
        <v>30431.96</v>
      </c>
      <c r="P7" t="n">
        <v>123.12</v>
      </c>
      <c r="Q7" t="n">
        <v>605.89</v>
      </c>
      <c r="R7" t="n">
        <v>49.27</v>
      </c>
      <c r="S7" t="n">
        <v>21.88</v>
      </c>
      <c r="T7" t="n">
        <v>12509.22</v>
      </c>
      <c r="U7" t="n">
        <v>0.44</v>
      </c>
      <c r="V7" t="n">
        <v>0.79</v>
      </c>
      <c r="W7" t="n">
        <v>1.06</v>
      </c>
      <c r="X7" t="n">
        <v>0.82</v>
      </c>
      <c r="Y7" t="n">
        <v>1</v>
      </c>
      <c r="Z7" t="n">
        <v>10</v>
      </c>
      <c r="AA7" t="n">
        <v>131.5152613621498</v>
      </c>
      <c r="AB7" t="n">
        <v>179.9449826394579</v>
      </c>
      <c r="AC7" t="n">
        <v>162.7712860507677</v>
      </c>
      <c r="AD7" t="n">
        <v>131515.2613621498</v>
      </c>
      <c r="AE7" t="n">
        <v>179944.9826394579</v>
      </c>
      <c r="AF7" t="n">
        <v>4.383181896631608e-06</v>
      </c>
      <c r="AG7" t="n">
        <v>0.52375</v>
      </c>
      <c r="AH7" t="n">
        <v>162771.2860507678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8.1753</v>
      </c>
      <c r="E8" t="n">
        <v>12.23</v>
      </c>
      <c r="F8" t="n">
        <v>7.78</v>
      </c>
      <c r="G8" t="n">
        <v>12.96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121.04</v>
      </c>
      <c r="Q8" t="n">
        <v>605.95</v>
      </c>
      <c r="R8" t="n">
        <v>46.42</v>
      </c>
      <c r="S8" t="n">
        <v>21.88</v>
      </c>
      <c r="T8" t="n">
        <v>11107.38</v>
      </c>
      <c r="U8" t="n">
        <v>0.47</v>
      </c>
      <c r="V8" t="n">
        <v>0.8</v>
      </c>
      <c r="W8" t="n">
        <v>1.05</v>
      </c>
      <c r="X8" t="n">
        <v>0.72</v>
      </c>
      <c r="Y8" t="n">
        <v>1</v>
      </c>
      <c r="Z8" t="n">
        <v>10</v>
      </c>
      <c r="AA8" t="n">
        <v>126.1973846930625</v>
      </c>
      <c r="AB8" t="n">
        <v>172.6688291726555</v>
      </c>
      <c r="AC8" t="n">
        <v>156.1895584586891</v>
      </c>
      <c r="AD8" t="n">
        <v>126197.3846930625</v>
      </c>
      <c r="AE8" t="n">
        <v>172668.8291726555</v>
      </c>
      <c r="AF8" t="n">
        <v>4.50309477223439e-06</v>
      </c>
      <c r="AG8" t="n">
        <v>0.5095833333333334</v>
      </c>
      <c r="AH8" t="n">
        <v>156189.5584586891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8.3665</v>
      </c>
      <c r="E9" t="n">
        <v>11.95</v>
      </c>
      <c r="F9" t="n">
        <v>7.68</v>
      </c>
      <c r="G9" t="n">
        <v>14.41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119.05</v>
      </c>
      <c r="Q9" t="n">
        <v>605.88</v>
      </c>
      <c r="R9" t="n">
        <v>43.69</v>
      </c>
      <c r="S9" t="n">
        <v>21.88</v>
      </c>
      <c r="T9" t="n">
        <v>9761.26</v>
      </c>
      <c r="U9" t="n">
        <v>0.5</v>
      </c>
      <c r="V9" t="n">
        <v>0.8</v>
      </c>
      <c r="W9" t="n">
        <v>1.04</v>
      </c>
      <c r="X9" t="n">
        <v>0.63</v>
      </c>
      <c r="Y9" t="n">
        <v>1</v>
      </c>
      <c r="Z9" t="n">
        <v>10</v>
      </c>
      <c r="AA9" t="n">
        <v>121.4449998901901</v>
      </c>
      <c r="AB9" t="n">
        <v>166.1664066249483</v>
      </c>
      <c r="AC9" t="n">
        <v>150.3077179927256</v>
      </c>
      <c r="AD9" t="n">
        <v>121444.9998901901</v>
      </c>
      <c r="AE9" t="n">
        <v>166166.4066249483</v>
      </c>
      <c r="AF9" t="n">
        <v>4.608410995547445e-06</v>
      </c>
      <c r="AG9" t="n">
        <v>0.4979166666666666</v>
      </c>
      <c r="AH9" t="n">
        <v>150307.7179927256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8.4529</v>
      </c>
      <c r="E10" t="n">
        <v>11.83</v>
      </c>
      <c r="F10" t="n">
        <v>7.66</v>
      </c>
      <c r="G10" t="n">
        <v>15.31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118.22</v>
      </c>
      <c r="Q10" t="n">
        <v>605.92</v>
      </c>
      <c r="R10" t="n">
        <v>42.85</v>
      </c>
      <c r="S10" t="n">
        <v>21.88</v>
      </c>
      <c r="T10" t="n">
        <v>9353.23</v>
      </c>
      <c r="U10" t="n">
        <v>0.51</v>
      </c>
      <c r="V10" t="n">
        <v>0.8100000000000001</v>
      </c>
      <c r="W10" t="n">
        <v>1.04</v>
      </c>
      <c r="X10" t="n">
        <v>0.6</v>
      </c>
      <c r="Y10" t="n">
        <v>1</v>
      </c>
      <c r="Z10" t="n">
        <v>10</v>
      </c>
      <c r="AA10" t="n">
        <v>119.5817715616151</v>
      </c>
      <c r="AB10" t="n">
        <v>163.6170554259608</v>
      </c>
      <c r="AC10" t="n">
        <v>148.0016732941318</v>
      </c>
      <c r="AD10" t="n">
        <v>119581.7715616151</v>
      </c>
      <c r="AE10" t="n">
        <v>163617.0554259608</v>
      </c>
      <c r="AF10" t="n">
        <v>4.656001590182632e-06</v>
      </c>
      <c r="AG10" t="n">
        <v>0.4929166666666667</v>
      </c>
      <c r="AH10" t="n">
        <v>148001.6732941318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8.6098</v>
      </c>
      <c r="E11" t="n">
        <v>11.61</v>
      </c>
      <c r="F11" t="n">
        <v>7.58</v>
      </c>
      <c r="G11" t="n">
        <v>16.85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116.58</v>
      </c>
      <c r="Q11" t="n">
        <v>605.9400000000001</v>
      </c>
      <c r="R11" t="n">
        <v>40.43</v>
      </c>
      <c r="S11" t="n">
        <v>21.88</v>
      </c>
      <c r="T11" t="n">
        <v>8156.4</v>
      </c>
      <c r="U11" t="n">
        <v>0.54</v>
      </c>
      <c r="V11" t="n">
        <v>0.82</v>
      </c>
      <c r="W11" t="n">
        <v>1.04</v>
      </c>
      <c r="X11" t="n">
        <v>0.52</v>
      </c>
      <c r="Y11" t="n">
        <v>1</v>
      </c>
      <c r="Z11" t="n">
        <v>10</v>
      </c>
      <c r="AA11" t="n">
        <v>115.9956618696311</v>
      </c>
      <c r="AB11" t="n">
        <v>158.710381937397</v>
      </c>
      <c r="AC11" t="n">
        <v>143.5632858367555</v>
      </c>
      <c r="AD11" t="n">
        <v>115995.6618696311</v>
      </c>
      <c r="AE11" t="n">
        <v>158710.381937397</v>
      </c>
      <c r="AF11" t="n">
        <v>4.742424788079171e-06</v>
      </c>
      <c r="AG11" t="n">
        <v>0.48375</v>
      </c>
      <c r="AH11" t="n">
        <v>143563.2858367555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8.711399999999999</v>
      </c>
      <c r="E12" t="n">
        <v>11.48</v>
      </c>
      <c r="F12" t="n">
        <v>7.54</v>
      </c>
      <c r="G12" t="n">
        <v>18.1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115.4</v>
      </c>
      <c r="Q12" t="n">
        <v>605.9</v>
      </c>
      <c r="R12" t="n">
        <v>39.29</v>
      </c>
      <c r="S12" t="n">
        <v>21.88</v>
      </c>
      <c r="T12" t="n">
        <v>7596.36</v>
      </c>
      <c r="U12" t="n">
        <v>0.5600000000000001</v>
      </c>
      <c r="V12" t="n">
        <v>0.82</v>
      </c>
      <c r="W12" t="n">
        <v>1.03</v>
      </c>
      <c r="X12" t="n">
        <v>0.48</v>
      </c>
      <c r="Y12" t="n">
        <v>1</v>
      </c>
      <c r="Z12" t="n">
        <v>10</v>
      </c>
      <c r="AA12" t="n">
        <v>113.7283540623913</v>
      </c>
      <c r="AB12" t="n">
        <v>155.608151368972</v>
      </c>
      <c r="AC12" t="n">
        <v>140.7571277997721</v>
      </c>
      <c r="AD12" t="n">
        <v>113728.3540623913</v>
      </c>
      <c r="AE12" t="n">
        <v>155608.151368972</v>
      </c>
      <c r="AF12" t="n">
        <v>4.79838780214092e-06</v>
      </c>
      <c r="AG12" t="n">
        <v>0.4783333333333333</v>
      </c>
      <c r="AH12" t="n">
        <v>140757.1277997721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8.8209</v>
      </c>
      <c r="E13" t="n">
        <v>11.34</v>
      </c>
      <c r="F13" t="n">
        <v>7.49</v>
      </c>
      <c r="G13" t="n">
        <v>19.55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114.33</v>
      </c>
      <c r="Q13" t="n">
        <v>605.9</v>
      </c>
      <c r="R13" t="n">
        <v>37.69</v>
      </c>
      <c r="S13" t="n">
        <v>21.88</v>
      </c>
      <c r="T13" t="n">
        <v>6806.59</v>
      </c>
      <c r="U13" t="n">
        <v>0.58</v>
      </c>
      <c r="V13" t="n">
        <v>0.83</v>
      </c>
      <c r="W13" t="n">
        <v>1.02</v>
      </c>
      <c r="X13" t="n">
        <v>0.44</v>
      </c>
      <c r="Y13" t="n">
        <v>1</v>
      </c>
      <c r="Z13" t="n">
        <v>10</v>
      </c>
      <c r="AA13" t="n">
        <v>111.4339057977454</v>
      </c>
      <c r="AB13" t="n">
        <v>152.4687860293716</v>
      </c>
      <c r="AC13" t="n">
        <v>137.9173790820552</v>
      </c>
      <c r="AD13" t="n">
        <v>111433.9057977454</v>
      </c>
      <c r="AE13" t="n">
        <v>152468.7860293716</v>
      </c>
      <c r="AF13" t="n">
        <v>4.85870227103621e-06</v>
      </c>
      <c r="AG13" t="n">
        <v>0.4725</v>
      </c>
      <c r="AH13" t="n">
        <v>137917.3790820552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8.8705</v>
      </c>
      <c r="E14" t="n">
        <v>11.27</v>
      </c>
      <c r="F14" t="n">
        <v>7.48</v>
      </c>
      <c r="G14" t="n">
        <v>20.39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113.58</v>
      </c>
      <c r="Q14" t="n">
        <v>605.85</v>
      </c>
      <c r="R14" t="n">
        <v>37.32</v>
      </c>
      <c r="S14" t="n">
        <v>21.88</v>
      </c>
      <c r="T14" t="n">
        <v>6627.68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110.3065772526505</v>
      </c>
      <c r="AB14" t="n">
        <v>150.9263253797483</v>
      </c>
      <c r="AC14" t="n">
        <v>136.5221287119744</v>
      </c>
      <c r="AD14" t="n">
        <v>110306.5772526505</v>
      </c>
      <c r="AE14" t="n">
        <v>150926.3253797483</v>
      </c>
      <c r="AF14" t="n">
        <v>4.886022797586041e-06</v>
      </c>
      <c r="AG14" t="n">
        <v>0.4695833333333333</v>
      </c>
      <c r="AH14" t="n">
        <v>136522.1287119744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8.9733</v>
      </c>
      <c r="E15" t="n">
        <v>11.14</v>
      </c>
      <c r="F15" t="n">
        <v>7.44</v>
      </c>
      <c r="G15" t="n">
        <v>22.33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605.84</v>
      </c>
      <c r="R15" t="n">
        <v>36.09</v>
      </c>
      <c r="S15" t="n">
        <v>21.88</v>
      </c>
      <c r="T15" t="n">
        <v>6022.79</v>
      </c>
      <c r="U15" t="n">
        <v>0.61</v>
      </c>
      <c r="V15" t="n">
        <v>0.83</v>
      </c>
      <c r="W15" t="n">
        <v>1.02</v>
      </c>
      <c r="X15" t="n">
        <v>0.39</v>
      </c>
      <c r="Y15" t="n">
        <v>1</v>
      </c>
      <c r="Z15" t="n">
        <v>10</v>
      </c>
      <c r="AA15" t="n">
        <v>108.3104105669095</v>
      </c>
      <c r="AB15" t="n">
        <v>148.19508205566</v>
      </c>
      <c r="AC15" t="n">
        <v>134.0515514174121</v>
      </c>
      <c r="AD15" t="n">
        <v>108310.4105669095</v>
      </c>
      <c r="AE15" t="n">
        <v>148195.08205566</v>
      </c>
      <c r="AF15" t="n">
        <v>4.942646792128834e-06</v>
      </c>
      <c r="AG15" t="n">
        <v>0.4641666666666667</v>
      </c>
      <c r="AH15" t="n">
        <v>134051.5514174121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9.0364</v>
      </c>
      <c r="E16" t="n">
        <v>11.07</v>
      </c>
      <c r="F16" t="n">
        <v>7.41</v>
      </c>
      <c r="G16" t="n">
        <v>23.41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111.52</v>
      </c>
      <c r="Q16" t="n">
        <v>605.84</v>
      </c>
      <c r="R16" t="n">
        <v>35.07</v>
      </c>
      <c r="S16" t="n">
        <v>21.88</v>
      </c>
      <c r="T16" t="n">
        <v>5516.53</v>
      </c>
      <c r="U16" t="n">
        <v>0.62</v>
      </c>
      <c r="V16" t="n">
        <v>0.83</v>
      </c>
      <c r="W16" t="n">
        <v>1.02</v>
      </c>
      <c r="X16" t="n">
        <v>0.35</v>
      </c>
      <c r="Y16" t="n">
        <v>1</v>
      </c>
      <c r="Z16" t="n">
        <v>10</v>
      </c>
      <c r="AA16" t="n">
        <v>106.7395210391521</v>
      </c>
      <c r="AB16" t="n">
        <v>146.0457217010286</v>
      </c>
      <c r="AC16" t="n">
        <v>132.1073229983798</v>
      </c>
      <c r="AD16" t="n">
        <v>106739.5210391521</v>
      </c>
      <c r="AE16" t="n">
        <v>146045.7217010286</v>
      </c>
      <c r="AF16" t="n">
        <v>4.977403349090412e-06</v>
      </c>
      <c r="AG16" t="n">
        <v>0.46125</v>
      </c>
      <c r="AH16" t="n">
        <v>132107.3229983798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9.0778</v>
      </c>
      <c r="E17" t="n">
        <v>11.02</v>
      </c>
      <c r="F17" t="n">
        <v>7.41</v>
      </c>
      <c r="G17" t="n">
        <v>24.7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110.96</v>
      </c>
      <c r="Q17" t="n">
        <v>605.84</v>
      </c>
      <c r="R17" t="n">
        <v>35.31</v>
      </c>
      <c r="S17" t="n">
        <v>21.88</v>
      </c>
      <c r="T17" t="n">
        <v>5639.74</v>
      </c>
      <c r="U17" t="n">
        <v>0.62</v>
      </c>
      <c r="V17" t="n">
        <v>0.83</v>
      </c>
      <c r="W17" t="n">
        <v>1.01</v>
      </c>
      <c r="X17" t="n">
        <v>0.35</v>
      </c>
      <c r="Y17" t="n">
        <v>1</v>
      </c>
      <c r="Z17" t="n">
        <v>10</v>
      </c>
      <c r="AA17" t="n">
        <v>105.92164688197</v>
      </c>
      <c r="AB17" t="n">
        <v>144.9266701971113</v>
      </c>
      <c r="AC17" t="n">
        <v>131.0950721993974</v>
      </c>
      <c r="AD17" t="n">
        <v>105921.6468819701</v>
      </c>
      <c r="AE17" t="n">
        <v>144926.6701971113</v>
      </c>
      <c r="AF17" t="n">
        <v>5.000207175686439e-06</v>
      </c>
      <c r="AG17" t="n">
        <v>0.4591666666666667</v>
      </c>
      <c r="AH17" t="n">
        <v>131095.0721993974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9.136100000000001</v>
      </c>
      <c r="E18" t="n">
        <v>10.95</v>
      </c>
      <c r="F18" t="n">
        <v>7.39</v>
      </c>
      <c r="G18" t="n">
        <v>26.07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110.39</v>
      </c>
      <c r="Q18" t="n">
        <v>605.84</v>
      </c>
      <c r="R18" t="n">
        <v>34.45</v>
      </c>
      <c r="S18" t="n">
        <v>21.88</v>
      </c>
      <c r="T18" t="n">
        <v>5218.6</v>
      </c>
      <c r="U18" t="n">
        <v>0.64</v>
      </c>
      <c r="V18" t="n">
        <v>0.84</v>
      </c>
      <c r="W18" t="n">
        <v>1.01</v>
      </c>
      <c r="X18" t="n">
        <v>0.33</v>
      </c>
      <c r="Y18" t="n">
        <v>1</v>
      </c>
      <c r="Z18" t="n">
        <v>10</v>
      </c>
      <c r="AA18" t="n">
        <v>104.8215429912181</v>
      </c>
      <c r="AB18" t="n">
        <v>143.4214595206269</v>
      </c>
      <c r="AC18" t="n">
        <v>129.7335167172996</v>
      </c>
      <c r="AD18" t="n">
        <v>104821.5429912181</v>
      </c>
      <c r="AE18" t="n">
        <v>143421.4595206268</v>
      </c>
      <c r="AF18" t="n">
        <v>5.032319810723841e-06</v>
      </c>
      <c r="AG18" t="n">
        <v>0.45625</v>
      </c>
      <c r="AH18" t="n">
        <v>129733.5167172996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9.205500000000001</v>
      </c>
      <c r="E19" t="n">
        <v>10.86</v>
      </c>
      <c r="F19" t="n">
        <v>7.35</v>
      </c>
      <c r="G19" t="n">
        <v>27.56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109.34</v>
      </c>
      <c r="Q19" t="n">
        <v>605.89</v>
      </c>
      <c r="R19" t="n">
        <v>33.11</v>
      </c>
      <c r="S19" t="n">
        <v>21.88</v>
      </c>
      <c r="T19" t="n">
        <v>4553.46</v>
      </c>
      <c r="U19" t="n">
        <v>0.66</v>
      </c>
      <c r="V19" t="n">
        <v>0.84</v>
      </c>
      <c r="W19" t="n">
        <v>1.02</v>
      </c>
      <c r="X19" t="n">
        <v>0.29</v>
      </c>
      <c r="Y19" t="n">
        <v>1</v>
      </c>
      <c r="Z19" t="n">
        <v>10</v>
      </c>
      <c r="AA19" t="n">
        <v>103.2342363043371</v>
      </c>
      <c r="AB19" t="n">
        <v>141.2496364846086</v>
      </c>
      <c r="AC19" t="n">
        <v>127.7689694236655</v>
      </c>
      <c r="AD19" t="n">
        <v>103234.2363043371</v>
      </c>
      <c r="AE19" t="n">
        <v>141249.6364846086</v>
      </c>
      <c r="AF19" t="n">
        <v>5.070546515210901e-06</v>
      </c>
      <c r="AG19" t="n">
        <v>0.4525</v>
      </c>
      <c r="AH19" t="n">
        <v>127768.9694236655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9.184100000000001</v>
      </c>
      <c r="E20" t="n">
        <v>10.89</v>
      </c>
      <c r="F20" t="n">
        <v>7.38</v>
      </c>
      <c r="G20" t="n">
        <v>27.66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108.88</v>
      </c>
      <c r="Q20" t="n">
        <v>605.91</v>
      </c>
      <c r="R20" t="n">
        <v>34.06</v>
      </c>
      <c r="S20" t="n">
        <v>21.88</v>
      </c>
      <c r="T20" t="n">
        <v>5025.57</v>
      </c>
      <c r="U20" t="n">
        <v>0.64</v>
      </c>
      <c r="V20" t="n">
        <v>0.84</v>
      </c>
      <c r="W20" t="n">
        <v>1.02</v>
      </c>
      <c r="X20" t="n">
        <v>0.32</v>
      </c>
      <c r="Y20" t="n">
        <v>1</v>
      </c>
      <c r="Z20" t="n">
        <v>10</v>
      </c>
      <c r="AA20" t="n">
        <v>103.3376488765574</v>
      </c>
      <c r="AB20" t="n">
        <v>141.391130128161</v>
      </c>
      <c r="AC20" t="n">
        <v>127.8969591124649</v>
      </c>
      <c r="AD20" t="n">
        <v>103337.6488765574</v>
      </c>
      <c r="AE20" t="n">
        <v>141391.130128161</v>
      </c>
      <c r="AF20" t="n">
        <v>5.058759029965612e-06</v>
      </c>
      <c r="AG20" t="n">
        <v>0.45375</v>
      </c>
      <c r="AH20" t="n">
        <v>127896.9591124649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9.2547</v>
      </c>
      <c r="E21" t="n">
        <v>10.81</v>
      </c>
      <c r="F21" t="n">
        <v>7.34</v>
      </c>
      <c r="G21" t="n">
        <v>29.36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108.35</v>
      </c>
      <c r="Q21" t="n">
        <v>605.87</v>
      </c>
      <c r="R21" t="n">
        <v>32.95</v>
      </c>
      <c r="S21" t="n">
        <v>21.88</v>
      </c>
      <c r="T21" t="n">
        <v>4474.41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102.0666886098943</v>
      </c>
      <c r="AB21" t="n">
        <v>139.6521462205039</v>
      </c>
      <c r="AC21" t="n">
        <v>126.3239413882747</v>
      </c>
      <c r="AD21" t="n">
        <v>102066.6886098943</v>
      </c>
      <c r="AE21" t="n">
        <v>139652.1462205038</v>
      </c>
      <c r="AF21" t="n">
        <v>5.097646714933717e-06</v>
      </c>
      <c r="AG21" t="n">
        <v>0.4504166666666667</v>
      </c>
      <c r="AH21" t="n">
        <v>126323.9413882747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9.3095</v>
      </c>
      <c r="E22" t="n">
        <v>10.74</v>
      </c>
      <c r="F22" t="n">
        <v>7.32</v>
      </c>
      <c r="G22" t="n">
        <v>31.39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107.28</v>
      </c>
      <c r="Q22" t="n">
        <v>605.9</v>
      </c>
      <c r="R22" t="n">
        <v>32.34</v>
      </c>
      <c r="S22" t="n">
        <v>21.88</v>
      </c>
      <c r="T22" t="n">
        <v>4175.53</v>
      </c>
      <c r="U22" t="n">
        <v>0.68</v>
      </c>
      <c r="V22" t="n">
        <v>0.84</v>
      </c>
      <c r="W22" t="n">
        <v>1.01</v>
      </c>
      <c r="X22" t="n">
        <v>0.27</v>
      </c>
      <c r="Y22" t="n">
        <v>1</v>
      </c>
      <c r="Z22" t="n">
        <v>10</v>
      </c>
      <c r="AA22" t="n">
        <v>100.7542146440734</v>
      </c>
      <c r="AB22" t="n">
        <v>137.8563614382037</v>
      </c>
      <c r="AC22" t="n">
        <v>124.699543785197</v>
      </c>
      <c r="AD22" t="n">
        <v>100754.2146440734</v>
      </c>
      <c r="AE22" t="n">
        <v>137856.3614382037</v>
      </c>
      <c r="AF22" t="n">
        <v>5.127831490234738e-06</v>
      </c>
      <c r="AG22" t="n">
        <v>0.4475</v>
      </c>
      <c r="AH22" t="n">
        <v>124699.543785197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9.3062</v>
      </c>
      <c r="E23" t="n">
        <v>10.75</v>
      </c>
      <c r="F23" t="n">
        <v>7.33</v>
      </c>
      <c r="G23" t="n">
        <v>31.4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107.07</v>
      </c>
      <c r="Q23" t="n">
        <v>605.89</v>
      </c>
      <c r="R23" t="n">
        <v>32.6</v>
      </c>
      <c r="S23" t="n">
        <v>21.88</v>
      </c>
      <c r="T23" t="n">
        <v>4309.07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100.713992112788</v>
      </c>
      <c r="AB23" t="n">
        <v>137.8013271964062</v>
      </c>
      <c r="AC23" t="n">
        <v>124.6497619341956</v>
      </c>
      <c r="AD23" t="n">
        <v>100713.992112788</v>
      </c>
      <c r="AE23" t="n">
        <v>137801.3271964063</v>
      </c>
      <c r="AF23" t="n">
        <v>5.126013793911867e-06</v>
      </c>
      <c r="AG23" t="n">
        <v>0.4479166666666667</v>
      </c>
      <c r="AH23" t="n">
        <v>124649.7619341956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9.3772</v>
      </c>
      <c r="E24" t="n">
        <v>10.66</v>
      </c>
      <c r="F24" t="n">
        <v>7.29</v>
      </c>
      <c r="G24" t="n">
        <v>33.66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105.81</v>
      </c>
      <c r="Q24" t="n">
        <v>605.88</v>
      </c>
      <c r="R24" t="n">
        <v>31.6</v>
      </c>
      <c r="S24" t="n">
        <v>21.88</v>
      </c>
      <c r="T24" t="n">
        <v>3811.48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99.04673071253798</v>
      </c>
      <c r="AB24" t="n">
        <v>135.5201065942035</v>
      </c>
      <c r="AC24" t="n">
        <v>122.5862578245531</v>
      </c>
      <c r="AD24" t="n">
        <v>99046.73071253797</v>
      </c>
      <c r="AE24" t="n">
        <v>135520.1065942035</v>
      </c>
      <c r="AF24" t="n">
        <v>5.165121805706986e-06</v>
      </c>
      <c r="AG24" t="n">
        <v>0.4441666666666667</v>
      </c>
      <c r="AH24" t="n">
        <v>122586.2578245531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9.361800000000001</v>
      </c>
      <c r="E25" t="n">
        <v>10.68</v>
      </c>
      <c r="F25" t="n">
        <v>7.31</v>
      </c>
      <c r="G25" t="n">
        <v>33.74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106.11</v>
      </c>
      <c r="Q25" t="n">
        <v>605.85</v>
      </c>
      <c r="R25" t="n">
        <v>31.98</v>
      </c>
      <c r="S25" t="n">
        <v>21.88</v>
      </c>
      <c r="T25" t="n">
        <v>4003.79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99.47225945066432</v>
      </c>
      <c r="AB25" t="n">
        <v>136.1023337867106</v>
      </c>
      <c r="AC25" t="n">
        <v>123.1129180709686</v>
      </c>
      <c r="AD25" t="n">
        <v>99472.25945066432</v>
      </c>
      <c r="AE25" t="n">
        <v>136102.3337867106</v>
      </c>
      <c r="AF25" t="n">
        <v>5.156639222866918e-06</v>
      </c>
      <c r="AG25" t="n">
        <v>0.445</v>
      </c>
      <c r="AH25" t="n">
        <v>123112.9180709686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9.432</v>
      </c>
      <c r="E26" t="n">
        <v>10.6</v>
      </c>
      <c r="F26" t="n">
        <v>7.28</v>
      </c>
      <c r="G26" t="n">
        <v>36.39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104.68</v>
      </c>
      <c r="Q26" t="n">
        <v>605.84</v>
      </c>
      <c r="R26" t="n">
        <v>31.06</v>
      </c>
      <c r="S26" t="n">
        <v>21.88</v>
      </c>
      <c r="T26" t="n">
        <v>3547.08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97.7816586258018</v>
      </c>
      <c r="AB26" t="n">
        <v>133.7891791540904</v>
      </c>
      <c r="AC26" t="n">
        <v>121.020527669952</v>
      </c>
      <c r="AD26" t="n">
        <v>97781.65862580179</v>
      </c>
      <c r="AE26" t="n">
        <v>133789.1791540904</v>
      </c>
      <c r="AF26" t="n">
        <v>5.195306581008008e-06</v>
      </c>
      <c r="AG26" t="n">
        <v>0.4416666666666667</v>
      </c>
      <c r="AH26" t="n">
        <v>121020.527669952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9.436400000000001</v>
      </c>
      <c r="E27" t="n">
        <v>10.6</v>
      </c>
      <c r="F27" t="n">
        <v>7.27</v>
      </c>
      <c r="G27" t="n">
        <v>36.37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104.45</v>
      </c>
      <c r="Q27" t="n">
        <v>605.88</v>
      </c>
      <c r="R27" t="n">
        <v>31.03</v>
      </c>
      <c r="S27" t="n">
        <v>21.88</v>
      </c>
      <c r="T27" t="n">
        <v>3530.29</v>
      </c>
      <c r="U27" t="n">
        <v>0.71</v>
      </c>
      <c r="V27" t="n">
        <v>0.85</v>
      </c>
      <c r="W27" t="n">
        <v>1</v>
      </c>
      <c r="X27" t="n">
        <v>0.22</v>
      </c>
      <c r="Y27" t="n">
        <v>1</v>
      </c>
      <c r="Z27" t="n">
        <v>10</v>
      </c>
      <c r="AA27" t="n">
        <v>97.56184664123613</v>
      </c>
      <c r="AB27" t="n">
        <v>133.4884226993875</v>
      </c>
      <c r="AC27" t="n">
        <v>120.7484749891715</v>
      </c>
      <c r="AD27" t="n">
        <v>97561.84664123613</v>
      </c>
      <c r="AE27" t="n">
        <v>133488.4226993874</v>
      </c>
      <c r="AF27" t="n">
        <v>5.197730176105171e-06</v>
      </c>
      <c r="AG27" t="n">
        <v>0.4416666666666667</v>
      </c>
      <c r="AH27" t="n">
        <v>120748.4749891715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9.499700000000001</v>
      </c>
      <c r="E28" t="n">
        <v>10.53</v>
      </c>
      <c r="F28" t="n">
        <v>7.25</v>
      </c>
      <c r="G28" t="n">
        <v>39.55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103.55</v>
      </c>
      <c r="Q28" t="n">
        <v>605.88</v>
      </c>
      <c r="R28" t="n">
        <v>29.9</v>
      </c>
      <c r="S28" t="n">
        <v>21.88</v>
      </c>
      <c r="T28" t="n">
        <v>2970.64</v>
      </c>
      <c r="U28" t="n">
        <v>0.73</v>
      </c>
      <c r="V28" t="n">
        <v>0.85</v>
      </c>
      <c r="W28" t="n">
        <v>1.01</v>
      </c>
      <c r="X28" t="n">
        <v>0.19</v>
      </c>
      <c r="Y28" t="n">
        <v>1</v>
      </c>
      <c r="Z28" t="n">
        <v>10</v>
      </c>
      <c r="AA28" t="n">
        <v>96.31540404606402</v>
      </c>
      <c r="AB28" t="n">
        <v>131.7829849515075</v>
      </c>
      <c r="AC28" t="n">
        <v>119.2058018263517</v>
      </c>
      <c r="AD28" t="n">
        <v>96315.40404606402</v>
      </c>
      <c r="AE28" t="n">
        <v>131782.9849515075</v>
      </c>
      <c r="AF28" t="n">
        <v>5.232596896480256e-06</v>
      </c>
      <c r="AG28" t="n">
        <v>0.43875</v>
      </c>
      <c r="AH28" t="n">
        <v>119205.8018263517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9.488899999999999</v>
      </c>
      <c r="E29" t="n">
        <v>10.54</v>
      </c>
      <c r="F29" t="n">
        <v>7.26</v>
      </c>
      <c r="G29" t="n">
        <v>39.61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103.07</v>
      </c>
      <c r="Q29" t="n">
        <v>605.85</v>
      </c>
      <c r="R29" t="n">
        <v>30.53</v>
      </c>
      <c r="S29" t="n">
        <v>21.88</v>
      </c>
      <c r="T29" t="n">
        <v>3287.36</v>
      </c>
      <c r="U29" t="n">
        <v>0.72</v>
      </c>
      <c r="V29" t="n">
        <v>0.85</v>
      </c>
      <c r="W29" t="n">
        <v>1.01</v>
      </c>
      <c r="X29" t="n">
        <v>0.2</v>
      </c>
      <c r="Y29" t="n">
        <v>1</v>
      </c>
      <c r="Z29" t="n">
        <v>10</v>
      </c>
      <c r="AA29" t="n">
        <v>96.19163333867051</v>
      </c>
      <c r="AB29" t="n">
        <v>131.6136364092735</v>
      </c>
      <c r="AC29" t="n">
        <v>119.0526156713063</v>
      </c>
      <c r="AD29" t="n">
        <v>96191.63333867051</v>
      </c>
      <c r="AE29" t="n">
        <v>131613.6364092735</v>
      </c>
      <c r="AF29" t="n">
        <v>5.226648072150857e-06</v>
      </c>
      <c r="AG29" t="n">
        <v>0.4391666666666666</v>
      </c>
      <c r="AH29" t="n">
        <v>119052.6156713063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9.4899</v>
      </c>
      <c r="E30" t="n">
        <v>10.54</v>
      </c>
      <c r="F30" t="n">
        <v>7.26</v>
      </c>
      <c r="G30" t="n">
        <v>39.61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102.54</v>
      </c>
      <c r="Q30" t="n">
        <v>605.84</v>
      </c>
      <c r="R30" t="n">
        <v>30.66</v>
      </c>
      <c r="S30" t="n">
        <v>21.88</v>
      </c>
      <c r="T30" t="n">
        <v>3349.62</v>
      </c>
      <c r="U30" t="n">
        <v>0.71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95.87812606755523</v>
      </c>
      <c r="AB30" t="n">
        <v>131.1846819299691</v>
      </c>
      <c r="AC30" t="n">
        <v>118.6646000054652</v>
      </c>
      <c r="AD30" t="n">
        <v>95878.12606755523</v>
      </c>
      <c r="AE30" t="n">
        <v>131184.6819299691</v>
      </c>
      <c r="AF30" t="n">
        <v>5.227198889218395e-06</v>
      </c>
      <c r="AG30" t="n">
        <v>0.4391666666666666</v>
      </c>
      <c r="AH30" t="n">
        <v>118664.6000054652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9.555899999999999</v>
      </c>
      <c r="E31" t="n">
        <v>10.46</v>
      </c>
      <c r="F31" t="n">
        <v>7.24</v>
      </c>
      <c r="G31" t="n">
        <v>43.41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101.39</v>
      </c>
      <c r="Q31" t="n">
        <v>605.84</v>
      </c>
      <c r="R31" t="n">
        <v>29.59</v>
      </c>
      <c r="S31" t="n">
        <v>21.88</v>
      </c>
      <c r="T31" t="n">
        <v>2820.27</v>
      </c>
      <c r="U31" t="n">
        <v>0.74</v>
      </c>
      <c r="V31" t="n">
        <v>0.85</v>
      </c>
      <c r="W31" t="n">
        <v>1.01</v>
      </c>
      <c r="X31" t="n">
        <v>0.18</v>
      </c>
      <c r="Y31" t="n">
        <v>1</v>
      </c>
      <c r="Z31" t="n">
        <v>10</v>
      </c>
      <c r="AA31" t="n">
        <v>94.47778084394801</v>
      </c>
      <c r="AB31" t="n">
        <v>129.2686678161596</v>
      </c>
      <c r="AC31" t="n">
        <v>116.9314475895343</v>
      </c>
      <c r="AD31" t="n">
        <v>94477.78084394801</v>
      </c>
      <c r="AE31" t="n">
        <v>129268.6678161596</v>
      </c>
      <c r="AF31" t="n">
        <v>5.263552815675828e-06</v>
      </c>
      <c r="AG31" t="n">
        <v>0.4358333333333334</v>
      </c>
      <c r="AH31" t="n">
        <v>116931.4475895343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9.5557</v>
      </c>
      <c r="E32" t="n">
        <v>10.46</v>
      </c>
      <c r="F32" t="n">
        <v>7.24</v>
      </c>
      <c r="G32" t="n">
        <v>43.41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100.78</v>
      </c>
      <c r="Q32" t="n">
        <v>605.91</v>
      </c>
      <c r="R32" t="n">
        <v>29.63</v>
      </c>
      <c r="S32" t="n">
        <v>21.88</v>
      </c>
      <c r="T32" t="n">
        <v>2840.8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94.13225429561571</v>
      </c>
      <c r="AB32" t="n">
        <v>128.7959031491761</v>
      </c>
      <c r="AC32" t="n">
        <v>116.5038029188382</v>
      </c>
      <c r="AD32" t="n">
        <v>94132.25429561571</v>
      </c>
      <c r="AE32" t="n">
        <v>128795.9031491761</v>
      </c>
      <c r="AF32" t="n">
        <v>5.263442652262322e-06</v>
      </c>
      <c r="AG32" t="n">
        <v>0.4358333333333334</v>
      </c>
      <c r="AH32" t="n">
        <v>116503.8029188382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9.560700000000001</v>
      </c>
      <c r="E33" t="n">
        <v>10.46</v>
      </c>
      <c r="F33" t="n">
        <v>7.23</v>
      </c>
      <c r="G33" t="n">
        <v>43.38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100.17</v>
      </c>
      <c r="Q33" t="n">
        <v>605.84</v>
      </c>
      <c r="R33" t="n">
        <v>29.5</v>
      </c>
      <c r="S33" t="n">
        <v>21.88</v>
      </c>
      <c r="T33" t="n">
        <v>2776.09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93.69507866247946</v>
      </c>
      <c r="AB33" t="n">
        <v>128.1977401610916</v>
      </c>
      <c r="AC33" t="n">
        <v>115.9627277668093</v>
      </c>
      <c r="AD33" t="n">
        <v>93695.07866247946</v>
      </c>
      <c r="AE33" t="n">
        <v>128197.7401610916</v>
      </c>
      <c r="AF33" t="n">
        <v>5.266196737600007e-06</v>
      </c>
      <c r="AG33" t="n">
        <v>0.4358333333333334</v>
      </c>
      <c r="AH33" t="n">
        <v>115962.7277668093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9.616899999999999</v>
      </c>
      <c r="E34" t="n">
        <v>10.4</v>
      </c>
      <c r="F34" t="n">
        <v>7.22</v>
      </c>
      <c r="G34" t="n">
        <v>48.11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7</v>
      </c>
      <c r="N34" t="n">
        <v>64.53</v>
      </c>
      <c r="O34" t="n">
        <v>31931.04</v>
      </c>
      <c r="P34" t="n">
        <v>99.34</v>
      </c>
      <c r="Q34" t="n">
        <v>605.85</v>
      </c>
      <c r="R34" t="n">
        <v>29.17</v>
      </c>
      <c r="S34" t="n">
        <v>21.88</v>
      </c>
      <c r="T34" t="n">
        <v>2614.32</v>
      </c>
      <c r="U34" t="n">
        <v>0.75</v>
      </c>
      <c r="V34" t="n">
        <v>0.86</v>
      </c>
      <c r="W34" t="n">
        <v>1</v>
      </c>
      <c r="X34" t="n">
        <v>0.16</v>
      </c>
      <c r="Y34" t="n">
        <v>1</v>
      </c>
      <c r="Z34" t="n">
        <v>10</v>
      </c>
      <c r="AA34" t="n">
        <v>92.64077404621742</v>
      </c>
      <c r="AB34" t="n">
        <v>126.7551940724856</v>
      </c>
      <c r="AC34" t="n">
        <v>114.6578562522733</v>
      </c>
      <c r="AD34" t="n">
        <v>92640.77404621741</v>
      </c>
      <c r="AE34" t="n">
        <v>126755.1940724856</v>
      </c>
      <c r="AF34" t="n">
        <v>5.297152656795579e-06</v>
      </c>
      <c r="AG34" t="n">
        <v>0.4333333333333333</v>
      </c>
      <c r="AH34" t="n">
        <v>114657.8562522733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9.609999999999999</v>
      </c>
      <c r="E35" t="n">
        <v>10.41</v>
      </c>
      <c r="F35" t="n">
        <v>7.22</v>
      </c>
      <c r="G35" t="n">
        <v>48.16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7</v>
      </c>
      <c r="N35" t="n">
        <v>64.73999999999999</v>
      </c>
      <c r="O35" t="n">
        <v>31987.61</v>
      </c>
      <c r="P35" t="n">
        <v>99.45999999999999</v>
      </c>
      <c r="Q35" t="n">
        <v>605.87</v>
      </c>
      <c r="R35" t="n">
        <v>29.28</v>
      </c>
      <c r="S35" t="n">
        <v>21.88</v>
      </c>
      <c r="T35" t="n">
        <v>2670.77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92.77558123179361</v>
      </c>
      <c r="AB35" t="n">
        <v>126.9396432110642</v>
      </c>
      <c r="AC35" t="n">
        <v>114.824701823942</v>
      </c>
      <c r="AD35" t="n">
        <v>92775.58123179361</v>
      </c>
      <c r="AE35" t="n">
        <v>126939.6432110642</v>
      </c>
      <c r="AF35" t="n">
        <v>5.293352019029575e-06</v>
      </c>
      <c r="AG35" t="n">
        <v>0.43375</v>
      </c>
      <c r="AH35" t="n">
        <v>114824.701823942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9.616899999999999</v>
      </c>
      <c r="E36" t="n">
        <v>10.4</v>
      </c>
      <c r="F36" t="n">
        <v>7.22</v>
      </c>
      <c r="G36" t="n">
        <v>48.11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7</v>
      </c>
      <c r="N36" t="n">
        <v>64.95</v>
      </c>
      <c r="O36" t="n">
        <v>32044.25</v>
      </c>
      <c r="P36" t="n">
        <v>99.16</v>
      </c>
      <c r="Q36" t="n">
        <v>605.86</v>
      </c>
      <c r="R36" t="n">
        <v>29.1</v>
      </c>
      <c r="S36" t="n">
        <v>21.88</v>
      </c>
      <c r="T36" t="n">
        <v>2579.77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92.538916634572</v>
      </c>
      <c r="AB36" t="n">
        <v>126.6158282682406</v>
      </c>
      <c r="AC36" t="n">
        <v>114.5317913247842</v>
      </c>
      <c r="AD36" t="n">
        <v>92538.916634572</v>
      </c>
      <c r="AE36" t="n">
        <v>126615.8282682406</v>
      </c>
      <c r="AF36" t="n">
        <v>5.297152656795579e-06</v>
      </c>
      <c r="AG36" t="n">
        <v>0.4333333333333333</v>
      </c>
      <c r="AH36" t="n">
        <v>114531.7913247842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9.6097</v>
      </c>
      <c r="E37" t="n">
        <v>10.41</v>
      </c>
      <c r="F37" t="n">
        <v>7.22</v>
      </c>
      <c r="G37" t="n">
        <v>48.16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97.7</v>
      </c>
      <c r="Q37" t="n">
        <v>605.84</v>
      </c>
      <c r="R37" t="n">
        <v>29.38</v>
      </c>
      <c r="S37" t="n">
        <v>21.88</v>
      </c>
      <c r="T37" t="n">
        <v>2721.24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91.78162912317333</v>
      </c>
      <c r="AB37" t="n">
        <v>125.5796740859784</v>
      </c>
      <c r="AC37" t="n">
        <v>113.5945262434252</v>
      </c>
      <c r="AD37" t="n">
        <v>91781.62912317333</v>
      </c>
      <c r="AE37" t="n">
        <v>125579.6740859784</v>
      </c>
      <c r="AF37" t="n">
        <v>5.293186773909314e-06</v>
      </c>
      <c r="AG37" t="n">
        <v>0.43375</v>
      </c>
      <c r="AH37" t="n">
        <v>113594.5262434253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9.6837</v>
      </c>
      <c r="E38" t="n">
        <v>10.33</v>
      </c>
      <c r="F38" t="n">
        <v>7.19</v>
      </c>
      <c r="G38" t="n">
        <v>53.94</v>
      </c>
      <c r="H38" t="n">
        <v>0.6899999999999999</v>
      </c>
      <c r="I38" t="n">
        <v>8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96.68000000000001</v>
      </c>
      <c r="Q38" t="n">
        <v>605.84</v>
      </c>
      <c r="R38" t="n">
        <v>28.39</v>
      </c>
      <c r="S38" t="n">
        <v>21.88</v>
      </c>
      <c r="T38" t="n">
        <v>2230.13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90.3855150794279</v>
      </c>
      <c r="AB38" t="n">
        <v>123.6694492591221</v>
      </c>
      <c r="AC38" t="n">
        <v>111.8666105930262</v>
      </c>
      <c r="AD38" t="n">
        <v>90385.5150794279</v>
      </c>
      <c r="AE38" t="n">
        <v>123669.4492591221</v>
      </c>
      <c r="AF38" t="n">
        <v>5.333947236907045e-06</v>
      </c>
      <c r="AG38" t="n">
        <v>0.4304166666666667</v>
      </c>
      <c r="AH38" t="n">
        <v>111866.6105930262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9.6891</v>
      </c>
      <c r="E39" t="n">
        <v>10.32</v>
      </c>
      <c r="F39" t="n">
        <v>7.19</v>
      </c>
      <c r="G39" t="n">
        <v>53.9</v>
      </c>
      <c r="H39" t="n">
        <v>0.7</v>
      </c>
      <c r="I39" t="n">
        <v>8</v>
      </c>
      <c r="J39" t="n">
        <v>259.3</v>
      </c>
      <c r="K39" t="n">
        <v>58.47</v>
      </c>
      <c r="L39" t="n">
        <v>10.25</v>
      </c>
      <c r="M39" t="n">
        <v>6</v>
      </c>
      <c r="N39" t="n">
        <v>65.58</v>
      </c>
      <c r="O39" t="n">
        <v>32214.64</v>
      </c>
      <c r="P39" t="n">
        <v>95.89</v>
      </c>
      <c r="Q39" t="n">
        <v>605.84</v>
      </c>
      <c r="R39" t="n">
        <v>28.12</v>
      </c>
      <c r="S39" t="n">
        <v>21.88</v>
      </c>
      <c r="T39" t="n">
        <v>2096.82</v>
      </c>
      <c r="U39" t="n">
        <v>0.78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89.89023925149623</v>
      </c>
      <c r="AB39" t="n">
        <v>122.991791021319</v>
      </c>
      <c r="AC39" t="n">
        <v>111.2536271063394</v>
      </c>
      <c r="AD39" t="n">
        <v>89890.23925149623</v>
      </c>
      <c r="AE39" t="n">
        <v>122991.791021319</v>
      </c>
      <c r="AF39" t="n">
        <v>5.336921649071744e-06</v>
      </c>
      <c r="AG39" t="n">
        <v>0.43</v>
      </c>
      <c r="AH39" t="n">
        <v>111253.6271063394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9.6839</v>
      </c>
      <c r="E40" t="n">
        <v>10.33</v>
      </c>
      <c r="F40" t="n">
        <v>7.19</v>
      </c>
      <c r="G40" t="n">
        <v>53.94</v>
      </c>
      <c r="H40" t="n">
        <v>0.72</v>
      </c>
      <c r="I40" t="n">
        <v>8</v>
      </c>
      <c r="J40" t="n">
        <v>259.76</v>
      </c>
      <c r="K40" t="n">
        <v>58.47</v>
      </c>
      <c r="L40" t="n">
        <v>10.5</v>
      </c>
      <c r="M40" t="n">
        <v>6</v>
      </c>
      <c r="N40" t="n">
        <v>65.79000000000001</v>
      </c>
      <c r="O40" t="n">
        <v>32271.6</v>
      </c>
      <c r="P40" t="n">
        <v>95.62</v>
      </c>
      <c r="Q40" t="n">
        <v>605.84</v>
      </c>
      <c r="R40" t="n">
        <v>28.26</v>
      </c>
      <c r="S40" t="n">
        <v>21.88</v>
      </c>
      <c r="T40" t="n">
        <v>2166.96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89.78807861922603</v>
      </c>
      <c r="AB40" t="n">
        <v>122.8520103372379</v>
      </c>
      <c r="AC40" t="n">
        <v>111.1271868945636</v>
      </c>
      <c r="AD40" t="n">
        <v>89788.07861922603</v>
      </c>
      <c r="AE40" t="n">
        <v>122852.0103372379</v>
      </c>
      <c r="AF40" t="n">
        <v>5.334057400320552e-06</v>
      </c>
      <c r="AG40" t="n">
        <v>0.4304166666666667</v>
      </c>
      <c r="AH40" t="n">
        <v>111127.1868945636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9.6785</v>
      </c>
      <c r="E41" t="n">
        <v>10.33</v>
      </c>
      <c r="F41" t="n">
        <v>7.2</v>
      </c>
      <c r="G41" t="n">
        <v>53.98</v>
      </c>
      <c r="H41" t="n">
        <v>0.74</v>
      </c>
      <c r="I41" t="n">
        <v>8</v>
      </c>
      <c r="J41" t="n">
        <v>260.23</v>
      </c>
      <c r="K41" t="n">
        <v>58.47</v>
      </c>
      <c r="L41" t="n">
        <v>10.75</v>
      </c>
      <c r="M41" t="n">
        <v>6</v>
      </c>
      <c r="N41" t="n">
        <v>66</v>
      </c>
      <c r="O41" t="n">
        <v>32328.64</v>
      </c>
      <c r="P41" t="n">
        <v>94.63</v>
      </c>
      <c r="Q41" t="n">
        <v>605.84</v>
      </c>
      <c r="R41" t="n">
        <v>28.46</v>
      </c>
      <c r="S41" t="n">
        <v>21.88</v>
      </c>
      <c r="T41" t="n">
        <v>2266.04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89.32157603691249</v>
      </c>
      <c r="AB41" t="n">
        <v>122.2137209234755</v>
      </c>
      <c r="AC41" t="n">
        <v>110.5498149266056</v>
      </c>
      <c r="AD41" t="n">
        <v>89321.57603691249</v>
      </c>
      <c r="AE41" t="n">
        <v>122213.7209234755</v>
      </c>
      <c r="AF41" t="n">
        <v>5.331082988155853e-06</v>
      </c>
      <c r="AG41" t="n">
        <v>0.4304166666666667</v>
      </c>
      <c r="AH41" t="n">
        <v>110549.8149266056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9.68</v>
      </c>
      <c r="E42" t="n">
        <v>10.33</v>
      </c>
      <c r="F42" t="n">
        <v>7.2</v>
      </c>
      <c r="G42" t="n">
        <v>53.97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93.33</v>
      </c>
      <c r="Q42" t="n">
        <v>605.84</v>
      </c>
      <c r="R42" t="n">
        <v>28.47</v>
      </c>
      <c r="S42" t="n">
        <v>21.88</v>
      </c>
      <c r="T42" t="n">
        <v>2271.01</v>
      </c>
      <c r="U42" t="n">
        <v>0.77</v>
      </c>
      <c r="V42" t="n">
        <v>0.86</v>
      </c>
      <c r="W42" t="n">
        <v>1</v>
      </c>
      <c r="X42" t="n">
        <v>0.14</v>
      </c>
      <c r="Y42" t="n">
        <v>1</v>
      </c>
      <c r="Z42" t="n">
        <v>10</v>
      </c>
      <c r="AA42" t="n">
        <v>88.577697767462</v>
      </c>
      <c r="AB42" t="n">
        <v>121.1959138576207</v>
      </c>
      <c r="AC42" t="n">
        <v>109.6291459386145</v>
      </c>
      <c r="AD42" t="n">
        <v>88577.697767462</v>
      </c>
      <c r="AE42" t="n">
        <v>121195.9138576207</v>
      </c>
      <c r="AF42" t="n">
        <v>5.331909213757158e-06</v>
      </c>
      <c r="AG42" t="n">
        <v>0.4304166666666667</v>
      </c>
      <c r="AH42" t="n">
        <v>109629.1459386145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9.7445</v>
      </c>
      <c r="E43" t="n">
        <v>10.26</v>
      </c>
      <c r="F43" t="n">
        <v>7.17</v>
      </c>
      <c r="G43" t="n">
        <v>61.5</v>
      </c>
      <c r="H43" t="n">
        <v>0.77</v>
      </c>
      <c r="I43" t="n">
        <v>7</v>
      </c>
      <c r="J43" t="n">
        <v>261.15</v>
      </c>
      <c r="K43" t="n">
        <v>58.47</v>
      </c>
      <c r="L43" t="n">
        <v>11.25</v>
      </c>
      <c r="M43" t="n">
        <v>5</v>
      </c>
      <c r="N43" t="n">
        <v>66.43000000000001</v>
      </c>
      <c r="O43" t="n">
        <v>32442.95</v>
      </c>
      <c r="P43" t="n">
        <v>92.70999999999999</v>
      </c>
      <c r="Q43" t="n">
        <v>605.84</v>
      </c>
      <c r="R43" t="n">
        <v>27.69</v>
      </c>
      <c r="S43" t="n">
        <v>21.88</v>
      </c>
      <c r="T43" t="n">
        <v>1887.35</v>
      </c>
      <c r="U43" t="n">
        <v>0.79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87.52293844633365</v>
      </c>
      <c r="AB43" t="n">
        <v>119.7527456217565</v>
      </c>
      <c r="AC43" t="n">
        <v>108.3237116536814</v>
      </c>
      <c r="AD43" t="n">
        <v>87522.93844633366</v>
      </c>
      <c r="AE43" t="n">
        <v>119752.7456217565</v>
      </c>
      <c r="AF43" t="n">
        <v>5.367436914613288e-06</v>
      </c>
      <c r="AG43" t="n">
        <v>0.4275</v>
      </c>
      <c r="AH43" t="n">
        <v>108323.7116536814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9.7387</v>
      </c>
      <c r="E44" t="n">
        <v>10.27</v>
      </c>
      <c r="F44" t="n">
        <v>7.18</v>
      </c>
      <c r="G44" t="n">
        <v>61.55</v>
      </c>
      <c r="H44" t="n">
        <v>0.78</v>
      </c>
      <c r="I44" t="n">
        <v>7</v>
      </c>
      <c r="J44" t="n">
        <v>261.62</v>
      </c>
      <c r="K44" t="n">
        <v>58.47</v>
      </c>
      <c r="L44" t="n">
        <v>11.5</v>
      </c>
      <c r="M44" t="n">
        <v>5</v>
      </c>
      <c r="N44" t="n">
        <v>66.64</v>
      </c>
      <c r="O44" t="n">
        <v>32500.22</v>
      </c>
      <c r="P44" t="n">
        <v>93.13</v>
      </c>
      <c r="Q44" t="n">
        <v>605.84</v>
      </c>
      <c r="R44" t="n">
        <v>28.02</v>
      </c>
      <c r="S44" t="n">
        <v>21.88</v>
      </c>
      <c r="T44" t="n">
        <v>2051.13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87.85345138741872</v>
      </c>
      <c r="AB44" t="n">
        <v>120.2049680089507</v>
      </c>
      <c r="AC44" t="n">
        <v>108.73277457094</v>
      </c>
      <c r="AD44" t="n">
        <v>87853.45138741871</v>
      </c>
      <c r="AE44" t="n">
        <v>120204.9680089507</v>
      </c>
      <c r="AF44" t="n">
        <v>5.364242175621574e-06</v>
      </c>
      <c r="AG44" t="n">
        <v>0.4279166666666667</v>
      </c>
      <c r="AH44" t="n">
        <v>108732.77457094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9.7326</v>
      </c>
      <c r="E45" t="n">
        <v>10.27</v>
      </c>
      <c r="F45" t="n">
        <v>7.19</v>
      </c>
      <c r="G45" t="n">
        <v>61.6</v>
      </c>
      <c r="H45" t="n">
        <v>0.8</v>
      </c>
      <c r="I45" t="n">
        <v>7</v>
      </c>
      <c r="J45" t="n">
        <v>262.08</v>
      </c>
      <c r="K45" t="n">
        <v>58.47</v>
      </c>
      <c r="L45" t="n">
        <v>11.75</v>
      </c>
      <c r="M45" t="n">
        <v>5</v>
      </c>
      <c r="N45" t="n">
        <v>66.86</v>
      </c>
      <c r="O45" t="n">
        <v>32557.58</v>
      </c>
      <c r="P45" t="n">
        <v>93.55</v>
      </c>
      <c r="Q45" t="n">
        <v>605.84</v>
      </c>
      <c r="R45" t="n">
        <v>28.22</v>
      </c>
      <c r="S45" t="n">
        <v>21.88</v>
      </c>
      <c r="T45" t="n">
        <v>2152.76</v>
      </c>
      <c r="U45" t="n">
        <v>0.78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88.18282713637558</v>
      </c>
      <c r="AB45" t="n">
        <v>120.6556344397058</v>
      </c>
      <c r="AC45" t="n">
        <v>109.1404300300583</v>
      </c>
      <c r="AD45" t="n">
        <v>88182.82713637558</v>
      </c>
      <c r="AE45" t="n">
        <v>120655.6344397058</v>
      </c>
      <c r="AF45" t="n">
        <v>5.360882191509599e-06</v>
      </c>
      <c r="AG45" t="n">
        <v>0.4279166666666667</v>
      </c>
      <c r="AH45" t="n">
        <v>109140.4300300583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9.7476</v>
      </c>
      <c r="E46" t="n">
        <v>10.26</v>
      </c>
      <c r="F46" t="n">
        <v>7.17</v>
      </c>
      <c r="G46" t="n">
        <v>61.47</v>
      </c>
      <c r="H46" t="n">
        <v>0.8100000000000001</v>
      </c>
      <c r="I46" t="n">
        <v>7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92.81999999999999</v>
      </c>
      <c r="Q46" t="n">
        <v>605.84</v>
      </c>
      <c r="R46" t="n">
        <v>27.69</v>
      </c>
      <c r="S46" t="n">
        <v>21.88</v>
      </c>
      <c r="T46" t="n">
        <v>1888.29</v>
      </c>
      <c r="U46" t="n">
        <v>0.79</v>
      </c>
      <c r="V46" t="n">
        <v>0.86</v>
      </c>
      <c r="W46" t="n">
        <v>1</v>
      </c>
      <c r="X46" t="n">
        <v>0.11</v>
      </c>
      <c r="Y46" t="n">
        <v>1</v>
      </c>
      <c r="Z46" t="n">
        <v>10</v>
      </c>
      <c r="AA46" t="n">
        <v>87.55815721981021</v>
      </c>
      <c r="AB46" t="n">
        <v>119.8009335013697</v>
      </c>
      <c r="AC46" t="n">
        <v>108.3673005496965</v>
      </c>
      <c r="AD46" t="n">
        <v>87558.15721981021</v>
      </c>
      <c r="AE46" t="n">
        <v>119800.9335013697</v>
      </c>
      <c r="AF46" t="n">
        <v>5.369144447522652e-06</v>
      </c>
      <c r="AG46" t="n">
        <v>0.4275</v>
      </c>
      <c r="AH46" t="n">
        <v>108367.3005496965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9.7453</v>
      </c>
      <c r="E47" t="n">
        <v>10.26</v>
      </c>
      <c r="F47" t="n">
        <v>7.17</v>
      </c>
      <c r="G47" t="n">
        <v>61.49</v>
      </c>
      <c r="H47" t="n">
        <v>0.83</v>
      </c>
      <c r="I47" t="n">
        <v>7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91.84</v>
      </c>
      <c r="Q47" t="n">
        <v>605.84</v>
      </c>
      <c r="R47" t="n">
        <v>27.74</v>
      </c>
      <c r="S47" t="n">
        <v>21.88</v>
      </c>
      <c r="T47" t="n">
        <v>1914.16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87.03035307777364</v>
      </c>
      <c r="AB47" t="n">
        <v>119.0787685891603</v>
      </c>
      <c r="AC47" t="n">
        <v>107.7140580431432</v>
      </c>
      <c r="AD47" t="n">
        <v>87030.35307777365</v>
      </c>
      <c r="AE47" t="n">
        <v>119078.7685891603</v>
      </c>
      <c r="AF47" t="n">
        <v>5.367877568267318e-06</v>
      </c>
      <c r="AG47" t="n">
        <v>0.4275</v>
      </c>
      <c r="AH47" t="n">
        <v>107714.0580431432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9.738899999999999</v>
      </c>
      <c r="E48" t="n">
        <v>10.27</v>
      </c>
      <c r="F48" t="n">
        <v>7.18</v>
      </c>
      <c r="G48" t="n">
        <v>61.55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91.64</v>
      </c>
      <c r="Q48" t="n">
        <v>605.85</v>
      </c>
      <c r="R48" t="n">
        <v>28.04</v>
      </c>
      <c r="S48" t="n">
        <v>21.88</v>
      </c>
      <c r="T48" t="n">
        <v>2063.42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87.01916254472744</v>
      </c>
      <c r="AB48" t="n">
        <v>119.063457208155</v>
      </c>
      <c r="AC48" t="n">
        <v>107.7002079588514</v>
      </c>
      <c r="AD48" t="n">
        <v>87019.16254472744</v>
      </c>
      <c r="AE48" t="n">
        <v>119063.457208155</v>
      </c>
      <c r="AF48" t="n">
        <v>5.364352339035081e-06</v>
      </c>
      <c r="AG48" t="n">
        <v>0.4279166666666667</v>
      </c>
      <c r="AH48" t="n">
        <v>107700.2079588514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9.7363</v>
      </c>
      <c r="E49" t="n">
        <v>10.27</v>
      </c>
      <c r="F49" t="n">
        <v>7.18</v>
      </c>
      <c r="G49" t="n">
        <v>61.57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91.25</v>
      </c>
      <c r="Q49" t="n">
        <v>605.84</v>
      </c>
      <c r="R49" t="n">
        <v>28.07</v>
      </c>
      <c r="S49" t="n">
        <v>21.88</v>
      </c>
      <c r="T49" t="n">
        <v>2075.27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86.82303593575151</v>
      </c>
      <c r="AB49" t="n">
        <v>118.7951081292589</v>
      </c>
      <c r="AC49" t="n">
        <v>107.4574697394148</v>
      </c>
      <c r="AD49" t="n">
        <v>86823.03593575151</v>
      </c>
      <c r="AE49" t="n">
        <v>118795.1081292589</v>
      </c>
      <c r="AF49" t="n">
        <v>5.362920214659485e-06</v>
      </c>
      <c r="AG49" t="n">
        <v>0.4279166666666667</v>
      </c>
      <c r="AH49" t="n">
        <v>107457.4697394148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9.741099999999999</v>
      </c>
      <c r="E50" t="n">
        <v>10.27</v>
      </c>
      <c r="F50" t="n">
        <v>7.18</v>
      </c>
      <c r="G50" t="n">
        <v>61.53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90.54000000000001</v>
      </c>
      <c r="Q50" t="n">
        <v>605.88</v>
      </c>
      <c r="R50" t="n">
        <v>27.81</v>
      </c>
      <c r="S50" t="n">
        <v>21.88</v>
      </c>
      <c r="T50" t="n">
        <v>1948.86</v>
      </c>
      <c r="U50" t="n">
        <v>0.79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86.38615089443152</v>
      </c>
      <c r="AB50" t="n">
        <v>118.1973427417175</v>
      </c>
      <c r="AC50" t="n">
        <v>106.9167542414912</v>
      </c>
      <c r="AD50" t="n">
        <v>86386.15089443153</v>
      </c>
      <c r="AE50" t="n">
        <v>118197.3427417175</v>
      </c>
      <c r="AF50" t="n">
        <v>5.365564136583663e-06</v>
      </c>
      <c r="AG50" t="n">
        <v>0.4279166666666667</v>
      </c>
      <c r="AH50" t="n">
        <v>106916.7542414912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9.813499999999999</v>
      </c>
      <c r="E51" t="n">
        <v>10.19</v>
      </c>
      <c r="F51" t="n">
        <v>7.15</v>
      </c>
      <c r="G51" t="n">
        <v>71.5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2</v>
      </c>
      <c r="N51" t="n">
        <v>68.16</v>
      </c>
      <c r="O51" t="n">
        <v>32903.43</v>
      </c>
      <c r="P51" t="n">
        <v>89.47</v>
      </c>
      <c r="Q51" t="n">
        <v>605.84</v>
      </c>
      <c r="R51" t="n">
        <v>27.03</v>
      </c>
      <c r="S51" t="n">
        <v>21.88</v>
      </c>
      <c r="T51" t="n">
        <v>1563.01</v>
      </c>
      <c r="U51" t="n">
        <v>0.8100000000000001</v>
      </c>
      <c r="V51" t="n">
        <v>0.87</v>
      </c>
      <c r="W51" t="n">
        <v>1</v>
      </c>
      <c r="X51" t="n">
        <v>0.09</v>
      </c>
      <c r="Y51" t="n">
        <v>1</v>
      </c>
      <c r="Z51" t="n">
        <v>10</v>
      </c>
      <c r="AA51" t="n">
        <v>85.0338397831153</v>
      </c>
      <c r="AB51" t="n">
        <v>116.3470510194599</v>
      </c>
      <c r="AC51" t="n">
        <v>105.2430517643045</v>
      </c>
      <c r="AD51" t="n">
        <v>85033.8397831153</v>
      </c>
      <c r="AE51" t="n">
        <v>116347.0510194599</v>
      </c>
      <c r="AF51" t="n">
        <v>5.405443292273334e-06</v>
      </c>
      <c r="AG51" t="n">
        <v>0.4245833333333333</v>
      </c>
      <c r="AH51" t="n">
        <v>105243.0517643045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9.8058</v>
      </c>
      <c r="E52" t="n">
        <v>10.2</v>
      </c>
      <c r="F52" t="n">
        <v>7.16</v>
      </c>
      <c r="G52" t="n">
        <v>71.58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1</v>
      </c>
      <c r="N52" t="n">
        <v>68.38</v>
      </c>
      <c r="O52" t="n">
        <v>32961.36</v>
      </c>
      <c r="P52" t="n">
        <v>89.70999999999999</v>
      </c>
      <c r="Q52" t="n">
        <v>605.84</v>
      </c>
      <c r="R52" t="n">
        <v>27.16</v>
      </c>
      <c r="S52" t="n">
        <v>21.88</v>
      </c>
      <c r="T52" t="n">
        <v>1626.75</v>
      </c>
      <c r="U52" t="n">
        <v>0.8100000000000001</v>
      </c>
      <c r="V52" t="n">
        <v>0.86</v>
      </c>
      <c r="W52" t="n">
        <v>1</v>
      </c>
      <c r="X52" t="n">
        <v>0.1</v>
      </c>
      <c r="Y52" t="n">
        <v>1</v>
      </c>
      <c r="Z52" t="n">
        <v>10</v>
      </c>
      <c r="AA52" t="n">
        <v>85.27625005443819</v>
      </c>
      <c r="AB52" t="n">
        <v>116.6787274470701</v>
      </c>
      <c r="AC52" t="n">
        <v>105.5430734591745</v>
      </c>
      <c r="AD52" t="n">
        <v>85276.25005443819</v>
      </c>
      <c r="AE52" t="n">
        <v>116678.7274470701</v>
      </c>
      <c r="AF52" t="n">
        <v>5.401202000853299e-06</v>
      </c>
      <c r="AG52" t="n">
        <v>0.425</v>
      </c>
      <c r="AH52" t="n">
        <v>105543.0734591745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9.801299999999999</v>
      </c>
      <c r="E53" t="n">
        <v>10.2</v>
      </c>
      <c r="F53" t="n">
        <v>7.16</v>
      </c>
      <c r="G53" t="n">
        <v>71.62</v>
      </c>
      <c r="H53" t="n">
        <v>0.92</v>
      </c>
      <c r="I53" t="n">
        <v>6</v>
      </c>
      <c r="J53" t="n">
        <v>265.83</v>
      </c>
      <c r="K53" t="n">
        <v>58.47</v>
      </c>
      <c r="L53" t="n">
        <v>13.75</v>
      </c>
      <c r="M53" t="n">
        <v>0</v>
      </c>
      <c r="N53" t="n">
        <v>68.59999999999999</v>
      </c>
      <c r="O53" t="n">
        <v>33019.37</v>
      </c>
      <c r="P53" t="n">
        <v>89.92</v>
      </c>
      <c r="Q53" t="n">
        <v>605.88</v>
      </c>
      <c r="R53" t="n">
        <v>27.17</v>
      </c>
      <c r="S53" t="n">
        <v>21.88</v>
      </c>
      <c r="T53" t="n">
        <v>1631.2</v>
      </c>
      <c r="U53" t="n">
        <v>0.8100000000000001</v>
      </c>
      <c r="V53" t="n">
        <v>0.86</v>
      </c>
      <c r="W53" t="n">
        <v>1.01</v>
      </c>
      <c r="X53" t="n">
        <v>0.1</v>
      </c>
      <c r="Y53" t="n">
        <v>1</v>
      </c>
      <c r="Z53" t="n">
        <v>10</v>
      </c>
      <c r="AA53" t="n">
        <v>85.42964122116095</v>
      </c>
      <c r="AB53" t="n">
        <v>116.8886040085208</v>
      </c>
      <c r="AC53" t="n">
        <v>105.732919696164</v>
      </c>
      <c r="AD53" t="n">
        <v>85429.64122116094</v>
      </c>
      <c r="AE53" t="n">
        <v>116888.6040085208</v>
      </c>
      <c r="AF53" t="n">
        <v>5.398723324049384e-06</v>
      </c>
      <c r="AG53" t="n">
        <v>0.425</v>
      </c>
      <c r="AH53" t="n">
        <v>105732.919696164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9.785500000000001</v>
      </c>
      <c r="E2" t="n">
        <v>10.22</v>
      </c>
      <c r="F2" t="n">
        <v>7.8</v>
      </c>
      <c r="G2" t="n">
        <v>12.65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49.8</v>
      </c>
      <c r="Q2" t="n">
        <v>605.89</v>
      </c>
      <c r="R2" t="n">
        <v>47.04</v>
      </c>
      <c r="S2" t="n">
        <v>21.88</v>
      </c>
      <c r="T2" t="n">
        <v>11412.78</v>
      </c>
      <c r="U2" t="n">
        <v>0.47</v>
      </c>
      <c r="V2" t="n">
        <v>0.79</v>
      </c>
      <c r="W2" t="n">
        <v>1.06</v>
      </c>
      <c r="X2" t="n">
        <v>0.74</v>
      </c>
      <c r="Y2" t="n">
        <v>1</v>
      </c>
      <c r="Z2" t="n">
        <v>10</v>
      </c>
      <c r="AA2" t="n">
        <v>51.21745706366143</v>
      </c>
      <c r="AB2" t="n">
        <v>70.07798430921194</v>
      </c>
      <c r="AC2" t="n">
        <v>63.38983984182487</v>
      </c>
      <c r="AD2" t="n">
        <v>51217.45706366144</v>
      </c>
      <c r="AE2" t="n">
        <v>70077.98430921194</v>
      </c>
      <c r="AF2" t="n">
        <v>9.585027614402483e-06</v>
      </c>
      <c r="AG2" t="n">
        <v>0.4258333333333333</v>
      </c>
      <c r="AH2" t="n">
        <v>63389.83984182488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10.1306</v>
      </c>
      <c r="E3" t="n">
        <v>9.869999999999999</v>
      </c>
      <c r="F3" t="n">
        <v>7.59</v>
      </c>
      <c r="G3" t="n">
        <v>16.27</v>
      </c>
      <c r="H3" t="n">
        <v>0.3</v>
      </c>
      <c r="I3" t="n">
        <v>28</v>
      </c>
      <c r="J3" t="n">
        <v>71.81</v>
      </c>
      <c r="K3" t="n">
        <v>32.27</v>
      </c>
      <c r="L3" t="n">
        <v>1.25</v>
      </c>
      <c r="M3" t="n">
        <v>26</v>
      </c>
      <c r="N3" t="n">
        <v>8.289999999999999</v>
      </c>
      <c r="O3" t="n">
        <v>9090.98</v>
      </c>
      <c r="P3" t="n">
        <v>46.19</v>
      </c>
      <c r="Q3" t="n">
        <v>605.9299999999999</v>
      </c>
      <c r="R3" t="n">
        <v>40.85</v>
      </c>
      <c r="S3" t="n">
        <v>21.88</v>
      </c>
      <c r="T3" t="n">
        <v>8363.629999999999</v>
      </c>
      <c r="U3" t="n">
        <v>0.54</v>
      </c>
      <c r="V3" t="n">
        <v>0.8100000000000001</v>
      </c>
      <c r="W3" t="n">
        <v>1.03</v>
      </c>
      <c r="X3" t="n">
        <v>0.53</v>
      </c>
      <c r="Y3" t="n">
        <v>1</v>
      </c>
      <c r="Z3" t="n">
        <v>10</v>
      </c>
      <c r="AA3" t="n">
        <v>47.08134504622129</v>
      </c>
      <c r="AB3" t="n">
        <v>64.4187733745692</v>
      </c>
      <c r="AC3" t="n">
        <v>58.27073605603021</v>
      </c>
      <c r="AD3" t="n">
        <v>47081.34504622129</v>
      </c>
      <c r="AE3" t="n">
        <v>64418.7733745692</v>
      </c>
      <c r="AF3" t="n">
        <v>9.923057661894209e-06</v>
      </c>
      <c r="AG3" t="n">
        <v>0.4112499999999999</v>
      </c>
      <c r="AH3" t="n">
        <v>58270.73605603021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10.2981</v>
      </c>
      <c r="E4" t="n">
        <v>9.710000000000001</v>
      </c>
      <c r="F4" t="n">
        <v>7.51</v>
      </c>
      <c r="G4" t="n">
        <v>19.59</v>
      </c>
      <c r="H4" t="n">
        <v>0.36</v>
      </c>
      <c r="I4" t="n">
        <v>23</v>
      </c>
      <c r="J4" t="n">
        <v>72.11</v>
      </c>
      <c r="K4" t="n">
        <v>32.27</v>
      </c>
      <c r="L4" t="n">
        <v>1.5</v>
      </c>
      <c r="M4" t="n">
        <v>11</v>
      </c>
      <c r="N4" t="n">
        <v>8.34</v>
      </c>
      <c r="O4" t="n">
        <v>9127.379999999999</v>
      </c>
      <c r="P4" t="n">
        <v>43.89</v>
      </c>
      <c r="Q4" t="n">
        <v>605.9299999999999</v>
      </c>
      <c r="R4" t="n">
        <v>37.85</v>
      </c>
      <c r="S4" t="n">
        <v>21.88</v>
      </c>
      <c r="T4" t="n">
        <v>6885.64</v>
      </c>
      <c r="U4" t="n">
        <v>0.58</v>
      </c>
      <c r="V4" t="n">
        <v>0.82</v>
      </c>
      <c r="W4" t="n">
        <v>1.04</v>
      </c>
      <c r="X4" t="n">
        <v>0.45</v>
      </c>
      <c r="Y4" t="n">
        <v>1</v>
      </c>
      <c r="Z4" t="n">
        <v>10</v>
      </c>
      <c r="AA4" t="n">
        <v>44.93456211319238</v>
      </c>
      <c r="AB4" t="n">
        <v>61.48145025622176</v>
      </c>
      <c r="AC4" t="n">
        <v>55.61374693353804</v>
      </c>
      <c r="AD4" t="n">
        <v>44934.56211319238</v>
      </c>
      <c r="AE4" t="n">
        <v>61481.45025622176</v>
      </c>
      <c r="AF4" t="n">
        <v>1.008712614336296e-05</v>
      </c>
      <c r="AG4" t="n">
        <v>0.4045833333333334</v>
      </c>
      <c r="AH4" t="n">
        <v>55613.74693353804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10.314</v>
      </c>
      <c r="E5" t="n">
        <v>9.699999999999999</v>
      </c>
      <c r="F5" t="n">
        <v>7.51</v>
      </c>
      <c r="G5" t="n">
        <v>20.48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1</v>
      </c>
      <c r="N5" t="n">
        <v>8.380000000000001</v>
      </c>
      <c r="O5" t="n">
        <v>9163.799999999999</v>
      </c>
      <c r="P5" t="n">
        <v>43.18</v>
      </c>
      <c r="Q5" t="n">
        <v>605.88</v>
      </c>
      <c r="R5" t="n">
        <v>37.39</v>
      </c>
      <c r="S5" t="n">
        <v>21.88</v>
      </c>
      <c r="T5" t="n">
        <v>6663.78</v>
      </c>
      <c r="U5" t="n">
        <v>0.59</v>
      </c>
      <c r="V5" t="n">
        <v>0.82</v>
      </c>
      <c r="W5" t="n">
        <v>1.05</v>
      </c>
      <c r="X5" t="n">
        <v>0.45</v>
      </c>
      <c r="Y5" t="n">
        <v>1</v>
      </c>
      <c r="Z5" t="n">
        <v>10</v>
      </c>
      <c r="AA5" t="n">
        <v>44.49407804724055</v>
      </c>
      <c r="AB5" t="n">
        <v>60.87876052440128</v>
      </c>
      <c r="AC5" t="n">
        <v>55.06857706384196</v>
      </c>
      <c r="AD5" t="n">
        <v>44494.07804724055</v>
      </c>
      <c r="AE5" t="n">
        <v>60878.76052440128</v>
      </c>
      <c r="AF5" t="n">
        <v>1.010270040518596e-05</v>
      </c>
      <c r="AG5" t="n">
        <v>0.4041666666666666</v>
      </c>
      <c r="AH5" t="n">
        <v>55068.57706384196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10.3164</v>
      </c>
      <c r="E6" t="n">
        <v>9.69</v>
      </c>
      <c r="F6" t="n">
        <v>7.51</v>
      </c>
      <c r="G6" t="n">
        <v>20.47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43.32</v>
      </c>
      <c r="Q6" t="n">
        <v>605.84</v>
      </c>
      <c r="R6" t="n">
        <v>37.31</v>
      </c>
      <c r="S6" t="n">
        <v>21.88</v>
      </c>
      <c r="T6" t="n">
        <v>6620.2</v>
      </c>
      <c r="U6" t="n">
        <v>0.59</v>
      </c>
      <c r="V6" t="n">
        <v>0.82</v>
      </c>
      <c r="W6" t="n">
        <v>1.05</v>
      </c>
      <c r="X6" t="n">
        <v>0.45</v>
      </c>
      <c r="Y6" t="n">
        <v>1</v>
      </c>
      <c r="Z6" t="n">
        <v>10</v>
      </c>
      <c r="AA6" t="n">
        <v>44.55483431094996</v>
      </c>
      <c r="AB6" t="n">
        <v>60.96188992478563</v>
      </c>
      <c r="AC6" t="n">
        <v>55.1437727109265</v>
      </c>
      <c r="AD6" t="n">
        <v>44554.83431094996</v>
      </c>
      <c r="AE6" t="n">
        <v>60961.88992478563</v>
      </c>
      <c r="AF6" t="n">
        <v>1.010505123715924e-05</v>
      </c>
      <c r="AG6" t="n">
        <v>0.40375</v>
      </c>
      <c r="AH6" t="n">
        <v>55143.7727109265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9.9086</v>
      </c>
      <c r="E2" t="n">
        <v>10.09</v>
      </c>
      <c r="F2" t="n">
        <v>7.93</v>
      </c>
      <c r="G2" t="n">
        <v>11.32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31.09</v>
      </c>
      <c r="Q2" t="n">
        <v>605.84</v>
      </c>
      <c r="R2" t="n">
        <v>49.7</v>
      </c>
      <c r="S2" t="n">
        <v>21.88</v>
      </c>
      <c r="T2" t="n">
        <v>12717.76</v>
      </c>
      <c r="U2" t="n">
        <v>0.44</v>
      </c>
      <c r="V2" t="n">
        <v>0.78</v>
      </c>
      <c r="W2" t="n">
        <v>1.11</v>
      </c>
      <c r="X2" t="n">
        <v>0.87</v>
      </c>
      <c r="Y2" t="n">
        <v>1</v>
      </c>
      <c r="Z2" t="n">
        <v>10</v>
      </c>
      <c r="AA2" t="n">
        <v>35.98092610329909</v>
      </c>
      <c r="AB2" t="n">
        <v>49.23069046082139</v>
      </c>
      <c r="AC2" t="n">
        <v>44.53218245903806</v>
      </c>
      <c r="AD2" t="n">
        <v>35980.92610329909</v>
      </c>
      <c r="AE2" t="n">
        <v>49230.69046082139</v>
      </c>
      <c r="AF2" t="n">
        <v>1.283655583920321e-05</v>
      </c>
      <c r="AG2" t="n">
        <v>0.4204166666666667</v>
      </c>
      <c r="AH2" t="n">
        <v>44532.18245903806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7.9245</v>
      </c>
      <c r="E2" t="n">
        <v>12.62</v>
      </c>
      <c r="F2" t="n">
        <v>8.43</v>
      </c>
      <c r="G2" t="n">
        <v>7.44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66</v>
      </c>
      <c r="N2" t="n">
        <v>22.98</v>
      </c>
      <c r="O2" t="n">
        <v>17723.39</v>
      </c>
      <c r="P2" t="n">
        <v>93.45</v>
      </c>
      <c r="Q2" t="n">
        <v>606.0700000000001</v>
      </c>
      <c r="R2" t="n">
        <v>66.59</v>
      </c>
      <c r="S2" t="n">
        <v>21.88</v>
      </c>
      <c r="T2" t="n">
        <v>21033.29</v>
      </c>
      <c r="U2" t="n">
        <v>0.33</v>
      </c>
      <c r="V2" t="n">
        <v>0.73</v>
      </c>
      <c r="W2" t="n">
        <v>1.11</v>
      </c>
      <c r="X2" t="n">
        <v>1.37</v>
      </c>
      <c r="Y2" t="n">
        <v>1</v>
      </c>
      <c r="Z2" t="n">
        <v>10</v>
      </c>
      <c r="AA2" t="n">
        <v>105.2493393165295</v>
      </c>
      <c r="AB2" t="n">
        <v>144.0067893259596</v>
      </c>
      <c r="AC2" t="n">
        <v>130.2629834675272</v>
      </c>
      <c r="AD2" t="n">
        <v>105249.3393165295</v>
      </c>
      <c r="AE2" t="n">
        <v>144006.7893259596</v>
      </c>
      <c r="AF2" t="n">
        <v>5.515084273549841e-06</v>
      </c>
      <c r="AG2" t="n">
        <v>0.5258333333333333</v>
      </c>
      <c r="AH2" t="n">
        <v>130262.9834675272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8.4596</v>
      </c>
      <c r="E3" t="n">
        <v>11.82</v>
      </c>
      <c r="F3" t="n">
        <v>8.09</v>
      </c>
      <c r="G3" t="n">
        <v>9.33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88.76000000000001</v>
      </c>
      <c r="Q3" t="n">
        <v>605.9400000000001</v>
      </c>
      <c r="R3" t="n">
        <v>56.53</v>
      </c>
      <c r="S3" t="n">
        <v>21.88</v>
      </c>
      <c r="T3" t="n">
        <v>16083.2</v>
      </c>
      <c r="U3" t="n">
        <v>0.39</v>
      </c>
      <c r="V3" t="n">
        <v>0.76</v>
      </c>
      <c r="W3" t="n">
        <v>1.07</v>
      </c>
      <c r="X3" t="n">
        <v>1.03</v>
      </c>
      <c r="Y3" t="n">
        <v>1</v>
      </c>
      <c r="Z3" t="n">
        <v>10</v>
      </c>
      <c r="AA3" t="n">
        <v>94.21838125357007</v>
      </c>
      <c r="AB3" t="n">
        <v>128.9137458527024</v>
      </c>
      <c r="AC3" t="n">
        <v>116.6103988801333</v>
      </c>
      <c r="AD3" t="n">
        <v>94218.38125357007</v>
      </c>
      <c r="AE3" t="n">
        <v>128913.7458527024</v>
      </c>
      <c r="AF3" t="n">
        <v>5.887489042907722e-06</v>
      </c>
      <c r="AG3" t="n">
        <v>0.4925</v>
      </c>
      <c r="AH3" t="n">
        <v>116610.3988801333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8.8179</v>
      </c>
      <c r="E4" t="n">
        <v>11.34</v>
      </c>
      <c r="F4" t="n">
        <v>7.9</v>
      </c>
      <c r="G4" t="n">
        <v>11.28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85.66</v>
      </c>
      <c r="Q4" t="n">
        <v>605.98</v>
      </c>
      <c r="R4" t="n">
        <v>50.33</v>
      </c>
      <c r="S4" t="n">
        <v>21.88</v>
      </c>
      <c r="T4" t="n">
        <v>13032.65</v>
      </c>
      <c r="U4" t="n">
        <v>0.43</v>
      </c>
      <c r="V4" t="n">
        <v>0.78</v>
      </c>
      <c r="W4" t="n">
        <v>1.06</v>
      </c>
      <c r="X4" t="n">
        <v>0.84</v>
      </c>
      <c r="Y4" t="n">
        <v>1</v>
      </c>
      <c r="Z4" t="n">
        <v>10</v>
      </c>
      <c r="AA4" t="n">
        <v>87.80753455540176</v>
      </c>
      <c r="AB4" t="n">
        <v>120.1421425736775</v>
      </c>
      <c r="AC4" t="n">
        <v>108.6759451070332</v>
      </c>
      <c r="AD4" t="n">
        <v>87807.53455540175</v>
      </c>
      <c r="AE4" t="n">
        <v>120142.1425736775</v>
      </c>
      <c r="AF4" t="n">
        <v>6.136849216447112e-06</v>
      </c>
      <c r="AG4" t="n">
        <v>0.4725</v>
      </c>
      <c r="AH4" t="n">
        <v>108675.9451070332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9.096399999999999</v>
      </c>
      <c r="E5" t="n">
        <v>10.99</v>
      </c>
      <c r="F5" t="n">
        <v>7.75</v>
      </c>
      <c r="G5" t="n">
        <v>13.29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83.06999999999999</v>
      </c>
      <c r="Q5" t="n">
        <v>605.96</v>
      </c>
      <c r="R5" t="n">
        <v>46.13</v>
      </c>
      <c r="S5" t="n">
        <v>21.88</v>
      </c>
      <c r="T5" t="n">
        <v>10968.56</v>
      </c>
      <c r="U5" t="n">
        <v>0.47</v>
      </c>
      <c r="V5" t="n">
        <v>0.8</v>
      </c>
      <c r="W5" t="n">
        <v>1.04</v>
      </c>
      <c r="X5" t="n">
        <v>0.7</v>
      </c>
      <c r="Y5" t="n">
        <v>1</v>
      </c>
      <c r="Z5" t="n">
        <v>10</v>
      </c>
      <c r="AA5" t="n">
        <v>83.05582386571999</v>
      </c>
      <c r="AB5" t="n">
        <v>113.6406423773775</v>
      </c>
      <c r="AC5" t="n">
        <v>102.7949389645532</v>
      </c>
      <c r="AD5" t="n">
        <v>83055.82386571998</v>
      </c>
      <c r="AE5" t="n">
        <v>113640.6423773775</v>
      </c>
      <c r="AF5" t="n">
        <v>6.330672293005082e-06</v>
      </c>
      <c r="AG5" t="n">
        <v>0.4579166666666667</v>
      </c>
      <c r="AH5" t="n">
        <v>102794.9389645532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9.311</v>
      </c>
      <c r="E6" t="n">
        <v>10.74</v>
      </c>
      <c r="F6" t="n">
        <v>7.64</v>
      </c>
      <c r="G6" t="n">
        <v>15.29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81.09</v>
      </c>
      <c r="Q6" t="n">
        <v>605.9</v>
      </c>
      <c r="R6" t="n">
        <v>42.25</v>
      </c>
      <c r="S6" t="n">
        <v>21.88</v>
      </c>
      <c r="T6" t="n">
        <v>9051.370000000001</v>
      </c>
      <c r="U6" t="n">
        <v>0.52</v>
      </c>
      <c r="V6" t="n">
        <v>0.8100000000000001</v>
      </c>
      <c r="W6" t="n">
        <v>1.04</v>
      </c>
      <c r="X6" t="n">
        <v>0.59</v>
      </c>
      <c r="Y6" t="n">
        <v>1</v>
      </c>
      <c r="Z6" t="n">
        <v>10</v>
      </c>
      <c r="AA6" t="n">
        <v>79.61934369865972</v>
      </c>
      <c r="AB6" t="n">
        <v>108.9386986060029</v>
      </c>
      <c r="AC6" t="n">
        <v>98.54174210749756</v>
      </c>
      <c r="AD6" t="n">
        <v>79619.34369865972</v>
      </c>
      <c r="AE6" t="n">
        <v>108938.6986060029</v>
      </c>
      <c r="AF6" t="n">
        <v>6.480023934762139e-06</v>
      </c>
      <c r="AG6" t="n">
        <v>0.4475</v>
      </c>
      <c r="AH6" t="n">
        <v>98541.74210749756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9.4419</v>
      </c>
      <c r="E7" t="n">
        <v>10.59</v>
      </c>
      <c r="F7" t="n">
        <v>7.58</v>
      </c>
      <c r="G7" t="n">
        <v>16.85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79.36</v>
      </c>
      <c r="Q7" t="n">
        <v>605.85</v>
      </c>
      <c r="R7" t="n">
        <v>40.28</v>
      </c>
      <c r="S7" t="n">
        <v>21.88</v>
      </c>
      <c r="T7" t="n">
        <v>8080.2</v>
      </c>
      <c r="U7" t="n">
        <v>0.54</v>
      </c>
      <c r="V7" t="n">
        <v>0.82</v>
      </c>
      <c r="W7" t="n">
        <v>1.04</v>
      </c>
      <c r="X7" t="n">
        <v>0.52</v>
      </c>
      <c r="Y7" t="n">
        <v>1</v>
      </c>
      <c r="Z7" t="n">
        <v>10</v>
      </c>
      <c r="AA7" t="n">
        <v>77.32238505049054</v>
      </c>
      <c r="AB7" t="n">
        <v>105.7958984489157</v>
      </c>
      <c r="AC7" t="n">
        <v>95.69888638645403</v>
      </c>
      <c r="AD7" t="n">
        <v>77322.38505049054</v>
      </c>
      <c r="AE7" t="n">
        <v>105795.8984489157</v>
      </c>
      <c r="AF7" t="n">
        <v>6.571124260512367e-06</v>
      </c>
      <c r="AG7" t="n">
        <v>0.44125</v>
      </c>
      <c r="AH7" t="n">
        <v>95698.88638645403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9.5694</v>
      </c>
      <c r="E8" t="n">
        <v>10.45</v>
      </c>
      <c r="F8" t="n">
        <v>7.53</v>
      </c>
      <c r="G8" t="n">
        <v>18.82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78.05</v>
      </c>
      <c r="Q8" t="n">
        <v>605.96</v>
      </c>
      <c r="R8" t="n">
        <v>38.74</v>
      </c>
      <c r="S8" t="n">
        <v>21.88</v>
      </c>
      <c r="T8" t="n">
        <v>7326.23</v>
      </c>
      <c r="U8" t="n">
        <v>0.5600000000000001</v>
      </c>
      <c r="V8" t="n">
        <v>0.82</v>
      </c>
      <c r="W8" t="n">
        <v>1.03</v>
      </c>
      <c r="X8" t="n">
        <v>0.47</v>
      </c>
      <c r="Y8" t="n">
        <v>1</v>
      </c>
      <c r="Z8" t="n">
        <v>10</v>
      </c>
      <c r="AA8" t="n">
        <v>75.38867124851883</v>
      </c>
      <c r="AB8" t="n">
        <v>103.1501059156272</v>
      </c>
      <c r="AC8" t="n">
        <v>93.30560457914862</v>
      </c>
      <c r="AD8" t="n">
        <v>75388.67124851883</v>
      </c>
      <c r="AE8" t="n">
        <v>103150.1059156272</v>
      </c>
      <c r="AF8" t="n">
        <v>6.659858344035315e-06</v>
      </c>
      <c r="AG8" t="n">
        <v>0.4354166666666666</v>
      </c>
      <c r="AH8" t="n">
        <v>93305.60457914862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9.7242</v>
      </c>
      <c r="E9" t="n">
        <v>10.28</v>
      </c>
      <c r="F9" t="n">
        <v>7.45</v>
      </c>
      <c r="G9" t="n">
        <v>21.28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76.18000000000001</v>
      </c>
      <c r="Q9" t="n">
        <v>605.87</v>
      </c>
      <c r="R9" t="n">
        <v>36.22</v>
      </c>
      <c r="S9" t="n">
        <v>21.88</v>
      </c>
      <c r="T9" t="n">
        <v>6083.22</v>
      </c>
      <c r="U9" t="n">
        <v>0.6</v>
      </c>
      <c r="V9" t="n">
        <v>0.83</v>
      </c>
      <c r="W9" t="n">
        <v>1.02</v>
      </c>
      <c r="X9" t="n">
        <v>0.39</v>
      </c>
      <c r="Y9" t="n">
        <v>1</v>
      </c>
      <c r="Z9" t="n">
        <v>10</v>
      </c>
      <c r="AA9" t="n">
        <v>72.88541072532607</v>
      </c>
      <c r="AB9" t="n">
        <v>99.72503443173652</v>
      </c>
      <c r="AC9" t="n">
        <v>90.20741711056135</v>
      </c>
      <c r="AD9" t="n">
        <v>72885.41072532607</v>
      </c>
      <c r="AE9" t="n">
        <v>99725.03443173652</v>
      </c>
      <c r="AF9" t="n">
        <v>6.767591960736118e-06</v>
      </c>
      <c r="AG9" t="n">
        <v>0.4283333333333333</v>
      </c>
      <c r="AH9" t="n">
        <v>90207.41711056135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9.8162</v>
      </c>
      <c r="E10" t="n">
        <v>10.19</v>
      </c>
      <c r="F10" t="n">
        <v>7.41</v>
      </c>
      <c r="G10" t="n">
        <v>23.4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74.81</v>
      </c>
      <c r="Q10" t="n">
        <v>605.9299999999999</v>
      </c>
      <c r="R10" t="n">
        <v>35.01</v>
      </c>
      <c r="S10" t="n">
        <v>21.88</v>
      </c>
      <c r="T10" t="n">
        <v>5485.54</v>
      </c>
      <c r="U10" t="n">
        <v>0.63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71.32036419010187</v>
      </c>
      <c r="AB10" t="n">
        <v>97.58366871726363</v>
      </c>
      <c r="AC10" t="n">
        <v>88.27042033445142</v>
      </c>
      <c r="AD10" t="n">
        <v>71320.36419010187</v>
      </c>
      <c r="AE10" t="n">
        <v>97583.66871726363</v>
      </c>
      <c r="AF10" t="n">
        <v>6.831619691591893e-06</v>
      </c>
      <c r="AG10" t="n">
        <v>0.4245833333333333</v>
      </c>
      <c r="AH10" t="n">
        <v>88270.42033445141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9.864100000000001</v>
      </c>
      <c r="E11" t="n">
        <v>10.14</v>
      </c>
      <c r="F11" t="n">
        <v>7.39</v>
      </c>
      <c r="G11" t="n">
        <v>24.63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73.08</v>
      </c>
      <c r="Q11" t="n">
        <v>605.85</v>
      </c>
      <c r="R11" t="n">
        <v>34.48</v>
      </c>
      <c r="S11" t="n">
        <v>21.88</v>
      </c>
      <c r="T11" t="n">
        <v>5229.13</v>
      </c>
      <c r="U11" t="n">
        <v>0.63</v>
      </c>
      <c r="V11" t="n">
        <v>0.84</v>
      </c>
      <c r="W11" t="n">
        <v>1.02</v>
      </c>
      <c r="X11" t="n">
        <v>0.33</v>
      </c>
      <c r="Y11" t="n">
        <v>1</v>
      </c>
      <c r="Z11" t="n">
        <v>10</v>
      </c>
      <c r="AA11" t="n">
        <v>69.95741160359944</v>
      </c>
      <c r="AB11" t="n">
        <v>95.71881685918754</v>
      </c>
      <c r="AC11" t="n">
        <v>86.5835473203735</v>
      </c>
      <c r="AD11" t="n">
        <v>69957.41160359944</v>
      </c>
      <c r="AE11" t="n">
        <v>95718.81685918754</v>
      </c>
      <c r="AF11" t="n">
        <v>6.864955868852672e-06</v>
      </c>
      <c r="AG11" t="n">
        <v>0.4225</v>
      </c>
      <c r="AH11" t="n">
        <v>86583.5473203735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9.9497</v>
      </c>
      <c r="E12" t="n">
        <v>10.05</v>
      </c>
      <c r="F12" t="n">
        <v>7.36</v>
      </c>
      <c r="G12" t="n">
        <v>27.6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14</v>
      </c>
      <c r="N12" t="n">
        <v>23.9</v>
      </c>
      <c r="O12" t="n">
        <v>18145.54</v>
      </c>
      <c r="P12" t="n">
        <v>72.37</v>
      </c>
      <c r="Q12" t="n">
        <v>605.96</v>
      </c>
      <c r="R12" t="n">
        <v>33.45</v>
      </c>
      <c r="S12" t="n">
        <v>21.88</v>
      </c>
      <c r="T12" t="n">
        <v>4724.15</v>
      </c>
      <c r="U12" t="n">
        <v>0.65</v>
      </c>
      <c r="V12" t="n">
        <v>0.84</v>
      </c>
      <c r="W12" t="n">
        <v>1.02</v>
      </c>
      <c r="X12" t="n">
        <v>0.3</v>
      </c>
      <c r="Y12" t="n">
        <v>1</v>
      </c>
      <c r="Z12" t="n">
        <v>10</v>
      </c>
      <c r="AA12" t="n">
        <v>68.87528304833062</v>
      </c>
      <c r="AB12" t="n">
        <v>94.23820082972696</v>
      </c>
      <c r="AC12" t="n">
        <v>85.2442392067065</v>
      </c>
      <c r="AD12" t="n">
        <v>68875.28304833062</v>
      </c>
      <c r="AE12" t="n">
        <v>94238.20082972696</v>
      </c>
      <c r="AF12" t="n">
        <v>6.924529496692392e-06</v>
      </c>
      <c r="AG12" t="n">
        <v>0.41875</v>
      </c>
      <c r="AH12" t="n">
        <v>85244.23920670649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10.0022</v>
      </c>
      <c r="E13" t="n">
        <v>10</v>
      </c>
      <c r="F13" t="n">
        <v>7.34</v>
      </c>
      <c r="G13" t="n">
        <v>29.34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13</v>
      </c>
      <c r="N13" t="n">
        <v>23.99</v>
      </c>
      <c r="O13" t="n">
        <v>18187.93</v>
      </c>
      <c r="P13" t="n">
        <v>70.98</v>
      </c>
      <c r="Q13" t="n">
        <v>605.85</v>
      </c>
      <c r="R13" t="n">
        <v>32.82</v>
      </c>
      <c r="S13" t="n">
        <v>21.88</v>
      </c>
      <c r="T13" t="n">
        <v>4411.51</v>
      </c>
      <c r="U13" t="n">
        <v>0.67</v>
      </c>
      <c r="V13" t="n">
        <v>0.84</v>
      </c>
      <c r="W13" t="n">
        <v>1.01</v>
      </c>
      <c r="X13" t="n">
        <v>0.28</v>
      </c>
      <c r="Y13" t="n">
        <v>1</v>
      </c>
      <c r="Z13" t="n">
        <v>10</v>
      </c>
      <c r="AA13" t="n">
        <v>67.69790834148769</v>
      </c>
      <c r="AB13" t="n">
        <v>92.62726481371911</v>
      </c>
      <c r="AC13" t="n">
        <v>83.78704866310302</v>
      </c>
      <c r="AD13" t="n">
        <v>67697.90834148769</v>
      </c>
      <c r="AE13" t="n">
        <v>92627.26481371911</v>
      </c>
      <c r="AF13" t="n">
        <v>6.961067060495959e-06</v>
      </c>
      <c r="AG13" t="n">
        <v>0.4166666666666667</v>
      </c>
      <c r="AH13" t="n">
        <v>83787.04866310302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10.05</v>
      </c>
      <c r="E14" t="n">
        <v>9.949999999999999</v>
      </c>
      <c r="F14" t="n">
        <v>7.32</v>
      </c>
      <c r="G14" t="n">
        <v>31.36</v>
      </c>
      <c r="H14" t="n">
        <v>0.49</v>
      </c>
      <c r="I14" t="n">
        <v>14</v>
      </c>
      <c r="J14" t="n">
        <v>145.92</v>
      </c>
      <c r="K14" t="n">
        <v>47.83</v>
      </c>
      <c r="L14" t="n">
        <v>4</v>
      </c>
      <c r="M14" t="n">
        <v>12</v>
      </c>
      <c r="N14" t="n">
        <v>24.09</v>
      </c>
      <c r="O14" t="n">
        <v>18230.35</v>
      </c>
      <c r="P14" t="n">
        <v>70.05</v>
      </c>
      <c r="Q14" t="n">
        <v>605.86</v>
      </c>
      <c r="R14" t="n">
        <v>32.26</v>
      </c>
      <c r="S14" t="n">
        <v>21.88</v>
      </c>
      <c r="T14" t="n">
        <v>4137.16</v>
      </c>
      <c r="U14" t="n">
        <v>0.68</v>
      </c>
      <c r="V14" t="n">
        <v>0.85</v>
      </c>
      <c r="W14" t="n">
        <v>1.01</v>
      </c>
      <c r="X14" t="n">
        <v>0.26</v>
      </c>
      <c r="Y14" t="n">
        <v>1</v>
      </c>
      <c r="Z14" t="n">
        <v>10</v>
      </c>
      <c r="AA14" t="n">
        <v>66.81052152100888</v>
      </c>
      <c r="AB14" t="n">
        <v>91.41310301719709</v>
      </c>
      <c r="AC14" t="n">
        <v>82.68876476435389</v>
      </c>
      <c r="AD14" t="n">
        <v>66810.52152100888</v>
      </c>
      <c r="AE14" t="n">
        <v>91413.10301719709</v>
      </c>
      <c r="AF14" t="n">
        <v>6.994333642397112e-06</v>
      </c>
      <c r="AG14" t="n">
        <v>0.4145833333333333</v>
      </c>
      <c r="AH14" t="n">
        <v>82688.76476435389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10.0934</v>
      </c>
      <c r="E15" t="n">
        <v>9.91</v>
      </c>
      <c r="F15" t="n">
        <v>7.3</v>
      </c>
      <c r="G15" t="n">
        <v>33.71</v>
      </c>
      <c r="H15" t="n">
        <v>0.51</v>
      </c>
      <c r="I15" t="n">
        <v>13</v>
      </c>
      <c r="J15" t="n">
        <v>146.26</v>
      </c>
      <c r="K15" t="n">
        <v>47.83</v>
      </c>
      <c r="L15" t="n">
        <v>4.25</v>
      </c>
      <c r="M15" t="n">
        <v>11</v>
      </c>
      <c r="N15" t="n">
        <v>24.18</v>
      </c>
      <c r="O15" t="n">
        <v>18272.81</v>
      </c>
      <c r="P15" t="n">
        <v>68.59999999999999</v>
      </c>
      <c r="Q15" t="n">
        <v>605.87</v>
      </c>
      <c r="R15" t="n">
        <v>31.87</v>
      </c>
      <c r="S15" t="n">
        <v>21.88</v>
      </c>
      <c r="T15" t="n">
        <v>3948.19</v>
      </c>
      <c r="U15" t="n">
        <v>0.6899999999999999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65.68155716571469</v>
      </c>
      <c r="AB15" t="n">
        <v>89.86840417989217</v>
      </c>
      <c r="AC15" t="n">
        <v>81.2914898160824</v>
      </c>
      <c r="AD15" t="n">
        <v>65681.55716571469</v>
      </c>
      <c r="AE15" t="n">
        <v>89868.40417989217</v>
      </c>
      <c r="AF15" t="n">
        <v>7.024538028474727e-06</v>
      </c>
      <c r="AG15" t="n">
        <v>0.4129166666666667</v>
      </c>
      <c r="AH15" t="n">
        <v>81291.48981608241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10.1437</v>
      </c>
      <c r="E16" t="n">
        <v>9.859999999999999</v>
      </c>
      <c r="F16" t="n">
        <v>7.28</v>
      </c>
      <c r="G16" t="n">
        <v>36.42</v>
      </c>
      <c r="H16" t="n">
        <v>0.54</v>
      </c>
      <c r="I16" t="n">
        <v>12</v>
      </c>
      <c r="J16" t="n">
        <v>146.61</v>
      </c>
      <c r="K16" t="n">
        <v>47.83</v>
      </c>
      <c r="L16" t="n">
        <v>4.5</v>
      </c>
      <c r="M16" t="n">
        <v>10</v>
      </c>
      <c r="N16" t="n">
        <v>24.28</v>
      </c>
      <c r="O16" t="n">
        <v>18315.3</v>
      </c>
      <c r="P16" t="n">
        <v>67.02</v>
      </c>
      <c r="Q16" t="n">
        <v>605.95</v>
      </c>
      <c r="R16" t="n">
        <v>31.14</v>
      </c>
      <c r="S16" t="n">
        <v>21.88</v>
      </c>
      <c r="T16" t="n">
        <v>3586.84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64.4478216148743</v>
      </c>
      <c r="AB16" t="n">
        <v>88.18035277066205</v>
      </c>
      <c r="AC16" t="n">
        <v>79.76454366415365</v>
      </c>
      <c r="AD16" t="n">
        <v>64447.8216148743</v>
      </c>
      <c r="AE16" t="n">
        <v>88180.35277066205</v>
      </c>
      <c r="AF16" t="n">
        <v>7.059544494366526e-06</v>
      </c>
      <c r="AG16" t="n">
        <v>0.4108333333333333</v>
      </c>
      <c r="AH16" t="n">
        <v>79764.54366415365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10.2009</v>
      </c>
      <c r="E17" t="n">
        <v>9.800000000000001</v>
      </c>
      <c r="F17" t="n">
        <v>7.26</v>
      </c>
      <c r="G17" t="n">
        <v>39.58</v>
      </c>
      <c r="H17" t="n">
        <v>0.57</v>
      </c>
      <c r="I17" t="n">
        <v>11</v>
      </c>
      <c r="J17" t="n">
        <v>146.95</v>
      </c>
      <c r="K17" t="n">
        <v>47.83</v>
      </c>
      <c r="L17" t="n">
        <v>4.75</v>
      </c>
      <c r="M17" t="n">
        <v>7</v>
      </c>
      <c r="N17" t="n">
        <v>24.37</v>
      </c>
      <c r="O17" t="n">
        <v>18357.82</v>
      </c>
      <c r="P17" t="n">
        <v>65.76000000000001</v>
      </c>
      <c r="Q17" t="n">
        <v>605.87</v>
      </c>
      <c r="R17" t="n">
        <v>30.21</v>
      </c>
      <c r="S17" t="n">
        <v>21.88</v>
      </c>
      <c r="T17" t="n">
        <v>3124.84</v>
      </c>
      <c r="U17" t="n">
        <v>0.72</v>
      </c>
      <c r="V17" t="n">
        <v>0.85</v>
      </c>
      <c r="W17" t="n">
        <v>1.01</v>
      </c>
      <c r="X17" t="n">
        <v>0.2</v>
      </c>
      <c r="Y17" t="n">
        <v>1</v>
      </c>
      <c r="Z17" t="n">
        <v>10</v>
      </c>
      <c r="AA17" t="n">
        <v>63.3533345876218</v>
      </c>
      <c r="AB17" t="n">
        <v>86.68282733461606</v>
      </c>
      <c r="AC17" t="n">
        <v>78.40993995393329</v>
      </c>
      <c r="AD17" t="n">
        <v>63353.33458762179</v>
      </c>
      <c r="AE17" t="n">
        <v>86682.82733461607</v>
      </c>
      <c r="AF17" t="n">
        <v>7.099353040072508e-06</v>
      </c>
      <c r="AG17" t="n">
        <v>0.4083333333333334</v>
      </c>
      <c r="AH17" t="n">
        <v>78409.9399539333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10.1945</v>
      </c>
      <c r="E18" t="n">
        <v>9.81</v>
      </c>
      <c r="F18" t="n">
        <v>7.26</v>
      </c>
      <c r="G18" t="n">
        <v>39.62</v>
      </c>
      <c r="H18" t="n">
        <v>0.6</v>
      </c>
      <c r="I18" t="n">
        <v>11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64.95999999999999</v>
      </c>
      <c r="Q18" t="n">
        <v>605.84</v>
      </c>
      <c r="R18" t="n">
        <v>30.53</v>
      </c>
      <c r="S18" t="n">
        <v>21.88</v>
      </c>
      <c r="T18" t="n">
        <v>3288.77</v>
      </c>
      <c r="U18" t="n">
        <v>0.72</v>
      </c>
      <c r="V18" t="n">
        <v>0.85</v>
      </c>
      <c r="W18" t="n">
        <v>1.01</v>
      </c>
      <c r="X18" t="n">
        <v>0.21</v>
      </c>
      <c r="Y18" t="n">
        <v>1</v>
      </c>
      <c r="Z18" t="n">
        <v>10</v>
      </c>
      <c r="AA18" t="n">
        <v>62.96697269387768</v>
      </c>
      <c r="AB18" t="n">
        <v>86.15418994651188</v>
      </c>
      <c r="AC18" t="n">
        <v>77.93175497620233</v>
      </c>
      <c r="AD18" t="n">
        <v>62966.97269387768</v>
      </c>
      <c r="AE18" t="n">
        <v>86154.18994651188</v>
      </c>
      <c r="AF18" t="n">
        <v>7.094898937056453e-06</v>
      </c>
      <c r="AG18" t="n">
        <v>0.40875</v>
      </c>
      <c r="AH18" t="n">
        <v>77931.75497620233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10.1995</v>
      </c>
      <c r="E19" t="n">
        <v>9.800000000000001</v>
      </c>
      <c r="F19" t="n">
        <v>7.26</v>
      </c>
      <c r="G19" t="n">
        <v>39.59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4</v>
      </c>
      <c r="N19" t="n">
        <v>24.56</v>
      </c>
      <c r="O19" t="n">
        <v>18442.97</v>
      </c>
      <c r="P19" t="n">
        <v>64.44</v>
      </c>
      <c r="Q19" t="n">
        <v>605.88</v>
      </c>
      <c r="R19" t="n">
        <v>30.21</v>
      </c>
      <c r="S19" t="n">
        <v>21.88</v>
      </c>
      <c r="T19" t="n">
        <v>3127.12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62.65707578763919</v>
      </c>
      <c r="AB19" t="n">
        <v>85.73017532770999</v>
      </c>
      <c r="AC19" t="n">
        <v>77.54820771751054</v>
      </c>
      <c r="AD19" t="n">
        <v>62657.07578763919</v>
      </c>
      <c r="AE19" t="n">
        <v>85730.17532770999</v>
      </c>
      <c r="AF19" t="n">
        <v>7.098378705037745e-06</v>
      </c>
      <c r="AG19" t="n">
        <v>0.4083333333333334</v>
      </c>
      <c r="AH19" t="n">
        <v>77548.20771751054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10.2386</v>
      </c>
      <c r="E20" t="n">
        <v>9.77</v>
      </c>
      <c r="F20" t="n">
        <v>7.25</v>
      </c>
      <c r="G20" t="n">
        <v>43.5</v>
      </c>
      <c r="H20" t="n">
        <v>0.66</v>
      </c>
      <c r="I20" t="n">
        <v>10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64.09999999999999</v>
      </c>
      <c r="Q20" t="n">
        <v>605.88</v>
      </c>
      <c r="R20" t="n">
        <v>29.89</v>
      </c>
      <c r="S20" t="n">
        <v>21.88</v>
      </c>
      <c r="T20" t="n">
        <v>2969.93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62.21160336212198</v>
      </c>
      <c r="AB20" t="n">
        <v>85.12066030226129</v>
      </c>
      <c r="AC20" t="n">
        <v>76.99686395063073</v>
      </c>
      <c r="AD20" t="n">
        <v>62211.60336212198</v>
      </c>
      <c r="AE20" t="n">
        <v>85120.66030226128</v>
      </c>
      <c r="AF20" t="n">
        <v>7.12559049065145e-06</v>
      </c>
      <c r="AG20" t="n">
        <v>0.4070833333333333</v>
      </c>
      <c r="AH20" t="n">
        <v>76996.86395063072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10.2444</v>
      </c>
      <c r="E21" t="n">
        <v>9.76</v>
      </c>
      <c r="F21" t="n">
        <v>7.24</v>
      </c>
      <c r="G21" t="n">
        <v>43.47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0</v>
      </c>
      <c r="N21" t="n">
        <v>24.75</v>
      </c>
      <c r="O21" t="n">
        <v>18528.25</v>
      </c>
      <c r="P21" t="n">
        <v>63.95</v>
      </c>
      <c r="Q21" t="n">
        <v>605.84</v>
      </c>
      <c r="R21" t="n">
        <v>29.62</v>
      </c>
      <c r="S21" t="n">
        <v>21.88</v>
      </c>
      <c r="T21" t="n">
        <v>2837.83</v>
      </c>
      <c r="U21" t="n">
        <v>0.74</v>
      </c>
      <c r="V21" t="n">
        <v>0.85</v>
      </c>
      <c r="W21" t="n">
        <v>1.02</v>
      </c>
      <c r="X21" t="n">
        <v>0.19</v>
      </c>
      <c r="Y21" t="n">
        <v>1</v>
      </c>
      <c r="Z21" t="n">
        <v>10</v>
      </c>
      <c r="AA21" t="n">
        <v>62.0633636149684</v>
      </c>
      <c r="AB21" t="n">
        <v>84.91783214032974</v>
      </c>
      <c r="AC21" t="n">
        <v>76.81339342380278</v>
      </c>
      <c r="AD21" t="n">
        <v>62063.3636149684</v>
      </c>
      <c r="AE21" t="n">
        <v>84917.83214032973</v>
      </c>
      <c r="AF21" t="n">
        <v>7.129627021509749e-06</v>
      </c>
      <c r="AG21" t="n">
        <v>0.4066666666666667</v>
      </c>
      <c r="AH21" t="n">
        <v>76813.39342380277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7.1207</v>
      </c>
      <c r="E2" t="n">
        <v>14.04</v>
      </c>
      <c r="F2" t="n">
        <v>8.710000000000001</v>
      </c>
      <c r="G2" t="n">
        <v>6.37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</v>
      </c>
      <c r="Q2" t="n">
        <v>606.01</v>
      </c>
      <c r="R2" t="n">
        <v>75.58</v>
      </c>
      <c r="S2" t="n">
        <v>21.88</v>
      </c>
      <c r="T2" t="n">
        <v>25455.69</v>
      </c>
      <c r="U2" t="n">
        <v>0.29</v>
      </c>
      <c r="V2" t="n">
        <v>0.71</v>
      </c>
      <c r="W2" t="n">
        <v>1.12</v>
      </c>
      <c r="X2" t="n">
        <v>1.65</v>
      </c>
      <c r="Y2" t="n">
        <v>1</v>
      </c>
      <c r="Z2" t="n">
        <v>10</v>
      </c>
      <c r="AA2" t="n">
        <v>137.1443512649642</v>
      </c>
      <c r="AB2" t="n">
        <v>187.6469517824044</v>
      </c>
      <c r="AC2" t="n">
        <v>169.7381900684955</v>
      </c>
      <c r="AD2" t="n">
        <v>137144.3512649642</v>
      </c>
      <c r="AE2" t="n">
        <v>187646.9517824044</v>
      </c>
      <c r="AF2" t="n">
        <v>4.477932934226072e-06</v>
      </c>
      <c r="AG2" t="n">
        <v>0.585</v>
      </c>
      <c r="AH2" t="n">
        <v>169738.1900684955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7.7451</v>
      </c>
      <c r="E3" t="n">
        <v>12.91</v>
      </c>
      <c r="F3" t="n">
        <v>8.289999999999999</v>
      </c>
      <c r="G3" t="n">
        <v>8.02</v>
      </c>
      <c r="H3" t="n">
        <v>0.13</v>
      </c>
      <c r="I3" t="n">
        <v>62</v>
      </c>
      <c r="J3" t="n">
        <v>177.1</v>
      </c>
      <c r="K3" t="n">
        <v>52.44</v>
      </c>
      <c r="L3" t="n">
        <v>1.25</v>
      </c>
      <c r="M3" t="n">
        <v>60</v>
      </c>
      <c r="N3" t="n">
        <v>33.41</v>
      </c>
      <c r="O3" t="n">
        <v>22076.81</v>
      </c>
      <c r="P3" t="n">
        <v>106.24</v>
      </c>
      <c r="Q3" t="n">
        <v>605.91</v>
      </c>
      <c r="R3" t="n">
        <v>62.45</v>
      </c>
      <c r="S3" t="n">
        <v>21.88</v>
      </c>
      <c r="T3" t="n">
        <v>18990.51</v>
      </c>
      <c r="U3" t="n">
        <v>0.35</v>
      </c>
      <c r="V3" t="n">
        <v>0.75</v>
      </c>
      <c r="W3" t="n">
        <v>1.09</v>
      </c>
      <c r="X3" t="n">
        <v>1.23</v>
      </c>
      <c r="Y3" t="n">
        <v>1</v>
      </c>
      <c r="Z3" t="n">
        <v>10</v>
      </c>
      <c r="AA3" t="n">
        <v>119.8726323343697</v>
      </c>
      <c r="AB3" t="n">
        <v>164.0150239671152</v>
      </c>
      <c r="AC3" t="n">
        <v>148.3616602762709</v>
      </c>
      <c r="AD3" t="n">
        <v>119872.6323343697</v>
      </c>
      <c r="AE3" t="n">
        <v>164015.0239671152</v>
      </c>
      <c r="AF3" t="n">
        <v>4.87059395408799e-06</v>
      </c>
      <c r="AG3" t="n">
        <v>0.5379166666666667</v>
      </c>
      <c r="AH3" t="n">
        <v>148361.6602762709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8.050000000000001</v>
      </c>
      <c r="G4" t="n">
        <v>9.67</v>
      </c>
      <c r="H4" t="n">
        <v>0.15</v>
      </c>
      <c r="I4" t="n">
        <v>50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102.63</v>
      </c>
      <c r="Q4" t="n">
        <v>605.9</v>
      </c>
      <c r="R4" t="n">
        <v>55.25</v>
      </c>
      <c r="S4" t="n">
        <v>21.88</v>
      </c>
      <c r="T4" t="n">
        <v>15451.83</v>
      </c>
      <c r="U4" t="n">
        <v>0.4</v>
      </c>
      <c r="V4" t="n">
        <v>0.77</v>
      </c>
      <c r="W4" t="n">
        <v>1.07</v>
      </c>
      <c r="X4" t="n">
        <v>1</v>
      </c>
      <c r="Y4" t="n">
        <v>1</v>
      </c>
      <c r="Z4" t="n">
        <v>10</v>
      </c>
      <c r="AA4" t="n">
        <v>110.3370342158891</v>
      </c>
      <c r="AB4" t="n">
        <v>150.9679979405176</v>
      </c>
      <c r="AC4" t="n">
        <v>136.5598241020317</v>
      </c>
      <c r="AD4" t="n">
        <v>110337.0342158891</v>
      </c>
      <c r="AE4" t="n">
        <v>150967.9979405176</v>
      </c>
      <c r="AF4" t="n">
        <v>5.132263157106157e-06</v>
      </c>
      <c r="AG4" t="n">
        <v>0.5104166666666666</v>
      </c>
      <c r="AH4" t="n">
        <v>136559.8241020316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8.468</v>
      </c>
      <c r="E5" t="n">
        <v>11.81</v>
      </c>
      <c r="F5" t="n">
        <v>7.9</v>
      </c>
      <c r="G5" t="n">
        <v>11.28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99.79000000000001</v>
      </c>
      <c r="Q5" t="n">
        <v>605.88</v>
      </c>
      <c r="R5" t="n">
        <v>50.24</v>
      </c>
      <c r="S5" t="n">
        <v>21.88</v>
      </c>
      <c r="T5" t="n">
        <v>12988.73</v>
      </c>
      <c r="U5" t="n">
        <v>0.44</v>
      </c>
      <c r="V5" t="n">
        <v>0.78</v>
      </c>
      <c r="W5" t="n">
        <v>1.06</v>
      </c>
      <c r="X5" t="n">
        <v>0.84</v>
      </c>
      <c r="Y5" t="n">
        <v>1</v>
      </c>
      <c r="Z5" t="n">
        <v>10</v>
      </c>
      <c r="AA5" t="n">
        <v>103.8083308361269</v>
      </c>
      <c r="AB5" t="n">
        <v>142.0351379502662</v>
      </c>
      <c r="AC5" t="n">
        <v>128.4795037318993</v>
      </c>
      <c r="AD5" t="n">
        <v>103808.3308361269</v>
      </c>
      <c r="AE5" t="n">
        <v>142035.1379502662</v>
      </c>
      <c r="AF5" t="n">
        <v>5.32519781580833e-06</v>
      </c>
      <c r="AG5" t="n">
        <v>0.4920833333333334</v>
      </c>
      <c r="AH5" t="n">
        <v>128479.5037318993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8.7254</v>
      </c>
      <c r="E6" t="n">
        <v>11.46</v>
      </c>
      <c r="F6" t="n">
        <v>7.76</v>
      </c>
      <c r="G6" t="n">
        <v>12.93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97.34</v>
      </c>
      <c r="Q6" t="n">
        <v>605.84</v>
      </c>
      <c r="R6" t="n">
        <v>46.37</v>
      </c>
      <c r="S6" t="n">
        <v>21.88</v>
      </c>
      <c r="T6" t="n">
        <v>11081.1</v>
      </c>
      <c r="U6" t="n">
        <v>0.47</v>
      </c>
      <c r="V6" t="n">
        <v>0.8</v>
      </c>
      <c r="W6" t="n">
        <v>1.04</v>
      </c>
      <c r="X6" t="n">
        <v>0.7</v>
      </c>
      <c r="Y6" t="n">
        <v>1</v>
      </c>
      <c r="Z6" t="n">
        <v>10</v>
      </c>
      <c r="AA6" t="n">
        <v>98.66176632750737</v>
      </c>
      <c r="AB6" t="n">
        <v>134.9933813391749</v>
      </c>
      <c r="AC6" t="n">
        <v>122.1098024886008</v>
      </c>
      <c r="AD6" t="n">
        <v>98661.76632750737</v>
      </c>
      <c r="AE6" t="n">
        <v>134993.3813391749</v>
      </c>
      <c r="AF6" t="n">
        <v>5.487066724380493e-06</v>
      </c>
      <c r="AG6" t="n">
        <v>0.4775</v>
      </c>
      <c r="AH6" t="n">
        <v>122109.8024886008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8.892799999999999</v>
      </c>
      <c r="E7" t="n">
        <v>11.24</v>
      </c>
      <c r="F7" t="n">
        <v>7.69</v>
      </c>
      <c r="G7" t="n">
        <v>14.41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605.91</v>
      </c>
      <c r="R7" t="n">
        <v>43.61</v>
      </c>
      <c r="S7" t="n">
        <v>21.88</v>
      </c>
      <c r="T7" t="n">
        <v>9720</v>
      </c>
      <c r="U7" t="n">
        <v>0.5</v>
      </c>
      <c r="V7" t="n">
        <v>0.8</v>
      </c>
      <c r="W7" t="n">
        <v>1.04</v>
      </c>
      <c r="X7" t="n">
        <v>0.63</v>
      </c>
      <c r="Y7" t="n">
        <v>1</v>
      </c>
      <c r="Z7" t="n">
        <v>10</v>
      </c>
      <c r="AA7" t="n">
        <v>95.62882713362471</v>
      </c>
      <c r="AB7" t="n">
        <v>130.8435801302728</v>
      </c>
      <c r="AC7" t="n">
        <v>118.3560524827924</v>
      </c>
      <c r="AD7" t="n">
        <v>95628.82713362471</v>
      </c>
      <c r="AE7" t="n">
        <v>130843.5801302729</v>
      </c>
      <c r="AF7" t="n">
        <v>5.592338112472876e-06</v>
      </c>
      <c r="AG7" t="n">
        <v>0.4683333333333333</v>
      </c>
      <c r="AH7" t="n">
        <v>118356.0524827925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9.073499999999999</v>
      </c>
      <c r="E8" t="n">
        <v>11.02</v>
      </c>
      <c r="F8" t="n">
        <v>7.61</v>
      </c>
      <c r="G8" t="n">
        <v>16.3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94.15000000000001</v>
      </c>
      <c r="Q8" t="n">
        <v>606</v>
      </c>
      <c r="R8" t="n">
        <v>41.3</v>
      </c>
      <c r="S8" t="n">
        <v>21.88</v>
      </c>
      <c r="T8" t="n">
        <v>8587.76</v>
      </c>
      <c r="U8" t="n">
        <v>0.53</v>
      </c>
      <c r="V8" t="n">
        <v>0.8100000000000001</v>
      </c>
      <c r="W8" t="n">
        <v>1.03</v>
      </c>
      <c r="X8" t="n">
        <v>0.55</v>
      </c>
      <c r="Y8" t="n">
        <v>1</v>
      </c>
      <c r="Z8" t="n">
        <v>10</v>
      </c>
      <c r="AA8" t="n">
        <v>92.39864914290241</v>
      </c>
      <c r="AB8" t="n">
        <v>126.4239080979734</v>
      </c>
      <c r="AC8" t="n">
        <v>114.3581877462056</v>
      </c>
      <c r="AD8" t="n">
        <v>92398.64914290242</v>
      </c>
      <c r="AE8" t="n">
        <v>126423.9080979734</v>
      </c>
      <c r="AF8" t="n">
        <v>5.705973356369495e-06</v>
      </c>
      <c r="AG8" t="n">
        <v>0.4591666666666667</v>
      </c>
      <c r="AH8" t="n">
        <v>114358.1877462056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9.1694</v>
      </c>
      <c r="E9" t="n">
        <v>10.91</v>
      </c>
      <c r="F9" t="n">
        <v>7.56</v>
      </c>
      <c r="G9" t="n">
        <v>17.45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92.75</v>
      </c>
      <c r="Q9" t="n">
        <v>605.89</v>
      </c>
      <c r="R9" t="n">
        <v>39.84</v>
      </c>
      <c r="S9" t="n">
        <v>21.88</v>
      </c>
      <c r="T9" t="n">
        <v>7869.17</v>
      </c>
      <c r="U9" t="n">
        <v>0.55</v>
      </c>
      <c r="V9" t="n">
        <v>0.82</v>
      </c>
      <c r="W9" t="n">
        <v>1.03</v>
      </c>
      <c r="X9" t="n">
        <v>0.5</v>
      </c>
      <c r="Y9" t="n">
        <v>1</v>
      </c>
      <c r="Z9" t="n">
        <v>10</v>
      </c>
      <c r="AA9" t="n">
        <v>90.41512794111421</v>
      </c>
      <c r="AB9" t="n">
        <v>123.7099668829086</v>
      </c>
      <c r="AC9" t="n">
        <v>111.9032612716653</v>
      </c>
      <c r="AD9" t="n">
        <v>90415.1279411142</v>
      </c>
      <c r="AE9" t="n">
        <v>123709.9668829086</v>
      </c>
      <c r="AF9" t="n">
        <v>5.76628115874739e-06</v>
      </c>
      <c r="AG9" t="n">
        <v>0.4545833333333333</v>
      </c>
      <c r="AH9" t="n">
        <v>111903.2612716653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9.317500000000001</v>
      </c>
      <c r="E10" t="n">
        <v>10.73</v>
      </c>
      <c r="F10" t="n">
        <v>7.49</v>
      </c>
      <c r="G10" t="n">
        <v>19.55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91.23999999999999</v>
      </c>
      <c r="Q10" t="n">
        <v>605.95</v>
      </c>
      <c r="R10" t="n">
        <v>37.81</v>
      </c>
      <c r="S10" t="n">
        <v>21.88</v>
      </c>
      <c r="T10" t="n">
        <v>6866.45</v>
      </c>
      <c r="U10" t="n">
        <v>0.58</v>
      </c>
      <c r="V10" t="n">
        <v>0.83</v>
      </c>
      <c r="W10" t="n">
        <v>1.02</v>
      </c>
      <c r="X10" t="n">
        <v>0.44</v>
      </c>
      <c r="Y10" t="n">
        <v>1</v>
      </c>
      <c r="Z10" t="n">
        <v>10</v>
      </c>
      <c r="AA10" t="n">
        <v>87.83533635041539</v>
      </c>
      <c r="AB10" t="n">
        <v>120.1801822161437</v>
      </c>
      <c r="AC10" t="n">
        <v>108.7103542994114</v>
      </c>
      <c r="AD10" t="n">
        <v>87835.33635041538</v>
      </c>
      <c r="AE10" t="n">
        <v>120180.1822161437</v>
      </c>
      <c r="AF10" t="n">
        <v>5.859415523003557e-06</v>
      </c>
      <c r="AG10" t="n">
        <v>0.4470833333333333</v>
      </c>
      <c r="AH10" t="n">
        <v>108710.3542994115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9.423299999999999</v>
      </c>
      <c r="E11" t="n">
        <v>10.61</v>
      </c>
      <c r="F11" t="n">
        <v>7.44</v>
      </c>
      <c r="G11" t="n">
        <v>21.27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89.87</v>
      </c>
      <c r="Q11" t="n">
        <v>605.84</v>
      </c>
      <c r="R11" t="n">
        <v>36.29</v>
      </c>
      <c r="S11" t="n">
        <v>21.88</v>
      </c>
      <c r="T11" t="n">
        <v>6119.04</v>
      </c>
      <c r="U11" t="n">
        <v>0.6</v>
      </c>
      <c r="V11" t="n">
        <v>0.83</v>
      </c>
      <c r="W11" t="n">
        <v>1.02</v>
      </c>
      <c r="X11" t="n">
        <v>0.39</v>
      </c>
      <c r="Y11" t="n">
        <v>1</v>
      </c>
      <c r="Z11" t="n">
        <v>10</v>
      </c>
      <c r="AA11" t="n">
        <v>85.87590257436139</v>
      </c>
      <c r="AB11" t="n">
        <v>117.4991984796307</v>
      </c>
      <c r="AC11" t="n">
        <v>106.2852398879261</v>
      </c>
      <c r="AD11" t="n">
        <v>85875.90257436139</v>
      </c>
      <c r="AE11" t="n">
        <v>117499.1984796307</v>
      </c>
      <c r="AF11" t="n">
        <v>5.925949052634227e-06</v>
      </c>
      <c r="AG11" t="n">
        <v>0.4420833333333333</v>
      </c>
      <c r="AH11" t="n">
        <v>106285.2398879261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9.4635</v>
      </c>
      <c r="E12" t="n">
        <v>10.57</v>
      </c>
      <c r="F12" t="n">
        <v>7.44</v>
      </c>
      <c r="G12" t="n">
        <v>22.31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89.06</v>
      </c>
      <c r="Q12" t="n">
        <v>605.85</v>
      </c>
      <c r="R12" t="n">
        <v>35.78</v>
      </c>
      <c r="S12" t="n">
        <v>21.88</v>
      </c>
      <c r="T12" t="n">
        <v>5867.02</v>
      </c>
      <c r="U12" t="n">
        <v>0.61</v>
      </c>
      <c r="V12" t="n">
        <v>0.83</v>
      </c>
      <c r="W12" t="n">
        <v>1.03</v>
      </c>
      <c r="X12" t="n">
        <v>0.38</v>
      </c>
      <c r="Y12" t="n">
        <v>1</v>
      </c>
      <c r="Z12" t="n">
        <v>10</v>
      </c>
      <c r="AA12" t="n">
        <v>85.05148363132203</v>
      </c>
      <c r="AB12" t="n">
        <v>116.371192110968</v>
      </c>
      <c r="AC12" t="n">
        <v>105.2648888639213</v>
      </c>
      <c r="AD12" t="n">
        <v>85051.48363132203</v>
      </c>
      <c r="AE12" t="n">
        <v>116371.192110968</v>
      </c>
      <c r="AF12" t="n">
        <v>5.951229278448527e-06</v>
      </c>
      <c r="AG12" t="n">
        <v>0.4404166666666667</v>
      </c>
      <c r="AH12" t="n">
        <v>105264.8888639213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9.5496</v>
      </c>
      <c r="E13" t="n">
        <v>10.47</v>
      </c>
      <c r="F13" t="n">
        <v>7.41</v>
      </c>
      <c r="G13" t="n">
        <v>24.7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87.86</v>
      </c>
      <c r="Q13" t="n">
        <v>605.88</v>
      </c>
      <c r="R13" t="n">
        <v>35.35</v>
      </c>
      <c r="S13" t="n">
        <v>21.88</v>
      </c>
      <c r="T13" t="n">
        <v>5663.58</v>
      </c>
      <c r="U13" t="n">
        <v>0.62</v>
      </c>
      <c r="V13" t="n">
        <v>0.83</v>
      </c>
      <c r="W13" t="n">
        <v>1.01</v>
      </c>
      <c r="X13" t="n">
        <v>0.35</v>
      </c>
      <c r="Y13" t="n">
        <v>1</v>
      </c>
      <c r="Z13" t="n">
        <v>10</v>
      </c>
      <c r="AA13" t="n">
        <v>83.49331171606697</v>
      </c>
      <c r="AB13" t="n">
        <v>114.2392325548238</v>
      </c>
      <c r="AC13" t="n">
        <v>103.3364005355907</v>
      </c>
      <c r="AD13" t="n">
        <v>83493.31171606696</v>
      </c>
      <c r="AE13" t="n">
        <v>114239.2325548238</v>
      </c>
      <c r="AF13" t="n">
        <v>6.005374239707513e-06</v>
      </c>
      <c r="AG13" t="n">
        <v>0.43625</v>
      </c>
      <c r="AH13" t="n">
        <v>103336.4005355907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9.600300000000001</v>
      </c>
      <c r="E14" t="n">
        <v>10.42</v>
      </c>
      <c r="F14" t="n">
        <v>7.39</v>
      </c>
      <c r="G14" t="n">
        <v>26.09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87.09999999999999</v>
      </c>
      <c r="Q14" t="n">
        <v>605.84</v>
      </c>
      <c r="R14" t="n">
        <v>34.49</v>
      </c>
      <c r="S14" t="n">
        <v>21.88</v>
      </c>
      <c r="T14" t="n">
        <v>5237.53</v>
      </c>
      <c r="U14" t="n">
        <v>0.63</v>
      </c>
      <c r="V14" t="n">
        <v>0.84</v>
      </c>
      <c r="W14" t="n">
        <v>1.02</v>
      </c>
      <c r="X14" t="n">
        <v>0.33</v>
      </c>
      <c r="Y14" t="n">
        <v>1</v>
      </c>
      <c r="Z14" t="n">
        <v>10</v>
      </c>
      <c r="AA14" t="n">
        <v>82.55297412535519</v>
      </c>
      <c r="AB14" t="n">
        <v>112.9526211784459</v>
      </c>
      <c r="AC14" t="n">
        <v>102.1725815432036</v>
      </c>
      <c r="AD14" t="n">
        <v>82552.97412535519</v>
      </c>
      <c r="AE14" t="n">
        <v>112952.6211784459</v>
      </c>
      <c r="AF14" t="n">
        <v>6.037257509577789e-06</v>
      </c>
      <c r="AG14" t="n">
        <v>0.4341666666666666</v>
      </c>
      <c r="AH14" t="n">
        <v>102172.5815432036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9.6592</v>
      </c>
      <c r="E15" t="n">
        <v>10.35</v>
      </c>
      <c r="F15" t="n">
        <v>7.36</v>
      </c>
      <c r="G15" t="n">
        <v>27.61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85.89</v>
      </c>
      <c r="Q15" t="n">
        <v>605.84</v>
      </c>
      <c r="R15" t="n">
        <v>33.82</v>
      </c>
      <c r="S15" t="n">
        <v>21.88</v>
      </c>
      <c r="T15" t="n">
        <v>4906.07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81.25812254357643</v>
      </c>
      <c r="AB15" t="n">
        <v>111.1809481194369</v>
      </c>
      <c r="AC15" t="n">
        <v>100.5699944743871</v>
      </c>
      <c r="AD15" t="n">
        <v>81258.12254357644</v>
      </c>
      <c r="AE15" t="n">
        <v>111180.9481194369</v>
      </c>
      <c r="AF15" t="n">
        <v>6.074297442425109e-06</v>
      </c>
      <c r="AG15" t="n">
        <v>0.43125</v>
      </c>
      <c r="AH15" t="n">
        <v>100569.9944743871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9.7166</v>
      </c>
      <c r="E16" t="n">
        <v>10.29</v>
      </c>
      <c r="F16" t="n">
        <v>7.34</v>
      </c>
      <c r="G16" t="n">
        <v>29.35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84.98999999999999</v>
      </c>
      <c r="Q16" t="n">
        <v>605.84</v>
      </c>
      <c r="R16" t="n">
        <v>32.85</v>
      </c>
      <c r="S16" t="n">
        <v>21.88</v>
      </c>
      <c r="T16" t="n">
        <v>4425.66</v>
      </c>
      <c r="U16" t="n">
        <v>0.67</v>
      </c>
      <c r="V16" t="n">
        <v>0.84</v>
      </c>
      <c r="W16" t="n">
        <v>1.01</v>
      </c>
      <c r="X16" t="n">
        <v>0.28</v>
      </c>
      <c r="Y16" t="n">
        <v>1</v>
      </c>
      <c r="Z16" t="n">
        <v>10</v>
      </c>
      <c r="AA16" t="n">
        <v>80.20529147182975</v>
      </c>
      <c r="AB16" t="n">
        <v>109.7404181994451</v>
      </c>
      <c r="AC16" t="n">
        <v>99.26694670816241</v>
      </c>
      <c r="AD16" t="n">
        <v>80205.29147182975</v>
      </c>
      <c r="AE16" t="n">
        <v>109740.4181994451</v>
      </c>
      <c r="AF16" t="n">
        <v>6.110394083264433e-06</v>
      </c>
      <c r="AG16" t="n">
        <v>0.42875</v>
      </c>
      <c r="AH16" t="n">
        <v>99266.9467081624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9.7752</v>
      </c>
      <c r="E17" t="n">
        <v>10.23</v>
      </c>
      <c r="F17" t="n">
        <v>7.31</v>
      </c>
      <c r="G17" t="n">
        <v>31.34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83.67</v>
      </c>
      <c r="Q17" t="n">
        <v>605.84</v>
      </c>
      <c r="R17" t="n">
        <v>32.07</v>
      </c>
      <c r="S17" t="n">
        <v>21.88</v>
      </c>
      <c r="T17" t="n">
        <v>4043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78.88438440646233</v>
      </c>
      <c r="AB17" t="n">
        <v>107.9330948783034</v>
      </c>
      <c r="AC17" t="n">
        <v>97.63211178819566</v>
      </c>
      <c r="AD17" t="n">
        <v>78884.38440646233</v>
      </c>
      <c r="AE17" t="n">
        <v>107933.0948783034</v>
      </c>
      <c r="AF17" t="n">
        <v>6.147245357710154e-06</v>
      </c>
      <c r="AG17" t="n">
        <v>0.42625</v>
      </c>
      <c r="AH17" t="n">
        <v>97632.11178819566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9.8226</v>
      </c>
      <c r="E18" t="n">
        <v>10.18</v>
      </c>
      <c r="F18" t="n">
        <v>7.3</v>
      </c>
      <c r="G18" t="n">
        <v>33.68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82.38</v>
      </c>
      <c r="Q18" t="n">
        <v>605.84</v>
      </c>
      <c r="R18" t="n">
        <v>31.73</v>
      </c>
      <c r="S18" t="n">
        <v>21.88</v>
      </c>
      <c r="T18" t="n">
        <v>3877.05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77.75639504628131</v>
      </c>
      <c r="AB18" t="n">
        <v>106.389730072326</v>
      </c>
      <c r="AC18" t="n">
        <v>96.23604355317418</v>
      </c>
      <c r="AD18" t="n">
        <v>77756.39504628131</v>
      </c>
      <c r="AE18" t="n">
        <v>106389.730072326</v>
      </c>
      <c r="AF18" t="n">
        <v>6.177053385162836e-06</v>
      </c>
      <c r="AG18" t="n">
        <v>0.4241666666666666</v>
      </c>
      <c r="AH18" t="n">
        <v>96236.04355317418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9.8093</v>
      </c>
      <c r="E19" t="n">
        <v>10.19</v>
      </c>
      <c r="F19" t="n">
        <v>7.31</v>
      </c>
      <c r="G19" t="n">
        <v>33.75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82.65000000000001</v>
      </c>
      <c r="Q19" t="n">
        <v>605.88</v>
      </c>
      <c r="R19" t="n">
        <v>32.03</v>
      </c>
      <c r="S19" t="n">
        <v>21.88</v>
      </c>
      <c r="T19" t="n">
        <v>4026.19</v>
      </c>
      <c r="U19" t="n">
        <v>0.68</v>
      </c>
      <c r="V19" t="n">
        <v>0.85</v>
      </c>
      <c r="W19" t="n">
        <v>1.01</v>
      </c>
      <c r="X19" t="n">
        <v>0.25</v>
      </c>
      <c r="Y19" t="n">
        <v>1</v>
      </c>
      <c r="Z19" t="n">
        <v>10</v>
      </c>
      <c r="AA19" t="n">
        <v>78.04588371010523</v>
      </c>
      <c r="AB19" t="n">
        <v>106.7858212335082</v>
      </c>
      <c r="AC19" t="n">
        <v>96.59433232985067</v>
      </c>
      <c r="AD19" t="n">
        <v>78045.88371010523</v>
      </c>
      <c r="AE19" t="n">
        <v>106785.8212335082</v>
      </c>
      <c r="AF19" t="n">
        <v>6.168689529358603e-06</v>
      </c>
      <c r="AG19" t="n">
        <v>0.4245833333333333</v>
      </c>
      <c r="AH19" t="n">
        <v>96594.33232985067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9.8714</v>
      </c>
      <c r="E20" t="n">
        <v>10.13</v>
      </c>
      <c r="F20" t="n">
        <v>7.28</v>
      </c>
      <c r="G20" t="n">
        <v>36.42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10</v>
      </c>
      <c r="N20" t="n">
        <v>35.5</v>
      </c>
      <c r="O20" t="n">
        <v>22858.66</v>
      </c>
      <c r="P20" t="n">
        <v>80.94</v>
      </c>
      <c r="Q20" t="n">
        <v>605.84</v>
      </c>
      <c r="R20" t="n">
        <v>31.22</v>
      </c>
      <c r="S20" t="n">
        <v>21.88</v>
      </c>
      <c r="T20" t="n">
        <v>3628.67</v>
      </c>
      <c r="U20" t="n">
        <v>0.7</v>
      </c>
      <c r="V20" t="n">
        <v>0.85</v>
      </c>
      <c r="W20" t="n">
        <v>1.01</v>
      </c>
      <c r="X20" t="n">
        <v>0.23</v>
      </c>
      <c r="Y20" t="n">
        <v>1</v>
      </c>
      <c r="Z20" t="n">
        <v>10</v>
      </c>
      <c r="AA20" t="n">
        <v>76.5093167539999</v>
      </c>
      <c r="AB20" t="n">
        <v>104.6834225356161</v>
      </c>
      <c r="AC20" t="n">
        <v>94.69258361294966</v>
      </c>
      <c r="AD20" t="n">
        <v>76509.3167539999</v>
      </c>
      <c r="AE20" t="n">
        <v>104683.4225356161</v>
      </c>
      <c r="AF20" t="n">
        <v>6.207741818489649e-06</v>
      </c>
      <c r="AG20" t="n">
        <v>0.4220833333333334</v>
      </c>
      <c r="AH20" t="n">
        <v>94692.58361294966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9.941700000000001</v>
      </c>
      <c r="E21" t="n">
        <v>10.06</v>
      </c>
      <c r="F21" t="n">
        <v>7.25</v>
      </c>
      <c r="G21" t="n">
        <v>39.53</v>
      </c>
      <c r="H21" t="n">
        <v>0.55</v>
      </c>
      <c r="I21" t="n">
        <v>11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79.81</v>
      </c>
      <c r="Q21" t="n">
        <v>605.84</v>
      </c>
      <c r="R21" t="n">
        <v>29.96</v>
      </c>
      <c r="S21" t="n">
        <v>21.88</v>
      </c>
      <c r="T21" t="n">
        <v>3003.22</v>
      </c>
      <c r="U21" t="n">
        <v>0.73</v>
      </c>
      <c r="V21" t="n">
        <v>0.85</v>
      </c>
      <c r="W21" t="n">
        <v>1.01</v>
      </c>
      <c r="X21" t="n">
        <v>0.19</v>
      </c>
      <c r="Y21" t="n">
        <v>1</v>
      </c>
      <c r="Z21" t="n">
        <v>10</v>
      </c>
      <c r="AA21" t="n">
        <v>75.24741247415081</v>
      </c>
      <c r="AB21" t="n">
        <v>102.9568294286397</v>
      </c>
      <c r="AC21" t="n">
        <v>93.13077412881388</v>
      </c>
      <c r="AD21" t="n">
        <v>75247.41247415081</v>
      </c>
      <c r="AE21" t="n">
        <v>102956.8294286397</v>
      </c>
      <c r="AF21" t="n">
        <v>6.251950770597741e-06</v>
      </c>
      <c r="AG21" t="n">
        <v>0.4191666666666667</v>
      </c>
      <c r="AH21" t="n">
        <v>93130.77412881388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9.9277</v>
      </c>
      <c r="E22" t="n">
        <v>10.07</v>
      </c>
      <c r="F22" t="n">
        <v>7.26</v>
      </c>
      <c r="G22" t="n">
        <v>39.61</v>
      </c>
      <c r="H22" t="n">
        <v>0.58</v>
      </c>
      <c r="I22" t="n">
        <v>11</v>
      </c>
      <c r="J22" t="n">
        <v>184.19</v>
      </c>
      <c r="K22" t="n">
        <v>52.44</v>
      </c>
      <c r="L22" t="n">
        <v>6</v>
      </c>
      <c r="M22" t="n">
        <v>9</v>
      </c>
      <c r="N22" t="n">
        <v>35.75</v>
      </c>
      <c r="O22" t="n">
        <v>22951.43</v>
      </c>
      <c r="P22" t="n">
        <v>78.8</v>
      </c>
      <c r="Q22" t="n">
        <v>605.88</v>
      </c>
      <c r="R22" t="n">
        <v>30.55</v>
      </c>
      <c r="S22" t="n">
        <v>21.88</v>
      </c>
      <c r="T22" t="n">
        <v>3294.38</v>
      </c>
      <c r="U22" t="n">
        <v>0.72</v>
      </c>
      <c r="V22" t="n">
        <v>0.85</v>
      </c>
      <c r="W22" t="n">
        <v>1.01</v>
      </c>
      <c r="X22" t="n">
        <v>0.2</v>
      </c>
      <c r="Y22" t="n">
        <v>1</v>
      </c>
      <c r="Z22" t="n">
        <v>10</v>
      </c>
      <c r="AA22" t="n">
        <v>74.83350866417989</v>
      </c>
      <c r="AB22" t="n">
        <v>102.3905079756904</v>
      </c>
      <c r="AC22" t="n">
        <v>92.61850160049673</v>
      </c>
      <c r="AD22" t="n">
        <v>74833.50866417988</v>
      </c>
      <c r="AE22" t="n">
        <v>102390.5079756904</v>
      </c>
      <c r="AF22" t="n">
        <v>6.243146711856443e-06</v>
      </c>
      <c r="AG22" t="n">
        <v>0.4195833333333334</v>
      </c>
      <c r="AH22" t="n">
        <v>92618.50160049673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9.9847</v>
      </c>
      <c r="E23" t="n">
        <v>10.02</v>
      </c>
      <c r="F23" t="n">
        <v>7.24</v>
      </c>
      <c r="G23" t="n">
        <v>43.43</v>
      </c>
      <c r="H23" t="n">
        <v>0.6</v>
      </c>
      <c r="I23" t="n">
        <v>10</v>
      </c>
      <c r="J23" t="n">
        <v>184.57</v>
      </c>
      <c r="K23" t="n">
        <v>52.44</v>
      </c>
      <c r="L23" t="n">
        <v>6.25</v>
      </c>
      <c r="M23" t="n">
        <v>8</v>
      </c>
      <c r="N23" t="n">
        <v>35.88</v>
      </c>
      <c r="O23" t="n">
        <v>22997.88</v>
      </c>
      <c r="P23" t="n">
        <v>77.76000000000001</v>
      </c>
      <c r="Q23" t="n">
        <v>605.84</v>
      </c>
      <c r="R23" t="n">
        <v>29.74</v>
      </c>
      <c r="S23" t="n">
        <v>21.88</v>
      </c>
      <c r="T23" t="n">
        <v>2895.46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73.77509521638572</v>
      </c>
      <c r="AB23" t="n">
        <v>100.9423400025133</v>
      </c>
      <c r="AC23" t="n">
        <v>91.3085447461627</v>
      </c>
      <c r="AD23" t="n">
        <v>73775.09521638573</v>
      </c>
      <c r="AE23" t="n">
        <v>100942.3400025133</v>
      </c>
      <c r="AF23" t="n">
        <v>6.278991808160301e-06</v>
      </c>
      <c r="AG23" t="n">
        <v>0.4175</v>
      </c>
      <c r="AH23" t="n">
        <v>91308.54474616269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9.984999999999999</v>
      </c>
      <c r="E24" t="n">
        <v>10.02</v>
      </c>
      <c r="F24" t="n">
        <v>7.24</v>
      </c>
      <c r="G24" t="n">
        <v>43.43</v>
      </c>
      <c r="H24" t="n">
        <v>0.62</v>
      </c>
      <c r="I24" t="n">
        <v>10</v>
      </c>
      <c r="J24" t="n">
        <v>184.95</v>
      </c>
      <c r="K24" t="n">
        <v>52.44</v>
      </c>
      <c r="L24" t="n">
        <v>6.5</v>
      </c>
      <c r="M24" t="n">
        <v>8</v>
      </c>
      <c r="N24" t="n">
        <v>36.01</v>
      </c>
      <c r="O24" t="n">
        <v>23044.38</v>
      </c>
      <c r="P24" t="n">
        <v>76.81999999999999</v>
      </c>
      <c r="Q24" t="n">
        <v>605.84</v>
      </c>
      <c r="R24" t="n">
        <v>29.75</v>
      </c>
      <c r="S24" t="n">
        <v>21.88</v>
      </c>
      <c r="T24" t="n">
        <v>2903.34</v>
      </c>
      <c r="U24" t="n">
        <v>0.74</v>
      </c>
      <c r="V24" t="n">
        <v>0.85</v>
      </c>
      <c r="W24" t="n">
        <v>1.01</v>
      </c>
      <c r="X24" t="n">
        <v>0.18</v>
      </c>
      <c r="Y24" t="n">
        <v>1</v>
      </c>
      <c r="Z24" t="n">
        <v>10</v>
      </c>
      <c r="AA24" t="n">
        <v>73.26071609406208</v>
      </c>
      <c r="AB24" t="n">
        <v>100.2385437945452</v>
      </c>
      <c r="AC24" t="n">
        <v>90.67191786049861</v>
      </c>
      <c r="AD24" t="n">
        <v>73260.71609406208</v>
      </c>
      <c r="AE24" t="n">
        <v>100238.5437945452</v>
      </c>
      <c r="AF24" t="n">
        <v>6.279180466561901e-06</v>
      </c>
      <c r="AG24" t="n">
        <v>0.4175</v>
      </c>
      <c r="AH24" t="n">
        <v>90671.91786049861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10.0368</v>
      </c>
      <c r="E25" t="n">
        <v>9.960000000000001</v>
      </c>
      <c r="F25" t="n">
        <v>7.22</v>
      </c>
      <c r="G25" t="n">
        <v>48.15</v>
      </c>
      <c r="H25" t="n">
        <v>0.65</v>
      </c>
      <c r="I25" t="n">
        <v>9</v>
      </c>
      <c r="J25" t="n">
        <v>185.33</v>
      </c>
      <c r="K25" t="n">
        <v>52.44</v>
      </c>
      <c r="L25" t="n">
        <v>6.75</v>
      </c>
      <c r="M25" t="n">
        <v>7</v>
      </c>
      <c r="N25" t="n">
        <v>36.13</v>
      </c>
      <c r="O25" t="n">
        <v>23090.91</v>
      </c>
      <c r="P25" t="n">
        <v>75.20999999999999</v>
      </c>
      <c r="Q25" t="n">
        <v>605.84</v>
      </c>
      <c r="R25" t="n">
        <v>29.33</v>
      </c>
      <c r="S25" t="n">
        <v>21.88</v>
      </c>
      <c r="T25" t="n">
        <v>2696.62</v>
      </c>
      <c r="U25" t="n">
        <v>0.75</v>
      </c>
      <c r="V25" t="n">
        <v>0.86</v>
      </c>
      <c r="W25" t="n">
        <v>1</v>
      </c>
      <c r="X25" t="n">
        <v>0.17</v>
      </c>
      <c r="Y25" t="n">
        <v>1</v>
      </c>
      <c r="Z25" t="n">
        <v>10</v>
      </c>
      <c r="AA25" t="n">
        <v>71.93881103190772</v>
      </c>
      <c r="AB25" t="n">
        <v>98.42985497017105</v>
      </c>
      <c r="AC25" t="n">
        <v>89.03584775901146</v>
      </c>
      <c r="AD25" t="n">
        <v>71938.81103190772</v>
      </c>
      <c r="AE25" t="n">
        <v>98429.85497017104</v>
      </c>
      <c r="AF25" t="n">
        <v>6.311755483904706e-06</v>
      </c>
      <c r="AG25" t="n">
        <v>0.415</v>
      </c>
      <c r="AH25" t="n">
        <v>89035.84775901146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10.041</v>
      </c>
      <c r="E26" t="n">
        <v>9.960000000000001</v>
      </c>
      <c r="F26" t="n">
        <v>7.22</v>
      </c>
      <c r="G26" t="n">
        <v>48.12</v>
      </c>
      <c r="H26" t="n">
        <v>0.67</v>
      </c>
      <c r="I26" t="n">
        <v>9</v>
      </c>
      <c r="J26" t="n">
        <v>185.7</v>
      </c>
      <c r="K26" t="n">
        <v>52.44</v>
      </c>
      <c r="L26" t="n">
        <v>7</v>
      </c>
      <c r="M26" t="n">
        <v>7</v>
      </c>
      <c r="N26" t="n">
        <v>36.26</v>
      </c>
      <c r="O26" t="n">
        <v>23137.49</v>
      </c>
      <c r="P26" t="n">
        <v>74.84999999999999</v>
      </c>
      <c r="Q26" t="n">
        <v>605.84</v>
      </c>
      <c r="R26" t="n">
        <v>29.17</v>
      </c>
      <c r="S26" t="n">
        <v>21.88</v>
      </c>
      <c r="T26" t="n">
        <v>2615.29</v>
      </c>
      <c r="U26" t="n">
        <v>0.75</v>
      </c>
      <c r="V26" t="n">
        <v>0.86</v>
      </c>
      <c r="W26" t="n">
        <v>1</v>
      </c>
      <c r="X26" t="n">
        <v>0.16</v>
      </c>
      <c r="Y26" t="n">
        <v>1</v>
      </c>
      <c r="Z26" t="n">
        <v>10</v>
      </c>
      <c r="AA26" t="n">
        <v>71.715688174202</v>
      </c>
      <c r="AB26" t="n">
        <v>98.12456843277249</v>
      </c>
      <c r="AC26" t="n">
        <v>88.75969734026978</v>
      </c>
      <c r="AD26" t="n">
        <v>71715.68817420201</v>
      </c>
      <c r="AE26" t="n">
        <v>98124.56843277249</v>
      </c>
      <c r="AF26" t="n">
        <v>6.314396701527095e-06</v>
      </c>
      <c r="AG26" t="n">
        <v>0.415</v>
      </c>
      <c r="AH26" t="n">
        <v>88759.69734026978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10.0348</v>
      </c>
      <c r="E27" t="n">
        <v>9.970000000000001</v>
      </c>
      <c r="F27" t="n">
        <v>7.22</v>
      </c>
      <c r="G27" t="n">
        <v>48.16</v>
      </c>
      <c r="H27" t="n">
        <v>0.6899999999999999</v>
      </c>
      <c r="I27" t="n">
        <v>9</v>
      </c>
      <c r="J27" t="n">
        <v>186.08</v>
      </c>
      <c r="K27" t="n">
        <v>52.44</v>
      </c>
      <c r="L27" t="n">
        <v>7.25</v>
      </c>
      <c r="M27" t="n">
        <v>5</v>
      </c>
      <c r="N27" t="n">
        <v>36.39</v>
      </c>
      <c r="O27" t="n">
        <v>23184.11</v>
      </c>
      <c r="P27" t="n">
        <v>73.51000000000001</v>
      </c>
      <c r="Q27" t="n">
        <v>605.9400000000001</v>
      </c>
      <c r="R27" t="n">
        <v>29.34</v>
      </c>
      <c r="S27" t="n">
        <v>21.88</v>
      </c>
      <c r="T27" t="n">
        <v>2701.14</v>
      </c>
      <c r="U27" t="n">
        <v>0.75</v>
      </c>
      <c r="V27" t="n">
        <v>0.86</v>
      </c>
      <c r="W27" t="n">
        <v>1.01</v>
      </c>
      <c r="X27" t="n">
        <v>0.17</v>
      </c>
      <c r="Y27" t="n">
        <v>1</v>
      </c>
      <c r="Z27" t="n">
        <v>10</v>
      </c>
      <c r="AA27" t="n">
        <v>71.03424790354548</v>
      </c>
      <c r="AB27" t="n">
        <v>97.19219179143768</v>
      </c>
      <c r="AC27" t="n">
        <v>87.91630541698484</v>
      </c>
      <c r="AD27" t="n">
        <v>71034.24790354547</v>
      </c>
      <c r="AE27" t="n">
        <v>97192.19179143768</v>
      </c>
      <c r="AF27" t="n">
        <v>6.310497761227377e-06</v>
      </c>
      <c r="AG27" t="n">
        <v>0.4154166666666667</v>
      </c>
      <c r="AH27" t="n">
        <v>87916.30541698485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10.0343</v>
      </c>
      <c r="E28" t="n">
        <v>9.970000000000001</v>
      </c>
      <c r="F28" t="n">
        <v>7.23</v>
      </c>
      <c r="G28" t="n">
        <v>48.17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72.67</v>
      </c>
      <c r="Q28" t="n">
        <v>605.84</v>
      </c>
      <c r="R28" t="n">
        <v>29.3</v>
      </c>
      <c r="S28" t="n">
        <v>21.88</v>
      </c>
      <c r="T28" t="n">
        <v>2683.74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70.61826169186197</v>
      </c>
      <c r="AB28" t="n">
        <v>96.62302110459616</v>
      </c>
      <c r="AC28" t="n">
        <v>87.40145558165922</v>
      </c>
      <c r="AD28" t="n">
        <v>70618.26169186198</v>
      </c>
      <c r="AE28" t="n">
        <v>96623.02110459616</v>
      </c>
      <c r="AF28" t="n">
        <v>6.310183330558045e-06</v>
      </c>
      <c r="AG28" t="n">
        <v>0.4154166666666667</v>
      </c>
      <c r="AH28" t="n">
        <v>87401.45558165922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10.0945</v>
      </c>
      <c r="E29" t="n">
        <v>9.91</v>
      </c>
      <c r="F29" t="n">
        <v>7.2</v>
      </c>
      <c r="G29" t="n">
        <v>54.01</v>
      </c>
      <c r="H29" t="n">
        <v>0.74</v>
      </c>
      <c r="I29" t="n">
        <v>8</v>
      </c>
      <c r="J29" t="n">
        <v>186.84</v>
      </c>
      <c r="K29" t="n">
        <v>52.44</v>
      </c>
      <c r="L29" t="n">
        <v>7.75</v>
      </c>
      <c r="M29" t="n">
        <v>2</v>
      </c>
      <c r="N29" t="n">
        <v>36.65</v>
      </c>
      <c r="O29" t="n">
        <v>23277.49</v>
      </c>
      <c r="P29" t="n">
        <v>72.39</v>
      </c>
      <c r="Q29" t="n">
        <v>605.84</v>
      </c>
      <c r="R29" t="n">
        <v>28.44</v>
      </c>
      <c r="S29" t="n">
        <v>21.88</v>
      </c>
      <c r="T29" t="n">
        <v>2258.28</v>
      </c>
      <c r="U29" t="n">
        <v>0.77</v>
      </c>
      <c r="V29" t="n">
        <v>0.86</v>
      </c>
      <c r="W29" t="n">
        <v>1.01</v>
      </c>
      <c r="X29" t="n">
        <v>0.14</v>
      </c>
      <c r="Y29" t="n">
        <v>1</v>
      </c>
      <c r="Z29" t="n">
        <v>10</v>
      </c>
      <c r="AA29" t="n">
        <v>69.94354347010346</v>
      </c>
      <c r="AB29" t="n">
        <v>95.69984186711952</v>
      </c>
      <c r="AC29" t="n">
        <v>86.56638327491684</v>
      </c>
      <c r="AD29" t="n">
        <v>69943.54347010347</v>
      </c>
      <c r="AE29" t="n">
        <v>95699.84186711951</v>
      </c>
      <c r="AF29" t="n">
        <v>6.34804078314563e-06</v>
      </c>
      <c r="AG29" t="n">
        <v>0.4129166666666667</v>
      </c>
      <c r="AH29" t="n">
        <v>86566.38327491685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10.0999</v>
      </c>
      <c r="E30" t="n">
        <v>9.9</v>
      </c>
      <c r="F30" t="n">
        <v>7.2</v>
      </c>
      <c r="G30" t="n">
        <v>53.97</v>
      </c>
      <c r="H30" t="n">
        <v>0.76</v>
      </c>
      <c r="I30" t="n">
        <v>8</v>
      </c>
      <c r="J30" t="n">
        <v>187.22</v>
      </c>
      <c r="K30" t="n">
        <v>52.44</v>
      </c>
      <c r="L30" t="n">
        <v>8</v>
      </c>
      <c r="M30" t="n">
        <v>2</v>
      </c>
      <c r="N30" t="n">
        <v>36.78</v>
      </c>
      <c r="O30" t="n">
        <v>23324.24</v>
      </c>
      <c r="P30" t="n">
        <v>72.78</v>
      </c>
      <c r="Q30" t="n">
        <v>605.84</v>
      </c>
      <c r="R30" t="n">
        <v>28.34</v>
      </c>
      <c r="S30" t="n">
        <v>21.88</v>
      </c>
      <c r="T30" t="n">
        <v>2207.25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70.11491676129567</v>
      </c>
      <c r="AB30" t="n">
        <v>95.9343223645846</v>
      </c>
      <c r="AC30" t="n">
        <v>86.77848528279938</v>
      </c>
      <c r="AD30" t="n">
        <v>70114.91676129568</v>
      </c>
      <c r="AE30" t="n">
        <v>95934.3223645846</v>
      </c>
      <c r="AF30" t="n">
        <v>6.351436634374416e-06</v>
      </c>
      <c r="AG30" t="n">
        <v>0.4125</v>
      </c>
      <c r="AH30" t="n">
        <v>86778.48528279937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10.097</v>
      </c>
      <c r="E31" t="n">
        <v>9.9</v>
      </c>
      <c r="F31" t="n">
        <v>7.2</v>
      </c>
      <c r="G31" t="n">
        <v>53.99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72.94</v>
      </c>
      <c r="Q31" t="n">
        <v>605.84</v>
      </c>
      <c r="R31" t="n">
        <v>28.35</v>
      </c>
      <c r="S31" t="n">
        <v>21.88</v>
      </c>
      <c r="T31" t="n">
        <v>2211.22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70.21986924393606</v>
      </c>
      <c r="AB31" t="n">
        <v>96.07792298150983</v>
      </c>
      <c r="AC31" t="n">
        <v>86.90838085839002</v>
      </c>
      <c r="AD31" t="n">
        <v>70219.86924393606</v>
      </c>
      <c r="AE31" t="n">
        <v>96077.92298150982</v>
      </c>
      <c r="AF31" t="n">
        <v>6.34961293649229e-06</v>
      </c>
      <c r="AG31" t="n">
        <v>0.4125</v>
      </c>
      <c r="AH31" t="n">
        <v>86908.38085839002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6.3678</v>
      </c>
      <c r="E2" t="n">
        <v>15.7</v>
      </c>
      <c r="F2" t="n">
        <v>9.039999999999999</v>
      </c>
      <c r="G2" t="n">
        <v>5.65</v>
      </c>
      <c r="H2" t="n">
        <v>0.08</v>
      </c>
      <c r="I2" t="n">
        <v>96</v>
      </c>
      <c r="J2" t="n">
        <v>213.37</v>
      </c>
      <c r="K2" t="n">
        <v>56.13</v>
      </c>
      <c r="L2" t="n">
        <v>1</v>
      </c>
      <c r="M2" t="n">
        <v>94</v>
      </c>
      <c r="N2" t="n">
        <v>46.25</v>
      </c>
      <c r="O2" t="n">
        <v>26550.29</v>
      </c>
      <c r="P2" t="n">
        <v>132.37</v>
      </c>
      <c r="Q2" t="n">
        <v>606.08</v>
      </c>
      <c r="R2" t="n">
        <v>85.7</v>
      </c>
      <c r="S2" t="n">
        <v>21.88</v>
      </c>
      <c r="T2" t="n">
        <v>30444.54</v>
      </c>
      <c r="U2" t="n">
        <v>0.26</v>
      </c>
      <c r="V2" t="n">
        <v>0.68</v>
      </c>
      <c r="W2" t="n">
        <v>1.15</v>
      </c>
      <c r="X2" t="n">
        <v>1.98</v>
      </c>
      <c r="Y2" t="n">
        <v>1</v>
      </c>
      <c r="Z2" t="n">
        <v>10</v>
      </c>
      <c r="AA2" t="n">
        <v>176.6101509862934</v>
      </c>
      <c r="AB2" t="n">
        <v>241.6458000693023</v>
      </c>
      <c r="AC2" t="n">
        <v>218.5834640627686</v>
      </c>
      <c r="AD2" t="n">
        <v>176610.1509862934</v>
      </c>
      <c r="AE2" t="n">
        <v>241645.8000693023</v>
      </c>
      <c r="AF2" t="n">
        <v>3.69309702410486e-06</v>
      </c>
      <c r="AG2" t="n">
        <v>0.6541666666666667</v>
      </c>
      <c r="AH2" t="n">
        <v>218583.4640627686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7.024</v>
      </c>
      <c r="E3" t="n">
        <v>14.24</v>
      </c>
      <c r="F3" t="n">
        <v>8.539999999999999</v>
      </c>
      <c r="G3" t="n">
        <v>7.02</v>
      </c>
      <c r="H3" t="n">
        <v>0.1</v>
      </c>
      <c r="I3" t="n">
        <v>73</v>
      </c>
      <c r="J3" t="n">
        <v>213.78</v>
      </c>
      <c r="K3" t="n">
        <v>56.13</v>
      </c>
      <c r="L3" t="n">
        <v>1.25</v>
      </c>
      <c r="M3" t="n">
        <v>71</v>
      </c>
      <c r="N3" t="n">
        <v>46.4</v>
      </c>
      <c r="O3" t="n">
        <v>26600.32</v>
      </c>
      <c r="P3" t="n">
        <v>124.51</v>
      </c>
      <c r="Q3" t="n">
        <v>605.9400000000001</v>
      </c>
      <c r="R3" t="n">
        <v>70.45</v>
      </c>
      <c r="S3" t="n">
        <v>21.88</v>
      </c>
      <c r="T3" t="n">
        <v>22935.36</v>
      </c>
      <c r="U3" t="n">
        <v>0.31</v>
      </c>
      <c r="V3" t="n">
        <v>0.72</v>
      </c>
      <c r="W3" t="n">
        <v>1.11</v>
      </c>
      <c r="X3" t="n">
        <v>1.48</v>
      </c>
      <c r="Y3" t="n">
        <v>1</v>
      </c>
      <c r="Z3" t="n">
        <v>10</v>
      </c>
      <c r="AA3" t="n">
        <v>151.3138512947529</v>
      </c>
      <c r="AB3" t="n">
        <v>207.0342868373745</v>
      </c>
      <c r="AC3" t="n">
        <v>187.275225076121</v>
      </c>
      <c r="AD3" t="n">
        <v>151313.8512947529</v>
      </c>
      <c r="AE3" t="n">
        <v>207034.2868373745</v>
      </c>
      <c r="AF3" t="n">
        <v>4.07366963430267e-06</v>
      </c>
      <c r="AG3" t="n">
        <v>0.5933333333333334</v>
      </c>
      <c r="AH3" t="n">
        <v>187275.225076121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7.529</v>
      </c>
      <c r="E4" t="n">
        <v>13.28</v>
      </c>
      <c r="F4" t="n">
        <v>8.220000000000001</v>
      </c>
      <c r="G4" t="n">
        <v>8.5</v>
      </c>
      <c r="H4" t="n">
        <v>0.12</v>
      </c>
      <c r="I4" t="n">
        <v>58</v>
      </c>
      <c r="J4" t="n">
        <v>214.19</v>
      </c>
      <c r="K4" t="n">
        <v>56.13</v>
      </c>
      <c r="L4" t="n">
        <v>1.5</v>
      </c>
      <c r="M4" t="n">
        <v>56</v>
      </c>
      <c r="N4" t="n">
        <v>46.56</v>
      </c>
      <c r="O4" t="n">
        <v>26650.41</v>
      </c>
      <c r="P4" t="n">
        <v>119.15</v>
      </c>
      <c r="Q4" t="n">
        <v>605.87</v>
      </c>
      <c r="R4" t="n">
        <v>60.35</v>
      </c>
      <c r="S4" t="n">
        <v>21.88</v>
      </c>
      <c r="T4" t="n">
        <v>17959.58</v>
      </c>
      <c r="U4" t="n">
        <v>0.36</v>
      </c>
      <c r="V4" t="n">
        <v>0.75</v>
      </c>
      <c r="W4" t="n">
        <v>1.08</v>
      </c>
      <c r="X4" t="n">
        <v>1.16</v>
      </c>
      <c r="Y4" t="n">
        <v>1</v>
      </c>
      <c r="Z4" t="n">
        <v>10</v>
      </c>
      <c r="AA4" t="n">
        <v>135.6825002536748</v>
      </c>
      <c r="AB4" t="n">
        <v>185.6467827364442</v>
      </c>
      <c r="AC4" t="n">
        <v>167.9289143490262</v>
      </c>
      <c r="AD4" t="n">
        <v>135682.5002536747</v>
      </c>
      <c r="AE4" t="n">
        <v>185646.7827364442</v>
      </c>
      <c r="AF4" t="n">
        <v>4.366551633921526e-06</v>
      </c>
      <c r="AG4" t="n">
        <v>0.5533333333333333</v>
      </c>
      <c r="AH4" t="n">
        <v>167928.9143490262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7.8775</v>
      </c>
      <c r="E5" t="n">
        <v>12.69</v>
      </c>
      <c r="F5" t="n">
        <v>8.01</v>
      </c>
      <c r="G5" t="n">
        <v>9.81</v>
      </c>
      <c r="H5" t="n">
        <v>0.14</v>
      </c>
      <c r="I5" t="n">
        <v>49</v>
      </c>
      <c r="J5" t="n">
        <v>214.59</v>
      </c>
      <c r="K5" t="n">
        <v>56.13</v>
      </c>
      <c r="L5" t="n">
        <v>1.75</v>
      </c>
      <c r="M5" t="n">
        <v>47</v>
      </c>
      <c r="N5" t="n">
        <v>46.72</v>
      </c>
      <c r="O5" t="n">
        <v>26700.55</v>
      </c>
      <c r="P5" t="n">
        <v>115.52</v>
      </c>
      <c r="Q5" t="n">
        <v>605.9400000000001</v>
      </c>
      <c r="R5" t="n">
        <v>54.02</v>
      </c>
      <c r="S5" t="n">
        <v>21.88</v>
      </c>
      <c r="T5" t="n">
        <v>14840.98</v>
      </c>
      <c r="U5" t="n">
        <v>0.41</v>
      </c>
      <c r="V5" t="n">
        <v>0.77</v>
      </c>
      <c r="W5" t="n">
        <v>1.06</v>
      </c>
      <c r="X5" t="n">
        <v>0.95</v>
      </c>
      <c r="Y5" t="n">
        <v>1</v>
      </c>
      <c r="Z5" t="n">
        <v>10</v>
      </c>
      <c r="AA5" t="n">
        <v>126.1662664240663</v>
      </c>
      <c r="AB5" t="n">
        <v>172.6262517841737</v>
      </c>
      <c r="AC5" t="n">
        <v>156.1510445964063</v>
      </c>
      <c r="AD5" t="n">
        <v>126166.2664240663</v>
      </c>
      <c r="AE5" t="n">
        <v>172626.2517841737</v>
      </c>
      <c r="AF5" t="n">
        <v>4.568669211876322e-06</v>
      </c>
      <c r="AG5" t="n">
        <v>0.5287499999999999</v>
      </c>
      <c r="AH5" t="n">
        <v>156151.0445964063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8.144399999999999</v>
      </c>
      <c r="E6" t="n">
        <v>12.28</v>
      </c>
      <c r="F6" t="n">
        <v>7.89</v>
      </c>
      <c r="G6" t="n">
        <v>11.27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40</v>
      </c>
      <c r="N6" t="n">
        <v>46.87</v>
      </c>
      <c r="O6" t="n">
        <v>26750.75</v>
      </c>
      <c r="P6" t="n">
        <v>113.3</v>
      </c>
      <c r="Q6" t="n">
        <v>605.9400000000001</v>
      </c>
      <c r="R6" t="n">
        <v>49.97</v>
      </c>
      <c r="S6" t="n">
        <v>21.88</v>
      </c>
      <c r="T6" t="n">
        <v>12854.13</v>
      </c>
      <c r="U6" t="n">
        <v>0.44</v>
      </c>
      <c r="V6" t="n">
        <v>0.78</v>
      </c>
      <c r="W6" t="n">
        <v>1.06</v>
      </c>
      <c r="X6" t="n">
        <v>0.83</v>
      </c>
      <c r="Y6" t="n">
        <v>1</v>
      </c>
      <c r="Z6" t="n">
        <v>10</v>
      </c>
      <c r="AA6" t="n">
        <v>120.0041703158164</v>
      </c>
      <c r="AB6" t="n">
        <v>164.1950000363766</v>
      </c>
      <c r="AC6" t="n">
        <v>148.5244596820801</v>
      </c>
      <c r="AD6" t="n">
        <v>120004.1703158164</v>
      </c>
      <c r="AE6" t="n">
        <v>164195.0000363766</v>
      </c>
      <c r="AF6" t="n">
        <v>4.723461698407554e-06</v>
      </c>
      <c r="AG6" t="n">
        <v>0.5116666666666666</v>
      </c>
      <c r="AH6" t="n">
        <v>148524.4596820801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8.359999999999999</v>
      </c>
      <c r="E7" t="n">
        <v>11.96</v>
      </c>
      <c r="F7" t="n">
        <v>7.79</v>
      </c>
      <c r="G7" t="n">
        <v>12.63</v>
      </c>
      <c r="H7" t="n">
        <v>0.19</v>
      </c>
      <c r="I7" t="n">
        <v>37</v>
      </c>
      <c r="J7" t="n">
        <v>215.41</v>
      </c>
      <c r="K7" t="n">
        <v>56.13</v>
      </c>
      <c r="L7" t="n">
        <v>2.25</v>
      </c>
      <c r="M7" t="n">
        <v>35</v>
      </c>
      <c r="N7" t="n">
        <v>47.03</v>
      </c>
      <c r="O7" t="n">
        <v>26801</v>
      </c>
      <c r="P7" t="n">
        <v>111.16</v>
      </c>
      <c r="Q7" t="n">
        <v>605.88</v>
      </c>
      <c r="R7" t="n">
        <v>46.77</v>
      </c>
      <c r="S7" t="n">
        <v>21.88</v>
      </c>
      <c r="T7" t="n">
        <v>11277.16</v>
      </c>
      <c r="U7" t="n">
        <v>0.47</v>
      </c>
      <c r="V7" t="n">
        <v>0.79</v>
      </c>
      <c r="W7" t="n">
        <v>1.05</v>
      </c>
      <c r="X7" t="n">
        <v>0.73</v>
      </c>
      <c r="Y7" t="n">
        <v>1</v>
      </c>
      <c r="Z7" t="n">
        <v>10</v>
      </c>
      <c r="AA7" t="n">
        <v>114.9689054474829</v>
      </c>
      <c r="AB7" t="n">
        <v>157.3055285033179</v>
      </c>
      <c r="AC7" t="n">
        <v>142.2925096427003</v>
      </c>
      <c r="AD7" t="n">
        <v>114968.9054474829</v>
      </c>
      <c r="AE7" t="n">
        <v>157305.5285033179</v>
      </c>
      <c r="AF7" t="n">
        <v>4.848502013492357e-06</v>
      </c>
      <c r="AG7" t="n">
        <v>0.4983333333333334</v>
      </c>
      <c r="AH7" t="n">
        <v>142292.5096427003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8.5425</v>
      </c>
      <c r="E8" t="n">
        <v>11.71</v>
      </c>
      <c r="F8" t="n">
        <v>7.7</v>
      </c>
      <c r="G8" t="n">
        <v>14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109.41</v>
      </c>
      <c r="Q8" t="n">
        <v>605.99</v>
      </c>
      <c r="R8" t="n">
        <v>44.45</v>
      </c>
      <c r="S8" t="n">
        <v>21.88</v>
      </c>
      <c r="T8" t="n">
        <v>10138.84</v>
      </c>
      <c r="U8" t="n">
        <v>0.49</v>
      </c>
      <c r="V8" t="n">
        <v>0.8</v>
      </c>
      <c r="W8" t="n">
        <v>1.03</v>
      </c>
      <c r="X8" t="n">
        <v>0.64</v>
      </c>
      <c r="Y8" t="n">
        <v>1</v>
      </c>
      <c r="Z8" t="n">
        <v>10</v>
      </c>
      <c r="AA8" t="n">
        <v>111.004971206098</v>
      </c>
      <c r="AB8" t="n">
        <v>151.8818987978213</v>
      </c>
      <c r="AC8" t="n">
        <v>137.3865035441825</v>
      </c>
      <c r="AD8" t="n">
        <v>111004.971206098</v>
      </c>
      <c r="AE8" t="n">
        <v>151881.8987978213</v>
      </c>
      <c r="AF8" t="n">
        <v>4.954345508404122e-06</v>
      </c>
      <c r="AG8" t="n">
        <v>0.4879166666666667</v>
      </c>
      <c r="AH8" t="n">
        <v>137386.5035441825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8.663600000000001</v>
      </c>
      <c r="E9" t="n">
        <v>11.54</v>
      </c>
      <c r="F9" t="n">
        <v>7.66</v>
      </c>
      <c r="G9" t="n">
        <v>15.33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108.35</v>
      </c>
      <c r="Q9" t="n">
        <v>605.87</v>
      </c>
      <c r="R9" t="n">
        <v>42.9</v>
      </c>
      <c r="S9" t="n">
        <v>21.88</v>
      </c>
      <c r="T9" t="n">
        <v>9378.98</v>
      </c>
      <c r="U9" t="n">
        <v>0.51</v>
      </c>
      <c r="V9" t="n">
        <v>0.8100000000000001</v>
      </c>
      <c r="W9" t="n">
        <v>1.04</v>
      </c>
      <c r="X9" t="n">
        <v>0.6</v>
      </c>
      <c r="Y9" t="n">
        <v>1</v>
      </c>
      <c r="Z9" t="n">
        <v>10</v>
      </c>
      <c r="AA9" t="n">
        <v>108.6162564832689</v>
      </c>
      <c r="AB9" t="n">
        <v>148.6135539313922</v>
      </c>
      <c r="AC9" t="n">
        <v>134.4300849246535</v>
      </c>
      <c r="AD9" t="n">
        <v>108616.2564832689</v>
      </c>
      <c r="AE9" t="n">
        <v>148613.5539313922</v>
      </c>
      <c r="AF9" t="n">
        <v>5.02457919187708e-06</v>
      </c>
      <c r="AG9" t="n">
        <v>0.4808333333333333</v>
      </c>
      <c r="AH9" t="n">
        <v>134430.0849246535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8.8294</v>
      </c>
      <c r="E10" t="n">
        <v>11.33</v>
      </c>
      <c r="F10" t="n">
        <v>7.57</v>
      </c>
      <c r="G10" t="n">
        <v>16.83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106.36</v>
      </c>
      <c r="Q10" t="n">
        <v>605.84</v>
      </c>
      <c r="R10" t="n">
        <v>40</v>
      </c>
      <c r="S10" t="n">
        <v>21.88</v>
      </c>
      <c r="T10" t="n">
        <v>7940.75</v>
      </c>
      <c r="U10" t="n">
        <v>0.55</v>
      </c>
      <c r="V10" t="n">
        <v>0.82</v>
      </c>
      <c r="W10" t="n">
        <v>1.04</v>
      </c>
      <c r="X10" t="n">
        <v>0.52</v>
      </c>
      <c r="Y10" t="n">
        <v>1</v>
      </c>
      <c r="Z10" t="n">
        <v>10</v>
      </c>
      <c r="AA10" t="n">
        <v>104.9686644814585</v>
      </c>
      <c r="AB10" t="n">
        <v>143.6227576341157</v>
      </c>
      <c r="AC10" t="n">
        <v>129.9156032213609</v>
      </c>
      <c r="AD10" t="n">
        <v>104968.6644814585</v>
      </c>
      <c r="AE10" t="n">
        <v>143622.7576341158</v>
      </c>
      <c r="AF10" t="n">
        <v>5.120737282048973e-06</v>
      </c>
      <c r="AG10" t="n">
        <v>0.4720833333333334</v>
      </c>
      <c r="AH10" t="n">
        <v>129915.6032213609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8.920400000000001</v>
      </c>
      <c r="E11" t="n">
        <v>11.21</v>
      </c>
      <c r="F11" t="n">
        <v>7.54</v>
      </c>
      <c r="G11" t="n">
        <v>18.1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105.38</v>
      </c>
      <c r="Q11" t="n">
        <v>605.91</v>
      </c>
      <c r="R11" t="n">
        <v>39.15</v>
      </c>
      <c r="S11" t="n">
        <v>21.88</v>
      </c>
      <c r="T11" t="n">
        <v>7524.67</v>
      </c>
      <c r="U11" t="n">
        <v>0.5600000000000001</v>
      </c>
      <c r="V11" t="n">
        <v>0.82</v>
      </c>
      <c r="W11" t="n">
        <v>1.03</v>
      </c>
      <c r="X11" t="n">
        <v>0.48</v>
      </c>
      <c r="Y11" t="n">
        <v>1</v>
      </c>
      <c r="Z11" t="n">
        <v>10</v>
      </c>
      <c r="AA11" t="n">
        <v>103.1753363037157</v>
      </c>
      <c r="AB11" t="n">
        <v>141.1690469052737</v>
      </c>
      <c r="AC11" t="n">
        <v>127.6960712006742</v>
      </c>
      <c r="AD11" t="n">
        <v>103175.3363037157</v>
      </c>
      <c r="AE11" t="n">
        <v>141169.0469052737</v>
      </c>
      <c r="AF11" t="n">
        <v>5.173514038415936e-06</v>
      </c>
      <c r="AG11" t="n">
        <v>0.4670833333333334</v>
      </c>
      <c r="AH11" t="n">
        <v>127696.0712006742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9.012600000000001</v>
      </c>
      <c r="E12" t="n">
        <v>11.1</v>
      </c>
      <c r="F12" t="n">
        <v>7.51</v>
      </c>
      <c r="G12" t="n">
        <v>19.6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605.84</v>
      </c>
      <c r="R12" t="n">
        <v>38.21</v>
      </c>
      <c r="S12" t="n">
        <v>21.88</v>
      </c>
      <c r="T12" t="n">
        <v>7066.52</v>
      </c>
      <c r="U12" t="n">
        <v>0.57</v>
      </c>
      <c r="V12" t="n">
        <v>0.82</v>
      </c>
      <c r="W12" t="n">
        <v>1.03</v>
      </c>
      <c r="X12" t="n">
        <v>0.45</v>
      </c>
      <c r="Y12" t="n">
        <v>1</v>
      </c>
      <c r="Z12" t="n">
        <v>10</v>
      </c>
      <c r="AA12" t="n">
        <v>101.4507926337445</v>
      </c>
      <c r="AB12" t="n">
        <v>138.8094501745232</v>
      </c>
      <c r="AC12" t="n">
        <v>125.5616710701909</v>
      </c>
      <c r="AD12" t="n">
        <v>101450.7926337445</v>
      </c>
      <c r="AE12" t="n">
        <v>138809.4501745232</v>
      </c>
      <c r="AF12" t="n">
        <v>5.226986752009716e-06</v>
      </c>
      <c r="AG12" t="n">
        <v>0.4625</v>
      </c>
      <c r="AH12" t="n">
        <v>125561.6710701909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9.132400000000001</v>
      </c>
      <c r="E13" t="n">
        <v>10.95</v>
      </c>
      <c r="F13" t="n">
        <v>7.45</v>
      </c>
      <c r="G13" t="n">
        <v>21.29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103.22</v>
      </c>
      <c r="Q13" t="n">
        <v>605.86</v>
      </c>
      <c r="R13" t="n">
        <v>36.16</v>
      </c>
      <c r="S13" t="n">
        <v>21.88</v>
      </c>
      <c r="T13" t="n">
        <v>6052.42</v>
      </c>
      <c r="U13" t="n">
        <v>0.61</v>
      </c>
      <c r="V13" t="n">
        <v>0.83</v>
      </c>
      <c r="W13" t="n">
        <v>1.03</v>
      </c>
      <c r="X13" t="n">
        <v>0.39</v>
      </c>
      <c r="Y13" t="n">
        <v>1</v>
      </c>
      <c r="Z13" t="n">
        <v>10</v>
      </c>
      <c r="AA13" t="n">
        <v>99.12666922794917</v>
      </c>
      <c r="AB13" t="n">
        <v>135.6294819976274</v>
      </c>
      <c r="AC13" t="n">
        <v>122.6851945929837</v>
      </c>
      <c r="AD13" t="n">
        <v>99126.66922794917</v>
      </c>
      <c r="AE13" t="n">
        <v>135629.4819976274</v>
      </c>
      <c r="AF13" t="n">
        <v>5.296466481820288e-06</v>
      </c>
      <c r="AG13" t="n">
        <v>0.45625</v>
      </c>
      <c r="AH13" t="n">
        <v>122685.1945929837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9.1767</v>
      </c>
      <c r="E14" t="n">
        <v>10.9</v>
      </c>
      <c r="F14" t="n">
        <v>7.44</v>
      </c>
      <c r="G14" t="n">
        <v>22.32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102.51</v>
      </c>
      <c r="Q14" t="n">
        <v>605.86</v>
      </c>
      <c r="R14" t="n">
        <v>35.99</v>
      </c>
      <c r="S14" t="n">
        <v>21.88</v>
      </c>
      <c r="T14" t="n">
        <v>5970.36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98.18992689303518</v>
      </c>
      <c r="AB14" t="n">
        <v>134.3477898088436</v>
      </c>
      <c r="AC14" t="n">
        <v>121.5258253078307</v>
      </c>
      <c r="AD14" t="n">
        <v>98189.92689303518</v>
      </c>
      <c r="AE14" t="n">
        <v>134347.7898088436</v>
      </c>
      <c r="AF14" t="n">
        <v>5.322158902776952e-06</v>
      </c>
      <c r="AG14" t="n">
        <v>0.4541666666666667</v>
      </c>
      <c r="AH14" t="n">
        <v>121525.8253078307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9.2807</v>
      </c>
      <c r="E15" t="n">
        <v>10.78</v>
      </c>
      <c r="F15" t="n">
        <v>7.4</v>
      </c>
      <c r="G15" t="n">
        <v>24.67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101.03</v>
      </c>
      <c r="Q15" t="n">
        <v>605.85</v>
      </c>
      <c r="R15" t="n">
        <v>34.84</v>
      </c>
      <c r="S15" t="n">
        <v>21.88</v>
      </c>
      <c r="T15" t="n">
        <v>5406.24</v>
      </c>
      <c r="U15" t="n">
        <v>0.63</v>
      </c>
      <c r="V15" t="n">
        <v>0.84</v>
      </c>
      <c r="W15" t="n">
        <v>1.02</v>
      </c>
      <c r="X15" t="n">
        <v>0.34</v>
      </c>
      <c r="Y15" t="n">
        <v>1</v>
      </c>
      <c r="Z15" t="n">
        <v>10</v>
      </c>
      <c r="AA15" t="n">
        <v>96.06337686859158</v>
      </c>
      <c r="AB15" t="n">
        <v>131.4381502486355</v>
      </c>
      <c r="AC15" t="n">
        <v>118.8938776635431</v>
      </c>
      <c r="AD15" t="n">
        <v>96063.37686859157</v>
      </c>
      <c r="AE15" t="n">
        <v>131438.1502486355</v>
      </c>
      <c r="AF15" t="n">
        <v>5.382475195767766e-06</v>
      </c>
      <c r="AG15" t="n">
        <v>0.4491666666666667</v>
      </c>
      <c r="AH15" t="n">
        <v>118893.8776635431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9.331300000000001</v>
      </c>
      <c r="E16" t="n">
        <v>10.72</v>
      </c>
      <c r="F16" t="n">
        <v>7.39</v>
      </c>
      <c r="G16" t="n">
        <v>26.07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100.43</v>
      </c>
      <c r="Q16" t="n">
        <v>605.91</v>
      </c>
      <c r="R16" t="n">
        <v>34.21</v>
      </c>
      <c r="S16" t="n">
        <v>21.88</v>
      </c>
      <c r="T16" t="n">
        <v>5097.35</v>
      </c>
      <c r="U16" t="n">
        <v>0.64</v>
      </c>
      <c r="V16" t="n">
        <v>0.84</v>
      </c>
      <c r="W16" t="n">
        <v>1.02</v>
      </c>
      <c r="X16" t="n">
        <v>0.33</v>
      </c>
      <c r="Y16" t="n">
        <v>1</v>
      </c>
      <c r="Z16" t="n">
        <v>10</v>
      </c>
      <c r="AA16" t="n">
        <v>95.15487999919432</v>
      </c>
      <c r="AB16" t="n">
        <v>130.1951047518736</v>
      </c>
      <c r="AC16" t="n">
        <v>117.7694666843665</v>
      </c>
      <c r="AD16" t="n">
        <v>95154.87999919432</v>
      </c>
      <c r="AE16" t="n">
        <v>130195.1047518736</v>
      </c>
      <c r="AF16" t="n">
        <v>5.41182139216522e-06</v>
      </c>
      <c r="AG16" t="n">
        <v>0.4466666666666667</v>
      </c>
      <c r="AH16" t="n">
        <v>117769.4666843665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9.407299999999999</v>
      </c>
      <c r="E17" t="n">
        <v>10.63</v>
      </c>
      <c r="F17" t="n">
        <v>7.34</v>
      </c>
      <c r="G17" t="n">
        <v>27.53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99.25</v>
      </c>
      <c r="Q17" t="n">
        <v>605.84</v>
      </c>
      <c r="R17" t="n">
        <v>33.05</v>
      </c>
      <c r="S17" t="n">
        <v>21.88</v>
      </c>
      <c r="T17" t="n">
        <v>4521.4</v>
      </c>
      <c r="U17" t="n">
        <v>0.66</v>
      </c>
      <c r="V17" t="n">
        <v>0.84</v>
      </c>
      <c r="W17" t="n">
        <v>1.01</v>
      </c>
      <c r="X17" t="n">
        <v>0.28</v>
      </c>
      <c r="Y17" t="n">
        <v>1</v>
      </c>
      <c r="Z17" t="n">
        <v>10</v>
      </c>
      <c r="AA17" t="n">
        <v>93.50017403162644</v>
      </c>
      <c r="AB17" t="n">
        <v>127.9310630465732</v>
      </c>
      <c r="AC17" t="n">
        <v>115.7215019418168</v>
      </c>
      <c r="AD17" t="n">
        <v>93500.17403162645</v>
      </c>
      <c r="AE17" t="n">
        <v>127931.0630465732</v>
      </c>
      <c r="AF17" t="n">
        <v>5.455898683196967e-06</v>
      </c>
      <c r="AG17" t="n">
        <v>0.4429166666666667</v>
      </c>
      <c r="AH17" t="n">
        <v>115721.5019418168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9.385999999999999</v>
      </c>
      <c r="E18" t="n">
        <v>10.65</v>
      </c>
      <c r="F18" t="n">
        <v>7.37</v>
      </c>
      <c r="G18" t="n">
        <v>27.62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98.68000000000001</v>
      </c>
      <c r="Q18" t="n">
        <v>605.9400000000001</v>
      </c>
      <c r="R18" t="n">
        <v>34.01</v>
      </c>
      <c r="S18" t="n">
        <v>21.88</v>
      </c>
      <c r="T18" t="n">
        <v>5002.74</v>
      </c>
      <c r="U18" t="n">
        <v>0.64</v>
      </c>
      <c r="V18" t="n">
        <v>0.84</v>
      </c>
      <c r="W18" t="n">
        <v>1.01</v>
      </c>
      <c r="X18" t="n">
        <v>0.31</v>
      </c>
      <c r="Y18" t="n">
        <v>1</v>
      </c>
      <c r="Z18" t="n">
        <v>10</v>
      </c>
      <c r="AA18" t="n">
        <v>93.5041790401956</v>
      </c>
      <c r="AB18" t="n">
        <v>127.936542875986</v>
      </c>
      <c r="AC18" t="n">
        <v>115.7264587840014</v>
      </c>
      <c r="AD18" t="n">
        <v>93504.1790401956</v>
      </c>
      <c r="AE18" t="n">
        <v>127936.542875986</v>
      </c>
      <c r="AF18" t="n">
        <v>5.443545442420965e-06</v>
      </c>
      <c r="AG18" t="n">
        <v>0.44375</v>
      </c>
      <c r="AH18" t="n">
        <v>115726.4587840014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9.452299999999999</v>
      </c>
      <c r="E19" t="n">
        <v>10.58</v>
      </c>
      <c r="F19" t="n">
        <v>7.33</v>
      </c>
      <c r="G19" t="n">
        <v>29.33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97.8</v>
      </c>
      <c r="Q19" t="n">
        <v>605.87</v>
      </c>
      <c r="R19" t="n">
        <v>32.7</v>
      </c>
      <c r="S19" t="n">
        <v>21.88</v>
      </c>
      <c r="T19" t="n">
        <v>4353</v>
      </c>
      <c r="U19" t="n">
        <v>0.67</v>
      </c>
      <c r="V19" t="n">
        <v>0.84</v>
      </c>
      <c r="W19" t="n">
        <v>1.01</v>
      </c>
      <c r="X19" t="n">
        <v>0.28</v>
      </c>
      <c r="Y19" t="n">
        <v>1</v>
      </c>
      <c r="Z19" t="n">
        <v>10</v>
      </c>
      <c r="AA19" t="n">
        <v>92.18334207371959</v>
      </c>
      <c r="AB19" t="n">
        <v>126.1293154672401</v>
      </c>
      <c r="AC19" t="n">
        <v>114.091710622686</v>
      </c>
      <c r="AD19" t="n">
        <v>92183.34207371958</v>
      </c>
      <c r="AE19" t="n">
        <v>126129.3154672401</v>
      </c>
      <c r="AF19" t="n">
        <v>5.481997079202609e-06</v>
      </c>
      <c r="AG19" t="n">
        <v>0.4408333333333334</v>
      </c>
      <c r="AH19" t="n">
        <v>114091.710622686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9.510199999999999</v>
      </c>
      <c r="E20" t="n">
        <v>10.52</v>
      </c>
      <c r="F20" t="n">
        <v>7.31</v>
      </c>
      <c r="G20" t="n">
        <v>31.33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97.04000000000001</v>
      </c>
      <c r="Q20" t="n">
        <v>605.84</v>
      </c>
      <c r="R20" t="n">
        <v>32</v>
      </c>
      <c r="S20" t="n">
        <v>21.88</v>
      </c>
      <c r="T20" t="n">
        <v>4005.65</v>
      </c>
      <c r="U20" t="n">
        <v>0.68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91.11190311863686</v>
      </c>
      <c r="AB20" t="n">
        <v>124.6633254203459</v>
      </c>
      <c r="AC20" t="n">
        <v>112.7656326083371</v>
      </c>
      <c r="AD20" t="n">
        <v>91111.90311863687</v>
      </c>
      <c r="AE20" t="n">
        <v>124663.3254203459</v>
      </c>
      <c r="AF20" t="n">
        <v>5.515577015396533e-06</v>
      </c>
      <c r="AG20" t="n">
        <v>0.4383333333333333</v>
      </c>
      <c r="AH20" t="n">
        <v>112765.6326083371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9.555400000000001</v>
      </c>
      <c r="E21" t="n">
        <v>10.47</v>
      </c>
      <c r="F21" t="n">
        <v>7.3</v>
      </c>
      <c r="G21" t="n">
        <v>33.71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96.06999999999999</v>
      </c>
      <c r="Q21" t="n">
        <v>605.85</v>
      </c>
      <c r="R21" t="n">
        <v>31.82</v>
      </c>
      <c r="S21" t="n">
        <v>21.88</v>
      </c>
      <c r="T21" t="n">
        <v>3922.6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90.09166827867458</v>
      </c>
      <c r="AB21" t="n">
        <v>123.2673951027258</v>
      </c>
      <c r="AC21" t="n">
        <v>111.5029279210296</v>
      </c>
      <c r="AD21" t="n">
        <v>90091.66827867458</v>
      </c>
      <c r="AE21" t="n">
        <v>123267.3951027258</v>
      </c>
      <c r="AF21" t="n">
        <v>5.541791404273311e-06</v>
      </c>
      <c r="AG21" t="n">
        <v>0.43625</v>
      </c>
      <c r="AH21" t="n">
        <v>111502.9279210296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9.558199999999999</v>
      </c>
      <c r="E22" t="n">
        <v>10.46</v>
      </c>
      <c r="F22" t="n">
        <v>7.3</v>
      </c>
      <c r="G22" t="n">
        <v>33.69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96.05</v>
      </c>
      <c r="Q22" t="n">
        <v>605.84</v>
      </c>
      <c r="R22" t="n">
        <v>31.91</v>
      </c>
      <c r="S22" t="n">
        <v>21.88</v>
      </c>
      <c r="T22" t="n">
        <v>3965.18</v>
      </c>
      <c r="U22" t="n">
        <v>0.6899999999999999</v>
      </c>
      <c r="V22" t="n">
        <v>0.85</v>
      </c>
      <c r="W22" t="n">
        <v>1.01</v>
      </c>
      <c r="X22" t="n">
        <v>0.24</v>
      </c>
      <c r="Y22" t="n">
        <v>1</v>
      </c>
      <c r="Z22" t="n">
        <v>10</v>
      </c>
      <c r="AA22" t="n">
        <v>90.05136197577416</v>
      </c>
      <c r="AB22" t="n">
        <v>123.2122462409088</v>
      </c>
      <c r="AC22" t="n">
        <v>111.4530423891825</v>
      </c>
      <c r="AD22" t="n">
        <v>90051.36197577415</v>
      </c>
      <c r="AE22" t="n">
        <v>123212.2462409088</v>
      </c>
      <c r="AF22" t="n">
        <v>5.543415304469216e-06</v>
      </c>
      <c r="AG22" t="n">
        <v>0.4358333333333334</v>
      </c>
      <c r="AH22" t="n">
        <v>111453.0423891825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9.6221</v>
      </c>
      <c r="E23" t="n">
        <v>10.39</v>
      </c>
      <c r="F23" t="n">
        <v>7.27</v>
      </c>
      <c r="G23" t="n">
        <v>36.37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94.64</v>
      </c>
      <c r="Q23" t="n">
        <v>606</v>
      </c>
      <c r="R23" t="n">
        <v>30.91</v>
      </c>
      <c r="S23" t="n">
        <v>21.88</v>
      </c>
      <c r="T23" t="n">
        <v>3471.96</v>
      </c>
      <c r="U23" t="n">
        <v>0.71</v>
      </c>
      <c r="V23" t="n">
        <v>0.85</v>
      </c>
      <c r="W23" t="n">
        <v>1.01</v>
      </c>
      <c r="X23" t="n">
        <v>0.21</v>
      </c>
      <c r="Y23" t="n">
        <v>1</v>
      </c>
      <c r="Z23" t="n">
        <v>10</v>
      </c>
      <c r="AA23" t="n">
        <v>88.53903044403104</v>
      </c>
      <c r="AB23" t="n">
        <v>121.1430075198206</v>
      </c>
      <c r="AC23" t="n">
        <v>109.5812889074395</v>
      </c>
      <c r="AD23" t="n">
        <v>88539.03044403104</v>
      </c>
      <c r="AE23" t="n">
        <v>121143.0075198206</v>
      </c>
      <c r="AF23" t="n">
        <v>5.580475026797227e-06</v>
      </c>
      <c r="AG23" t="n">
        <v>0.4329166666666667</v>
      </c>
      <c r="AH23" t="n">
        <v>109581.2889074395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9.620799999999999</v>
      </c>
      <c r="E24" t="n">
        <v>10.39</v>
      </c>
      <c r="F24" t="n">
        <v>7.27</v>
      </c>
      <c r="G24" t="n">
        <v>36.37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94.3</v>
      </c>
      <c r="Q24" t="n">
        <v>605.84</v>
      </c>
      <c r="R24" t="n">
        <v>30.9</v>
      </c>
      <c r="S24" t="n">
        <v>21.88</v>
      </c>
      <c r="T24" t="n">
        <v>3465.24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88.35797410545565</v>
      </c>
      <c r="AB24" t="n">
        <v>120.8952782497399</v>
      </c>
      <c r="AC24" t="n">
        <v>109.3572025712051</v>
      </c>
      <c r="AD24" t="n">
        <v>88357.97410545565</v>
      </c>
      <c r="AE24" t="n">
        <v>120895.2782497399</v>
      </c>
      <c r="AF24" t="n">
        <v>5.579721073134841e-06</v>
      </c>
      <c r="AG24" t="n">
        <v>0.4329166666666667</v>
      </c>
      <c r="AH24" t="n">
        <v>109357.2025712051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9.6844</v>
      </c>
      <c r="E25" t="n">
        <v>10.33</v>
      </c>
      <c r="F25" t="n">
        <v>7.25</v>
      </c>
      <c r="G25" t="n">
        <v>39.54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93.33</v>
      </c>
      <c r="Q25" t="n">
        <v>605.84</v>
      </c>
      <c r="R25" t="n">
        <v>29.9</v>
      </c>
      <c r="S25" t="n">
        <v>21.88</v>
      </c>
      <c r="T25" t="n">
        <v>2972.05</v>
      </c>
      <c r="U25" t="n">
        <v>0.73</v>
      </c>
      <c r="V25" t="n">
        <v>0.85</v>
      </c>
      <c r="W25" t="n">
        <v>1.01</v>
      </c>
      <c r="X25" t="n">
        <v>0.19</v>
      </c>
      <c r="Y25" t="n">
        <v>1</v>
      </c>
      <c r="Z25" t="n">
        <v>10</v>
      </c>
      <c r="AA25" t="n">
        <v>87.16082155080366</v>
      </c>
      <c r="AB25" t="n">
        <v>119.2572813098227</v>
      </c>
      <c r="AC25" t="n">
        <v>107.8755337602898</v>
      </c>
      <c r="AD25" t="n">
        <v>87160.82155080367</v>
      </c>
      <c r="AE25" t="n">
        <v>119257.2813098227</v>
      </c>
      <c r="AF25" t="n">
        <v>5.616606806156146e-06</v>
      </c>
      <c r="AG25" t="n">
        <v>0.4304166666666667</v>
      </c>
      <c r="AH25" t="n">
        <v>107875.5337602898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9.672499999999999</v>
      </c>
      <c r="E26" t="n">
        <v>10.34</v>
      </c>
      <c r="F26" t="n">
        <v>7.26</v>
      </c>
      <c r="G26" t="n">
        <v>39.61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92.88</v>
      </c>
      <c r="Q26" t="n">
        <v>605.84</v>
      </c>
      <c r="R26" t="n">
        <v>30.6</v>
      </c>
      <c r="S26" t="n">
        <v>21.88</v>
      </c>
      <c r="T26" t="n">
        <v>3320.65</v>
      </c>
      <c r="U26" t="n">
        <v>0.72</v>
      </c>
      <c r="V26" t="n">
        <v>0.85</v>
      </c>
      <c r="W26" t="n">
        <v>1</v>
      </c>
      <c r="X26" t="n">
        <v>0.2</v>
      </c>
      <c r="Y26" t="n">
        <v>1</v>
      </c>
      <c r="Z26" t="n">
        <v>10</v>
      </c>
      <c r="AA26" t="n">
        <v>87.05339588687893</v>
      </c>
      <c r="AB26" t="n">
        <v>119.1102967771551</v>
      </c>
      <c r="AC26" t="n">
        <v>107.7425772251259</v>
      </c>
      <c r="AD26" t="n">
        <v>87053.39588687893</v>
      </c>
      <c r="AE26" t="n">
        <v>119110.2967771551</v>
      </c>
      <c r="AF26" t="n">
        <v>5.609705230323543e-06</v>
      </c>
      <c r="AG26" t="n">
        <v>0.4308333333333333</v>
      </c>
      <c r="AH26" t="n">
        <v>107742.5772251259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9.6798</v>
      </c>
      <c r="E27" t="n">
        <v>10.33</v>
      </c>
      <c r="F27" t="n">
        <v>7.25</v>
      </c>
      <c r="G27" t="n">
        <v>39.57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92.2</v>
      </c>
      <c r="Q27" t="n">
        <v>605.92</v>
      </c>
      <c r="R27" t="n">
        <v>30.35</v>
      </c>
      <c r="S27" t="n">
        <v>21.88</v>
      </c>
      <c r="T27" t="n">
        <v>3195.38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86.56450587150481</v>
      </c>
      <c r="AB27" t="n">
        <v>118.4413758898153</v>
      </c>
      <c r="AC27" t="n">
        <v>107.1374972084373</v>
      </c>
      <c r="AD27" t="n">
        <v>86564.50587150481</v>
      </c>
      <c r="AE27" t="n">
        <v>118441.3758898153</v>
      </c>
      <c r="AF27" t="n">
        <v>5.613938970120015e-06</v>
      </c>
      <c r="AG27" t="n">
        <v>0.4304166666666667</v>
      </c>
      <c r="AH27" t="n">
        <v>107137.4972084373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9.7371</v>
      </c>
      <c r="E28" t="n">
        <v>10.27</v>
      </c>
      <c r="F28" t="n">
        <v>7.24</v>
      </c>
      <c r="G28" t="n">
        <v>43.41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8</v>
      </c>
      <c r="N28" t="n">
        <v>50.44</v>
      </c>
      <c r="O28" t="n">
        <v>27869.24</v>
      </c>
      <c r="P28" t="n">
        <v>91.25</v>
      </c>
      <c r="Q28" t="n">
        <v>605.84</v>
      </c>
      <c r="R28" t="n">
        <v>29.65</v>
      </c>
      <c r="S28" t="n">
        <v>21.88</v>
      </c>
      <c r="T28" t="n">
        <v>2850.79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85.48964663171618</v>
      </c>
      <c r="AB28" t="n">
        <v>116.9707060584943</v>
      </c>
      <c r="AC28" t="n">
        <v>105.807186041719</v>
      </c>
      <c r="AD28" t="n">
        <v>85489.64663171618</v>
      </c>
      <c r="AE28" t="n">
        <v>116970.7060584943</v>
      </c>
      <c r="AF28" t="n">
        <v>5.64717092770053e-06</v>
      </c>
      <c r="AG28" t="n">
        <v>0.4279166666666667</v>
      </c>
      <c r="AH28" t="n">
        <v>105807.186041719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9.7363</v>
      </c>
      <c r="E29" t="n">
        <v>10.27</v>
      </c>
      <c r="F29" t="n">
        <v>7.24</v>
      </c>
      <c r="G29" t="n">
        <v>43.41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8</v>
      </c>
      <c r="N29" t="n">
        <v>50.61</v>
      </c>
      <c r="O29" t="n">
        <v>27920.73</v>
      </c>
      <c r="P29" t="n">
        <v>90.3</v>
      </c>
      <c r="Q29" t="n">
        <v>605.85</v>
      </c>
      <c r="R29" t="n">
        <v>29.67</v>
      </c>
      <c r="S29" t="n">
        <v>21.88</v>
      </c>
      <c r="T29" t="n">
        <v>2861.92</v>
      </c>
      <c r="U29" t="n">
        <v>0.74</v>
      </c>
      <c r="V29" t="n">
        <v>0.85</v>
      </c>
      <c r="W29" t="n">
        <v>1.01</v>
      </c>
      <c r="X29" t="n">
        <v>0.18</v>
      </c>
      <c r="Y29" t="n">
        <v>1</v>
      </c>
      <c r="Z29" t="n">
        <v>10</v>
      </c>
      <c r="AA29" t="n">
        <v>84.96526070609603</v>
      </c>
      <c r="AB29" t="n">
        <v>116.2532181007868</v>
      </c>
      <c r="AC29" t="n">
        <v>105.1581741276942</v>
      </c>
      <c r="AD29" t="n">
        <v>84965.26070609603</v>
      </c>
      <c r="AE29" t="n">
        <v>116253.2181007868</v>
      </c>
      <c r="AF29" t="n">
        <v>5.646706956215986e-06</v>
      </c>
      <c r="AG29" t="n">
        <v>0.4279166666666667</v>
      </c>
      <c r="AH29" t="n">
        <v>105158.1741276942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9.787699999999999</v>
      </c>
      <c r="E30" t="n">
        <v>10.22</v>
      </c>
      <c r="F30" t="n">
        <v>7.22</v>
      </c>
      <c r="G30" t="n">
        <v>48.16</v>
      </c>
      <c r="H30" t="n">
        <v>0.63</v>
      </c>
      <c r="I30" t="n">
        <v>9</v>
      </c>
      <c r="J30" t="n">
        <v>224.9</v>
      </c>
      <c r="K30" t="n">
        <v>56.13</v>
      </c>
      <c r="L30" t="n">
        <v>8</v>
      </c>
      <c r="M30" t="n">
        <v>7</v>
      </c>
      <c r="N30" t="n">
        <v>50.78</v>
      </c>
      <c r="O30" t="n">
        <v>27972.28</v>
      </c>
      <c r="P30" t="n">
        <v>89.01000000000001</v>
      </c>
      <c r="Q30" t="n">
        <v>605.87</v>
      </c>
      <c r="R30" t="n">
        <v>29.3</v>
      </c>
      <c r="S30" t="n">
        <v>21.88</v>
      </c>
      <c r="T30" t="n">
        <v>2681.11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83.72785458396216</v>
      </c>
      <c r="AB30" t="n">
        <v>114.5601444539788</v>
      </c>
      <c r="AC30" t="n">
        <v>103.6266850534932</v>
      </c>
      <c r="AD30" t="n">
        <v>83727.85458396215</v>
      </c>
      <c r="AE30" t="n">
        <v>114560.1444539788</v>
      </c>
      <c r="AF30" t="n">
        <v>5.676517124097984e-06</v>
      </c>
      <c r="AG30" t="n">
        <v>0.4258333333333333</v>
      </c>
      <c r="AH30" t="n">
        <v>103626.6850534932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9.7887</v>
      </c>
      <c r="E31" t="n">
        <v>10.22</v>
      </c>
      <c r="F31" t="n">
        <v>7.22</v>
      </c>
      <c r="G31" t="n">
        <v>48.15</v>
      </c>
      <c r="H31" t="n">
        <v>0.65</v>
      </c>
      <c r="I31" t="n">
        <v>9</v>
      </c>
      <c r="J31" t="n">
        <v>225.32</v>
      </c>
      <c r="K31" t="n">
        <v>56.13</v>
      </c>
      <c r="L31" t="n">
        <v>8.25</v>
      </c>
      <c r="M31" t="n">
        <v>7</v>
      </c>
      <c r="N31" t="n">
        <v>50.95</v>
      </c>
      <c r="O31" t="n">
        <v>28023.89</v>
      </c>
      <c r="P31" t="n">
        <v>88.98999999999999</v>
      </c>
      <c r="Q31" t="n">
        <v>605.92</v>
      </c>
      <c r="R31" t="n">
        <v>29.26</v>
      </c>
      <c r="S31" t="n">
        <v>21.88</v>
      </c>
      <c r="T31" t="n">
        <v>2660.9</v>
      </c>
      <c r="U31" t="n">
        <v>0.75</v>
      </c>
      <c r="V31" t="n">
        <v>0.86</v>
      </c>
      <c r="W31" t="n">
        <v>1.01</v>
      </c>
      <c r="X31" t="n">
        <v>0.17</v>
      </c>
      <c r="Y31" t="n">
        <v>1</v>
      </c>
      <c r="Z31" t="n">
        <v>10</v>
      </c>
      <c r="AA31" t="n">
        <v>83.708704942061</v>
      </c>
      <c r="AB31" t="n">
        <v>114.5339430691071</v>
      </c>
      <c r="AC31" t="n">
        <v>103.6029842920198</v>
      </c>
      <c r="AD31" t="n">
        <v>83708.704942061</v>
      </c>
      <c r="AE31" t="n">
        <v>114533.9430691071</v>
      </c>
      <c r="AF31" t="n">
        <v>5.677097088453665e-06</v>
      </c>
      <c r="AG31" t="n">
        <v>0.4258333333333333</v>
      </c>
      <c r="AH31" t="n">
        <v>103602.9842920198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9.797800000000001</v>
      </c>
      <c r="E32" t="n">
        <v>10.21</v>
      </c>
      <c r="F32" t="n">
        <v>7.21</v>
      </c>
      <c r="G32" t="n">
        <v>48.09</v>
      </c>
      <c r="H32" t="n">
        <v>0.67</v>
      </c>
      <c r="I32" t="n">
        <v>9</v>
      </c>
      <c r="J32" t="n">
        <v>225.74</v>
      </c>
      <c r="K32" t="n">
        <v>56.13</v>
      </c>
      <c r="L32" t="n">
        <v>8.5</v>
      </c>
      <c r="M32" t="n">
        <v>7</v>
      </c>
      <c r="N32" t="n">
        <v>51.11</v>
      </c>
      <c r="O32" t="n">
        <v>28075.56</v>
      </c>
      <c r="P32" t="n">
        <v>88.34</v>
      </c>
      <c r="Q32" t="n">
        <v>605.84</v>
      </c>
      <c r="R32" t="n">
        <v>29.03</v>
      </c>
      <c r="S32" t="n">
        <v>21.88</v>
      </c>
      <c r="T32" t="n">
        <v>2544.64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83.23033410853817</v>
      </c>
      <c r="AB32" t="n">
        <v>113.8794149904498</v>
      </c>
      <c r="AC32" t="n">
        <v>103.0109234545534</v>
      </c>
      <c r="AD32" t="n">
        <v>83230.33410853817</v>
      </c>
      <c r="AE32" t="n">
        <v>113879.4149904498</v>
      </c>
      <c r="AF32" t="n">
        <v>5.682374764090362e-06</v>
      </c>
      <c r="AG32" t="n">
        <v>0.4254166666666667</v>
      </c>
      <c r="AH32" t="n">
        <v>103010.9234545534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9.7837</v>
      </c>
      <c r="E33" t="n">
        <v>10.22</v>
      </c>
      <c r="F33" t="n">
        <v>7.23</v>
      </c>
      <c r="G33" t="n">
        <v>48.19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87.05</v>
      </c>
      <c r="Q33" t="n">
        <v>605.84</v>
      </c>
      <c r="R33" t="n">
        <v>29.46</v>
      </c>
      <c r="S33" t="n">
        <v>21.88</v>
      </c>
      <c r="T33" t="n">
        <v>2763.08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82.71013994895827</v>
      </c>
      <c r="AB33" t="n">
        <v>113.1676623919663</v>
      </c>
      <c r="AC33" t="n">
        <v>102.3670995251179</v>
      </c>
      <c r="AD33" t="n">
        <v>82710.13994895827</v>
      </c>
      <c r="AE33" t="n">
        <v>113167.6623919663</v>
      </c>
      <c r="AF33" t="n">
        <v>5.67419726667526e-06</v>
      </c>
      <c r="AG33" t="n">
        <v>0.4258333333333333</v>
      </c>
      <c r="AH33" t="n">
        <v>102367.0995251179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9.860300000000001</v>
      </c>
      <c r="E34" t="n">
        <v>10.14</v>
      </c>
      <c r="F34" t="n">
        <v>7.19</v>
      </c>
      <c r="G34" t="n">
        <v>53.93</v>
      </c>
      <c r="H34" t="n">
        <v>0.71</v>
      </c>
      <c r="I34" t="n">
        <v>8</v>
      </c>
      <c r="J34" t="n">
        <v>226.58</v>
      </c>
      <c r="K34" t="n">
        <v>56.13</v>
      </c>
      <c r="L34" t="n">
        <v>9</v>
      </c>
      <c r="M34" t="n">
        <v>6</v>
      </c>
      <c r="N34" t="n">
        <v>51.45</v>
      </c>
      <c r="O34" t="n">
        <v>28179.08</v>
      </c>
      <c r="P34" t="n">
        <v>86.11</v>
      </c>
      <c r="Q34" t="n">
        <v>605.84</v>
      </c>
      <c r="R34" t="n">
        <v>28.37</v>
      </c>
      <c r="S34" t="n">
        <v>21.88</v>
      </c>
      <c r="T34" t="n">
        <v>2220.06</v>
      </c>
      <c r="U34" t="n">
        <v>0.77</v>
      </c>
      <c r="V34" t="n">
        <v>0.86</v>
      </c>
      <c r="W34" t="n">
        <v>1</v>
      </c>
      <c r="X34" t="n">
        <v>0.13</v>
      </c>
      <c r="Y34" t="n">
        <v>1</v>
      </c>
      <c r="Z34" t="n">
        <v>10</v>
      </c>
      <c r="AA34" t="n">
        <v>81.39596332578502</v>
      </c>
      <c r="AB34" t="n">
        <v>111.3695479587608</v>
      </c>
      <c r="AC34" t="n">
        <v>100.7405946097475</v>
      </c>
      <c r="AD34" t="n">
        <v>81395.96332578502</v>
      </c>
      <c r="AE34" t="n">
        <v>111369.5479587608</v>
      </c>
      <c r="AF34" t="n">
        <v>5.718622536320418e-06</v>
      </c>
      <c r="AG34" t="n">
        <v>0.4225</v>
      </c>
      <c r="AH34" t="n">
        <v>100740.5946097475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9.867100000000001</v>
      </c>
      <c r="E35" t="n">
        <v>10.13</v>
      </c>
      <c r="F35" t="n">
        <v>7.18</v>
      </c>
      <c r="G35" t="n">
        <v>53.88</v>
      </c>
      <c r="H35" t="n">
        <v>0.72</v>
      </c>
      <c r="I35" t="n">
        <v>8</v>
      </c>
      <c r="J35" t="n">
        <v>227</v>
      </c>
      <c r="K35" t="n">
        <v>56.13</v>
      </c>
      <c r="L35" t="n">
        <v>9.25</v>
      </c>
      <c r="M35" t="n">
        <v>6</v>
      </c>
      <c r="N35" t="n">
        <v>51.62</v>
      </c>
      <c r="O35" t="n">
        <v>28230.92</v>
      </c>
      <c r="P35" t="n">
        <v>85.23</v>
      </c>
      <c r="Q35" t="n">
        <v>605.87</v>
      </c>
      <c r="R35" t="n">
        <v>28.07</v>
      </c>
      <c r="S35" t="n">
        <v>21.88</v>
      </c>
      <c r="T35" t="n">
        <v>2070.75</v>
      </c>
      <c r="U35" t="n">
        <v>0.78</v>
      </c>
      <c r="V35" t="n">
        <v>0.86</v>
      </c>
      <c r="W35" t="n">
        <v>1</v>
      </c>
      <c r="X35" t="n">
        <v>0.13</v>
      </c>
      <c r="Y35" t="n">
        <v>1</v>
      </c>
      <c r="Z35" t="n">
        <v>10</v>
      </c>
      <c r="AA35" t="n">
        <v>80.81396392809737</v>
      </c>
      <c r="AB35" t="n">
        <v>110.5732307068436</v>
      </c>
      <c r="AC35" t="n">
        <v>100.0202767587148</v>
      </c>
      <c r="AD35" t="n">
        <v>80813.96392809736</v>
      </c>
      <c r="AE35" t="n">
        <v>110573.2307068436</v>
      </c>
      <c r="AF35" t="n">
        <v>5.722566293939048e-06</v>
      </c>
      <c r="AG35" t="n">
        <v>0.4220833333333334</v>
      </c>
      <c r="AH35" t="n">
        <v>100020.2767587148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9.856299999999999</v>
      </c>
      <c r="E36" t="n">
        <v>10.15</v>
      </c>
      <c r="F36" t="n">
        <v>7.2</v>
      </c>
      <c r="G36" t="n">
        <v>53.96</v>
      </c>
      <c r="H36" t="n">
        <v>0.74</v>
      </c>
      <c r="I36" t="n">
        <v>8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83.97</v>
      </c>
      <c r="Q36" t="n">
        <v>605.84</v>
      </c>
      <c r="R36" t="n">
        <v>28.42</v>
      </c>
      <c r="S36" t="n">
        <v>21.88</v>
      </c>
      <c r="T36" t="n">
        <v>2248.14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80.28948477001677</v>
      </c>
      <c r="AB36" t="n">
        <v>109.8556151843707</v>
      </c>
      <c r="AC36" t="n">
        <v>99.3711494545267</v>
      </c>
      <c r="AD36" t="n">
        <v>80289.48477001677</v>
      </c>
      <c r="AE36" t="n">
        <v>109855.6151843707</v>
      </c>
      <c r="AF36" t="n">
        <v>5.716302678897694e-06</v>
      </c>
      <c r="AG36" t="n">
        <v>0.4229166666666667</v>
      </c>
      <c r="AH36" t="n">
        <v>99371.14945452671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9.8544</v>
      </c>
      <c r="E37" t="n">
        <v>10.15</v>
      </c>
      <c r="F37" t="n">
        <v>7.2</v>
      </c>
      <c r="G37" t="n">
        <v>53.98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82.52</v>
      </c>
      <c r="Q37" t="n">
        <v>605.84</v>
      </c>
      <c r="R37" t="n">
        <v>28.42</v>
      </c>
      <c r="S37" t="n">
        <v>21.88</v>
      </c>
      <c r="T37" t="n">
        <v>2246.25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79.50324125323996</v>
      </c>
      <c r="AB37" t="n">
        <v>108.7798421181013</v>
      </c>
      <c r="AC37" t="n">
        <v>98.39804665984472</v>
      </c>
      <c r="AD37" t="n">
        <v>79503.24125323996</v>
      </c>
      <c r="AE37" t="n">
        <v>108779.8421181013</v>
      </c>
      <c r="AF37" t="n">
        <v>5.715200746621901e-06</v>
      </c>
      <c r="AG37" t="n">
        <v>0.4229166666666667</v>
      </c>
      <c r="AH37" t="n">
        <v>98398.04665984472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9.9152</v>
      </c>
      <c r="E38" t="n">
        <v>10.09</v>
      </c>
      <c r="F38" t="n">
        <v>7.18</v>
      </c>
      <c r="G38" t="n">
        <v>61.52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82.14</v>
      </c>
      <c r="Q38" t="n">
        <v>605.88</v>
      </c>
      <c r="R38" t="n">
        <v>27.85</v>
      </c>
      <c r="S38" t="n">
        <v>21.88</v>
      </c>
      <c r="T38" t="n">
        <v>1966.81</v>
      </c>
      <c r="U38" t="n">
        <v>0.79</v>
      </c>
      <c r="V38" t="n">
        <v>0.86</v>
      </c>
      <c r="W38" t="n">
        <v>1</v>
      </c>
      <c r="X38" t="n">
        <v>0.12</v>
      </c>
      <c r="Y38" t="n">
        <v>1</v>
      </c>
      <c r="Z38" t="n">
        <v>10</v>
      </c>
      <c r="AA38" t="n">
        <v>78.73439793857017</v>
      </c>
      <c r="AB38" t="n">
        <v>107.7278767759974</v>
      </c>
      <c r="AC38" t="n">
        <v>97.4464794135483</v>
      </c>
      <c r="AD38" t="n">
        <v>78734.39793857017</v>
      </c>
      <c r="AE38" t="n">
        <v>107727.8767759974</v>
      </c>
      <c r="AF38" t="n">
        <v>5.7504625794473e-06</v>
      </c>
      <c r="AG38" t="n">
        <v>0.4204166666666667</v>
      </c>
      <c r="AH38" t="n">
        <v>97446.47941354831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9.9122</v>
      </c>
      <c r="E39" t="n">
        <v>10.09</v>
      </c>
      <c r="F39" t="n">
        <v>7.18</v>
      </c>
      <c r="G39" t="n">
        <v>61.55</v>
      </c>
      <c r="H39" t="n">
        <v>0.8</v>
      </c>
      <c r="I39" t="n">
        <v>7</v>
      </c>
      <c r="J39" t="n">
        <v>228.69</v>
      </c>
      <c r="K39" t="n">
        <v>56.13</v>
      </c>
      <c r="L39" t="n">
        <v>10.25</v>
      </c>
      <c r="M39" t="n">
        <v>2</v>
      </c>
      <c r="N39" t="n">
        <v>52.31</v>
      </c>
      <c r="O39" t="n">
        <v>28438.91</v>
      </c>
      <c r="P39" t="n">
        <v>81.92</v>
      </c>
      <c r="Q39" t="n">
        <v>605.84</v>
      </c>
      <c r="R39" t="n">
        <v>27.83</v>
      </c>
      <c r="S39" t="n">
        <v>21.88</v>
      </c>
      <c r="T39" t="n">
        <v>1957.79</v>
      </c>
      <c r="U39" t="n">
        <v>0.79</v>
      </c>
      <c r="V39" t="n">
        <v>0.86</v>
      </c>
      <c r="W39" t="n">
        <v>1.01</v>
      </c>
      <c r="X39" t="n">
        <v>0.12</v>
      </c>
      <c r="Y39" t="n">
        <v>1</v>
      </c>
      <c r="Z39" t="n">
        <v>10</v>
      </c>
      <c r="AA39" t="n">
        <v>78.63591119770101</v>
      </c>
      <c r="AB39" t="n">
        <v>107.5931228722119</v>
      </c>
      <c r="AC39" t="n">
        <v>97.3245862332118</v>
      </c>
      <c r="AD39" t="n">
        <v>78635.911197701</v>
      </c>
      <c r="AE39" t="n">
        <v>107593.122872212</v>
      </c>
      <c r="AF39" t="n">
        <v>5.748722686380257e-06</v>
      </c>
      <c r="AG39" t="n">
        <v>0.4204166666666667</v>
      </c>
      <c r="AH39" t="n">
        <v>97324.5862332118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9.9133</v>
      </c>
      <c r="E40" t="n">
        <v>10.09</v>
      </c>
      <c r="F40" t="n">
        <v>7.18</v>
      </c>
      <c r="G40" t="n">
        <v>61.54</v>
      </c>
      <c r="H40" t="n">
        <v>0.8100000000000001</v>
      </c>
      <c r="I40" t="n">
        <v>7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82.73999999999999</v>
      </c>
      <c r="Q40" t="n">
        <v>605.91</v>
      </c>
      <c r="R40" t="n">
        <v>27.87</v>
      </c>
      <c r="S40" t="n">
        <v>21.88</v>
      </c>
      <c r="T40" t="n">
        <v>1978</v>
      </c>
      <c r="U40" t="n">
        <v>0.79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79.07789087510028</v>
      </c>
      <c r="AB40" t="n">
        <v>108.1978589655965</v>
      </c>
      <c r="AC40" t="n">
        <v>97.87160716259638</v>
      </c>
      <c r="AD40" t="n">
        <v>79077.89087510027</v>
      </c>
      <c r="AE40" t="n">
        <v>108197.8589655965</v>
      </c>
      <c r="AF40" t="n">
        <v>5.749360647171505e-06</v>
      </c>
      <c r="AG40" t="n">
        <v>0.4204166666666667</v>
      </c>
      <c r="AH40" t="n">
        <v>97871.60716259638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9.9062</v>
      </c>
      <c r="E41" t="n">
        <v>10.09</v>
      </c>
      <c r="F41" t="n">
        <v>7.19</v>
      </c>
      <c r="G41" t="n">
        <v>61.6</v>
      </c>
      <c r="H41" t="n">
        <v>0.83</v>
      </c>
      <c r="I41" t="n">
        <v>7</v>
      </c>
      <c r="J41" t="n">
        <v>229.53</v>
      </c>
      <c r="K41" t="n">
        <v>56.13</v>
      </c>
      <c r="L41" t="n">
        <v>10.75</v>
      </c>
      <c r="M41" t="n">
        <v>1</v>
      </c>
      <c r="N41" t="n">
        <v>52.66</v>
      </c>
      <c r="O41" t="n">
        <v>28543.27</v>
      </c>
      <c r="P41" t="n">
        <v>82.84999999999999</v>
      </c>
      <c r="Q41" t="n">
        <v>605.84</v>
      </c>
      <c r="R41" t="n">
        <v>27.95</v>
      </c>
      <c r="S41" t="n">
        <v>21.88</v>
      </c>
      <c r="T41" t="n">
        <v>2018.25</v>
      </c>
      <c r="U41" t="n">
        <v>0.78</v>
      </c>
      <c r="V41" t="n">
        <v>0.86</v>
      </c>
      <c r="W41" t="n">
        <v>1.01</v>
      </c>
      <c r="X41" t="n">
        <v>0.13</v>
      </c>
      <c r="Y41" t="n">
        <v>1</v>
      </c>
      <c r="Z41" t="n">
        <v>10</v>
      </c>
      <c r="AA41" t="n">
        <v>79.23121839662682</v>
      </c>
      <c r="AB41" t="n">
        <v>108.4076484448819</v>
      </c>
      <c r="AC41" t="n">
        <v>98.06137462842021</v>
      </c>
      <c r="AD41" t="n">
        <v>79231.21839662682</v>
      </c>
      <c r="AE41" t="n">
        <v>108407.6484448819</v>
      </c>
      <c r="AF41" t="n">
        <v>5.745242900246171e-06</v>
      </c>
      <c r="AG41" t="n">
        <v>0.4204166666666667</v>
      </c>
      <c r="AH41" t="n">
        <v>98061.37462842021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9.9032</v>
      </c>
      <c r="E42" t="n">
        <v>10.1</v>
      </c>
      <c r="F42" t="n">
        <v>7.19</v>
      </c>
      <c r="G42" t="n">
        <v>61.62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0</v>
      </c>
      <c r="N42" t="n">
        <v>52.83</v>
      </c>
      <c r="O42" t="n">
        <v>28595.54</v>
      </c>
      <c r="P42" t="n">
        <v>83.01000000000001</v>
      </c>
      <c r="Q42" t="n">
        <v>605.88</v>
      </c>
      <c r="R42" t="n">
        <v>28.02</v>
      </c>
      <c r="S42" t="n">
        <v>21.88</v>
      </c>
      <c r="T42" t="n">
        <v>2050.13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79.34566474483975</v>
      </c>
      <c r="AB42" t="n">
        <v>108.5642389875233</v>
      </c>
      <c r="AC42" t="n">
        <v>98.20302038944817</v>
      </c>
      <c r="AD42" t="n">
        <v>79345.66474483976</v>
      </c>
      <c r="AE42" t="n">
        <v>108564.2389875233</v>
      </c>
      <c r="AF42" t="n">
        <v>5.743503007179129e-06</v>
      </c>
      <c r="AG42" t="n">
        <v>0.4208333333333333</v>
      </c>
      <c r="AH42" t="n">
        <v>98203.02038944817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2024-09-24T15:17:01Z</dcterms:created>
  <dcterms:modified xmlns:dcterms="http://purl.org/dc/terms/" xmlns:xsi="http://www.w3.org/2001/XMLSchema-instance" xsi:type="dcterms:W3CDTF">2024-09-24T15:17:01Z</dcterms:modified>
</cp:coreProperties>
</file>