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4%_12m_1_LM/"/>
    </mc:Choice>
  </mc:AlternateContent>
  <xr:revisionPtr revIDLastSave="279" documentId="11_C98E871C3E92E00CB6157A53FB95E0E57CD48835" xr6:coauthVersionLast="47" xr6:coauthVersionMax="47" xr10:uidLastSave="{380A3D8A-E1DA-461D-9E3C-A42F239F9C50}"/>
  <bookViews>
    <workbookView xWindow="273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<sst xmlns="http://schemas.openxmlformats.org/spreadsheetml/2006/main" count="1224" uniqueCount="69">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</sst>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1.615032</c:v>
                </c:pt>
                <c:pt idx="1">
                  <c:v>1.9590479999999999</c:v>
                </c:pt>
                <c:pt idx="2">
                  <c:v>2.1650400000000003</c:v>
                </c:pt>
                <c:pt idx="3">
                  <c:v>2.30274</c:v>
                </c:pt>
                <c:pt idx="4">
                  <c:v>2.4000119999999998</c:v>
                </c:pt>
                <c:pt idx="5">
                  <c:v>2.4746039999999998</c:v>
                </c:pt>
                <c:pt idx="6">
                  <c:v>2.5268040000000003</c:v>
                </c:pt>
                <c:pt idx="7">
                  <c:v>2.5675560000000002</c:v>
                </c:pt>
                <c:pt idx="8">
                  <c:v>2.6062920000000003</c:v>
                </c:pt>
                <c:pt idx="9">
                  <c:v>2.6283240000000001</c:v>
                </c:pt>
                <c:pt idx="10">
                  <c:v>2.6522640000000002</c:v>
                </c:pt>
                <c:pt idx="11">
                  <c:v>2.6645760000000003</c:v>
                </c:pt>
                <c:pt idx="12">
                  <c:v>2.6770679999999998</c:v>
                </c:pt>
                <c:pt idx="13">
                  <c:v>2.6869679999999998</c:v>
                </c:pt>
                <c:pt idx="14">
                  <c:v>2.6905320000000001</c:v>
                </c:pt>
                <c:pt idx="15">
                  <c:v>2.6960039999999998</c:v>
                </c:pt>
                <c:pt idx="16">
                  <c:v>2.7</c:v>
                </c:pt>
                <c:pt idx="17">
                  <c:v>2.7032039999999999</c:v>
                </c:pt>
                <c:pt idx="18">
                  <c:v>2.7106560000000002</c:v>
                </c:pt>
                <c:pt idx="19">
                  <c:v>2.7053640000000003</c:v>
                </c:pt>
                <c:pt idx="20">
                  <c:v>2.702124</c:v>
                </c:pt>
                <c:pt idx="21">
                  <c:v>2.737368</c:v>
                </c:pt>
                <c:pt idx="22">
                  <c:v>2.699316</c:v>
                </c:pt>
                <c:pt idx="23">
                  <c:v>2.6953559999999999</c:v>
                </c:pt>
                <c:pt idx="24">
                  <c:v>2.6857439999999997</c:v>
                </c:pt>
                <c:pt idx="25">
                  <c:v>2.6888040000000002</c:v>
                </c:pt>
                <c:pt idx="26">
                  <c:v>2.6893079999999996</c:v>
                </c:pt>
                <c:pt idx="27">
                  <c:v>2.6875799999999996</c:v>
                </c:pt>
                <c:pt idx="28">
                  <c:v>2.6702280000000003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59-4D05-9D60-B3D0AD825D77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959-4D05-9D60-B3D0AD82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80096"/>
        <c:axId val="303477024"/>
      </c:scatterChart>
      <c:valAx>
        <c:axId val="7975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477024"/>
        <c:crosses val="autoZero"/>
        <c:crossBetween val="midCat"/>
      </c:valAx>
      <c:valAx>
        <c:axId val="30347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580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D9A-461D-8D8C-BAB062FEB3A3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9A-461D-8D8C-BAB062FEB3A3}"/>
              </c:ext>
            </c:extLst>
          </c:dPt>
          <c:dPt>
            <c:idx val="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9A-461D-8D8C-BAB062FEB3A3}"/>
              </c:ext>
            </c:extLst>
          </c:dPt>
          <c:dPt>
            <c:idx val="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9A-461D-8D8C-BAB062FEB3A3}"/>
              </c:ext>
            </c:extLst>
          </c:dPt>
          <c:dPt>
            <c:idx val="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9A-461D-8D8C-BAB062FEB3A3}"/>
              </c:ext>
            </c:extLst>
          </c:dPt>
          <c:dPt>
            <c:idx val="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9A-461D-8D8C-BAB062FEB3A3}"/>
              </c:ext>
            </c:extLst>
          </c:dPt>
          <c:dPt>
            <c:idx val="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D9A-461D-8D8C-BAB062FEB3A3}"/>
              </c:ext>
            </c:extLst>
          </c:dPt>
          <c:dPt>
            <c:idx val="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D9A-461D-8D8C-BAB062FEB3A3}"/>
              </c:ext>
            </c:extLst>
          </c:dPt>
          <c:dPt>
            <c:idx val="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D9A-461D-8D8C-BAB062FEB3A3}"/>
              </c:ext>
            </c:extLst>
          </c:dPt>
          <c:dPt>
            <c:idx val="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9A-461D-8D8C-BAB062FEB3A3}"/>
              </c:ext>
            </c:extLst>
          </c:dPt>
          <c:dPt>
            <c:idx val="1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D9A-461D-8D8C-BAB062FEB3A3}"/>
              </c:ext>
            </c:extLst>
          </c:dPt>
          <c:dPt>
            <c:idx val="1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D9A-461D-8D8C-BAB062FEB3A3}"/>
              </c:ext>
            </c:extLst>
          </c:dPt>
          <c:dPt>
            <c:idx val="1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D9A-461D-8D8C-BAB062FEB3A3}"/>
              </c:ext>
            </c:extLst>
          </c:dPt>
          <c:dPt>
            <c:idx val="1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D9A-461D-8D8C-BAB062FEB3A3}"/>
              </c:ext>
            </c:extLst>
          </c:dPt>
          <c:dPt>
            <c:idx val="1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D9A-461D-8D8C-BAB062FEB3A3}"/>
              </c:ext>
            </c:extLst>
          </c:dPt>
          <c:dPt>
            <c:idx val="1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D9A-461D-8D8C-BAB062FEB3A3}"/>
              </c:ext>
            </c:extLst>
          </c:dPt>
          <c:dPt>
            <c:idx val="1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D9A-461D-8D8C-BAB062FEB3A3}"/>
              </c:ext>
            </c:extLst>
          </c:dPt>
          <c:dPt>
            <c:idx val="1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D9A-461D-8D8C-BAB062FEB3A3}"/>
              </c:ext>
            </c:extLst>
          </c:dPt>
          <c:dPt>
            <c:idx val="1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D9A-461D-8D8C-BAB062FEB3A3}"/>
              </c:ext>
            </c:extLst>
          </c:dPt>
          <c:dPt>
            <c:idx val="1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D9A-461D-8D8C-BAB062FEB3A3}"/>
              </c:ext>
            </c:extLst>
          </c:dPt>
          <c:dPt>
            <c:idx val="2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D9A-461D-8D8C-BAB062FEB3A3}"/>
              </c:ext>
            </c:extLst>
          </c:dPt>
          <c:dPt>
            <c:idx val="2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D9A-461D-8D8C-BAB062FEB3A3}"/>
              </c:ext>
            </c:extLst>
          </c:dPt>
          <c:dPt>
            <c:idx val="2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D9A-461D-8D8C-BAB062FEB3A3}"/>
              </c:ext>
            </c:extLst>
          </c:dPt>
          <c:dPt>
            <c:idx val="2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D9A-461D-8D8C-BAB062FEB3A3}"/>
              </c:ext>
            </c:extLst>
          </c:dPt>
          <c:dPt>
            <c:idx val="2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D9A-461D-8D8C-BAB062FEB3A3}"/>
              </c:ext>
            </c:extLst>
          </c:dPt>
          <c:dPt>
            <c:idx val="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D9A-461D-8D8C-BAB062FEB3A3}"/>
              </c:ext>
            </c:extLst>
          </c:dPt>
          <c:dPt>
            <c:idx val="2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D9A-461D-8D8C-BAB062FEB3A3}"/>
              </c:ext>
            </c:extLst>
          </c:dPt>
          <c:dPt>
            <c:idx val="2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D9A-461D-8D8C-BAB062FEB3A3}"/>
              </c:ext>
            </c:extLst>
          </c:dPt>
          <c:dPt>
            <c:idx val="2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D9A-461D-8D8C-BAB062FEB3A3}"/>
              </c:ext>
            </c:extLst>
          </c:dPt>
          <c:dPt>
            <c:idx val="2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D9A-461D-8D8C-BAB062FEB3A3}"/>
              </c:ext>
            </c:extLst>
          </c:dPt>
          <c:dPt>
            <c:idx val="3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D9A-461D-8D8C-BAB062FEB3A3}"/>
              </c:ext>
            </c:extLst>
          </c:dPt>
          <c:dPt>
            <c:idx val="3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D9A-461D-8D8C-BAB062FEB3A3}"/>
              </c:ext>
            </c:extLst>
          </c:dPt>
          <c:dPt>
            <c:idx val="3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D9A-461D-8D8C-BAB062FEB3A3}"/>
              </c:ext>
            </c:extLst>
          </c:dPt>
          <c:dPt>
            <c:idx val="3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D9A-461D-8D8C-BAB062FEB3A3}"/>
              </c:ext>
            </c:extLst>
          </c:dPt>
          <c:dPt>
            <c:idx val="3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D9A-461D-8D8C-BAB062FEB3A3}"/>
              </c:ext>
            </c:extLst>
          </c:dPt>
          <c:dPt>
            <c:idx val="3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D9A-461D-8D8C-BAB062FEB3A3}"/>
              </c:ext>
            </c:extLst>
          </c:dPt>
          <c:dPt>
            <c:idx val="3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D9A-461D-8D8C-BAB062FEB3A3}"/>
              </c:ext>
            </c:extLst>
          </c:dPt>
          <c:dPt>
            <c:idx val="3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D9A-461D-8D8C-BAB062FEB3A3}"/>
              </c:ext>
            </c:extLst>
          </c:dPt>
          <c:dPt>
            <c:idx val="3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D9A-461D-8D8C-BAB062FEB3A3}"/>
              </c:ext>
            </c:extLst>
          </c:dPt>
          <c:dPt>
            <c:idx val="3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D9A-461D-8D8C-BAB062FEB3A3}"/>
              </c:ext>
            </c:extLst>
          </c:dPt>
          <c:dPt>
            <c:idx val="4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D9A-461D-8D8C-BAB062FEB3A3}"/>
              </c:ext>
            </c:extLst>
          </c:dPt>
          <c:dPt>
            <c:idx val="4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D9A-461D-8D8C-BAB062FEB3A3}"/>
              </c:ext>
            </c:extLst>
          </c:dPt>
          <c:dPt>
            <c:idx val="4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D9A-461D-8D8C-BAB062FEB3A3}"/>
              </c:ext>
            </c:extLst>
          </c:dPt>
          <c:dPt>
            <c:idx val="4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D9A-461D-8D8C-BAB062FEB3A3}"/>
              </c:ext>
            </c:extLst>
          </c:dPt>
          <c:dPt>
            <c:idx val="4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D9A-461D-8D8C-BAB062FEB3A3}"/>
              </c:ext>
            </c:extLst>
          </c:dPt>
          <c:dPt>
            <c:idx val="4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D9A-461D-8D8C-BAB062FEB3A3}"/>
              </c:ext>
            </c:extLst>
          </c:dPt>
          <c:dPt>
            <c:idx val="4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D9A-461D-8D8C-BAB062FEB3A3}"/>
              </c:ext>
            </c:extLst>
          </c:dPt>
          <c:dPt>
            <c:idx val="4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D9A-461D-8D8C-BAB062FEB3A3}"/>
              </c:ext>
            </c:extLst>
          </c:dPt>
          <c:dPt>
            <c:idx val="4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D9A-461D-8D8C-BAB062FEB3A3}"/>
              </c:ext>
            </c:extLst>
          </c:dPt>
          <c:dPt>
            <c:idx val="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D9A-461D-8D8C-BAB062FEB3A3}"/>
              </c:ext>
            </c:extLst>
          </c:dPt>
          <c:dPt>
            <c:idx val="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D9A-461D-8D8C-BAB062FEB3A3}"/>
              </c:ext>
            </c:extLst>
          </c:dPt>
          <c:dPt>
            <c:idx val="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D9A-461D-8D8C-BAB062FEB3A3}"/>
              </c:ext>
            </c:extLst>
          </c:dPt>
          <c:dPt>
            <c:idx val="5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D9A-461D-8D8C-BAB062FEB3A3}"/>
              </c:ext>
            </c:extLst>
          </c:dPt>
          <c:dPt>
            <c:idx val="5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D9A-461D-8D8C-BAB062FEB3A3}"/>
              </c:ext>
            </c:extLst>
          </c:dPt>
          <c:dPt>
            <c:idx val="5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D9A-461D-8D8C-BAB062FEB3A3}"/>
              </c:ext>
            </c:extLst>
          </c:dPt>
          <c:dPt>
            <c:idx val="5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D9A-461D-8D8C-BAB062FEB3A3}"/>
              </c:ext>
            </c:extLst>
          </c:dPt>
          <c:dPt>
            <c:idx val="5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D9A-461D-8D8C-BAB062FEB3A3}"/>
              </c:ext>
            </c:extLst>
          </c:dPt>
          <c:dPt>
            <c:idx val="5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D9A-461D-8D8C-BAB062FEB3A3}"/>
              </c:ext>
            </c:extLst>
          </c:dPt>
          <c:dPt>
            <c:idx val="5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D9A-461D-8D8C-BAB062FEB3A3}"/>
              </c:ext>
            </c:extLst>
          </c:dPt>
          <c:dPt>
            <c:idx val="5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D9A-461D-8D8C-BAB062FEB3A3}"/>
              </c:ext>
            </c:extLst>
          </c:dPt>
          <c:dPt>
            <c:idx val="6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D9A-461D-8D8C-BAB062FEB3A3}"/>
              </c:ext>
            </c:extLst>
          </c:dPt>
          <c:dPt>
            <c:idx val="6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6D9A-461D-8D8C-BAB062FEB3A3}"/>
              </c:ext>
            </c:extLst>
          </c:dPt>
          <c:dPt>
            <c:idx val="6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D9A-461D-8D8C-BAB062FEB3A3}"/>
              </c:ext>
            </c:extLst>
          </c:dPt>
          <c:dPt>
            <c:idx val="6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D9A-461D-8D8C-BAB062FEB3A3}"/>
              </c:ext>
            </c:extLst>
          </c:dPt>
          <c:dPt>
            <c:idx val="6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D9A-461D-8D8C-BAB062FEB3A3}"/>
              </c:ext>
            </c:extLst>
          </c:dPt>
          <c:dPt>
            <c:idx val="6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D9A-461D-8D8C-BAB062FEB3A3}"/>
              </c:ext>
            </c:extLst>
          </c:dPt>
          <c:dPt>
            <c:idx val="6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D9A-461D-8D8C-BAB062FEB3A3}"/>
              </c:ext>
            </c:extLst>
          </c:dPt>
          <c:dPt>
            <c:idx val="6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D9A-461D-8D8C-BAB062FEB3A3}"/>
              </c:ext>
            </c:extLst>
          </c:dPt>
          <c:dPt>
            <c:idx val="6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D9A-461D-8D8C-BAB062FEB3A3}"/>
              </c:ext>
            </c:extLst>
          </c:dPt>
          <c:dPt>
            <c:idx val="6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D9A-461D-8D8C-BAB062FEB3A3}"/>
              </c:ext>
            </c:extLst>
          </c:dPt>
          <c:dPt>
            <c:idx val="7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D9A-461D-8D8C-BAB062FEB3A3}"/>
              </c:ext>
            </c:extLst>
          </c:dPt>
          <c:dPt>
            <c:idx val="7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D9A-461D-8D8C-BAB062FEB3A3}"/>
              </c:ext>
            </c:extLst>
          </c:dPt>
          <c:dPt>
            <c:idx val="7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D9A-461D-8D8C-BAB062FEB3A3}"/>
              </c:ext>
            </c:extLst>
          </c:dPt>
          <c:dPt>
            <c:idx val="7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D9A-461D-8D8C-BAB062FEB3A3}"/>
              </c:ext>
            </c:extLst>
          </c:dPt>
          <c:dPt>
            <c:idx val="7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6D9A-461D-8D8C-BAB062FEB3A3}"/>
              </c:ext>
            </c:extLst>
          </c:dPt>
          <c:dPt>
            <c:idx val="7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6D9A-461D-8D8C-BAB062FEB3A3}"/>
              </c:ext>
            </c:extLst>
          </c:dPt>
          <c:dPt>
            <c:idx val="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6D9A-461D-8D8C-BAB062FEB3A3}"/>
              </c:ext>
            </c:extLst>
          </c:dPt>
          <c:dPt>
            <c:idx val="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6D9A-461D-8D8C-BAB062FEB3A3}"/>
              </c:ext>
            </c:extLst>
          </c:dPt>
          <c:dPt>
            <c:idx val="7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6D9A-461D-8D8C-BAB062FEB3A3}"/>
              </c:ext>
            </c:extLst>
          </c:dPt>
          <c:dPt>
            <c:idx val="7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6D9A-461D-8D8C-BAB062FEB3A3}"/>
              </c:ext>
            </c:extLst>
          </c:dPt>
          <c:dPt>
            <c:idx val="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6D9A-461D-8D8C-BAB062FEB3A3}"/>
              </c:ext>
            </c:extLst>
          </c:dPt>
          <c:dPt>
            <c:idx val="8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6D9A-461D-8D8C-BAB062FEB3A3}"/>
              </c:ext>
            </c:extLst>
          </c:dPt>
          <c:dPt>
            <c:idx val="8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6D9A-461D-8D8C-BAB062FEB3A3}"/>
              </c:ext>
            </c:extLst>
          </c:dPt>
          <c:dPt>
            <c:idx val="8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6D9A-461D-8D8C-BAB062FEB3A3}"/>
              </c:ext>
            </c:extLst>
          </c:dPt>
          <c:dPt>
            <c:idx val="8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6D9A-461D-8D8C-BAB062FEB3A3}"/>
              </c:ext>
            </c:extLst>
          </c:dPt>
          <c:dPt>
            <c:idx val="8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6D9A-461D-8D8C-BAB062FEB3A3}"/>
              </c:ext>
            </c:extLst>
          </c:dPt>
          <c:dPt>
            <c:idx val="8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6D9A-461D-8D8C-BAB062FEB3A3}"/>
              </c:ext>
            </c:extLst>
          </c:dPt>
          <c:dPt>
            <c:idx val="8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6D9A-461D-8D8C-BAB062FEB3A3}"/>
              </c:ext>
            </c:extLst>
          </c:dPt>
          <c:dPt>
            <c:idx val="8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6D9A-461D-8D8C-BAB062FEB3A3}"/>
              </c:ext>
            </c:extLst>
          </c:dPt>
          <c:dPt>
            <c:idx val="8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6D9A-461D-8D8C-BAB062FEB3A3}"/>
              </c:ext>
            </c:extLst>
          </c:dPt>
          <c:dPt>
            <c:idx val="9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6D9A-461D-8D8C-BAB062FEB3A3}"/>
              </c:ext>
            </c:extLst>
          </c:dPt>
          <c:dPt>
            <c:idx val="9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6D9A-461D-8D8C-BAB062FEB3A3}"/>
              </c:ext>
            </c:extLst>
          </c:dPt>
          <c:dPt>
            <c:idx val="9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D9A-461D-8D8C-BAB062FEB3A3}"/>
              </c:ext>
            </c:extLst>
          </c:dPt>
          <c:dPt>
            <c:idx val="9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6D9A-461D-8D8C-BAB062FEB3A3}"/>
              </c:ext>
            </c:extLst>
          </c:dPt>
          <c:dPt>
            <c:idx val="9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6D9A-461D-8D8C-BAB062FEB3A3}"/>
              </c:ext>
            </c:extLst>
          </c:dPt>
          <c:dPt>
            <c:idx val="9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6D9A-461D-8D8C-BAB062FEB3A3}"/>
              </c:ext>
            </c:extLst>
          </c:dPt>
          <c:dPt>
            <c:idx val="9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D9A-461D-8D8C-BAB062FEB3A3}"/>
              </c:ext>
            </c:extLst>
          </c:dPt>
          <c:dPt>
            <c:idx val="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6D9A-461D-8D8C-BAB062FEB3A3}"/>
              </c:ext>
            </c:extLst>
          </c:dPt>
          <c:dPt>
            <c:idx val="9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6D9A-461D-8D8C-BAB062FEB3A3}"/>
              </c:ext>
            </c:extLst>
          </c:dPt>
          <c:dPt>
            <c:idx val="9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6D9A-461D-8D8C-BAB062FEB3A3}"/>
              </c:ext>
            </c:extLst>
          </c:dPt>
          <c:dPt>
            <c:idx val="1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6D9A-461D-8D8C-BAB062FEB3A3}"/>
              </c:ext>
            </c:extLst>
          </c:dPt>
          <c:dPt>
            <c:idx val="1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6D9A-461D-8D8C-BAB062FEB3A3}"/>
              </c:ext>
            </c:extLst>
          </c:dPt>
          <c:dPt>
            <c:idx val="10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6D9A-461D-8D8C-BAB062FEB3A3}"/>
              </c:ext>
            </c:extLst>
          </c:dPt>
          <c:dPt>
            <c:idx val="10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6D9A-461D-8D8C-BAB062FEB3A3}"/>
              </c:ext>
            </c:extLst>
          </c:dPt>
          <c:dPt>
            <c:idx val="10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D9A-461D-8D8C-BAB062FEB3A3}"/>
              </c:ext>
            </c:extLst>
          </c:dPt>
          <c:dPt>
            <c:idx val="10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6D9A-461D-8D8C-BAB062FEB3A3}"/>
              </c:ext>
            </c:extLst>
          </c:dPt>
          <c:dPt>
            <c:idx val="10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6D9A-461D-8D8C-BAB062FEB3A3}"/>
              </c:ext>
            </c:extLst>
          </c:dPt>
          <c:dPt>
            <c:idx val="10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6D9A-461D-8D8C-BAB062FEB3A3}"/>
              </c:ext>
            </c:extLst>
          </c:dPt>
          <c:dPt>
            <c:idx val="10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D9A-461D-8D8C-BAB062FEB3A3}"/>
              </c:ext>
            </c:extLst>
          </c:dPt>
          <c:dPt>
            <c:idx val="10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6D9A-461D-8D8C-BAB062FEB3A3}"/>
              </c:ext>
            </c:extLst>
          </c:dPt>
          <c:dPt>
            <c:idx val="11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6D9A-461D-8D8C-BAB062FEB3A3}"/>
              </c:ext>
            </c:extLst>
          </c:dPt>
          <c:dPt>
            <c:idx val="11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6D9A-461D-8D8C-BAB062FEB3A3}"/>
              </c:ext>
            </c:extLst>
          </c:dPt>
          <c:dPt>
            <c:idx val="11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6D9A-461D-8D8C-BAB062FEB3A3}"/>
              </c:ext>
            </c:extLst>
          </c:dPt>
          <c:dPt>
            <c:idx val="11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6D9A-461D-8D8C-BAB062FEB3A3}"/>
              </c:ext>
            </c:extLst>
          </c:dPt>
          <c:dPt>
            <c:idx val="11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6D9A-461D-8D8C-BAB062FEB3A3}"/>
              </c:ext>
            </c:extLst>
          </c:dPt>
          <c:dPt>
            <c:idx val="11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6D9A-461D-8D8C-BAB062FEB3A3}"/>
              </c:ext>
            </c:extLst>
          </c:dPt>
          <c:dPt>
            <c:idx val="11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6D9A-461D-8D8C-BAB062FEB3A3}"/>
              </c:ext>
            </c:extLst>
          </c:dPt>
          <c:dPt>
            <c:idx val="11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6D9A-461D-8D8C-BAB062FEB3A3}"/>
              </c:ext>
            </c:extLst>
          </c:dPt>
          <c:dPt>
            <c:idx val="11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6D9A-461D-8D8C-BAB062FEB3A3}"/>
              </c:ext>
            </c:extLst>
          </c:dPt>
          <c:dPt>
            <c:idx val="11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6D9A-461D-8D8C-BAB062FEB3A3}"/>
              </c:ext>
            </c:extLst>
          </c:dPt>
          <c:dPt>
            <c:idx val="12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6D9A-461D-8D8C-BAB062FEB3A3}"/>
              </c:ext>
            </c:extLst>
          </c:dPt>
          <c:dPt>
            <c:idx val="12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6D9A-461D-8D8C-BAB062FEB3A3}"/>
              </c:ext>
            </c:extLst>
          </c:dPt>
          <c:dPt>
            <c:idx val="12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6D9A-461D-8D8C-BAB062FEB3A3}"/>
              </c:ext>
            </c:extLst>
          </c:dPt>
          <c:dPt>
            <c:idx val="12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6D9A-461D-8D8C-BAB062FEB3A3}"/>
              </c:ext>
            </c:extLst>
          </c:dPt>
          <c:dPt>
            <c:idx val="1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6D9A-461D-8D8C-BAB062FEB3A3}"/>
              </c:ext>
            </c:extLst>
          </c:dPt>
          <c:dPt>
            <c:idx val="12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6D9A-461D-8D8C-BAB062FEB3A3}"/>
              </c:ext>
            </c:extLst>
          </c:dPt>
          <c:dPt>
            <c:idx val="12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6D9A-461D-8D8C-BAB062FEB3A3}"/>
              </c:ext>
            </c:extLst>
          </c:dPt>
          <c:dPt>
            <c:idx val="12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6D9A-461D-8D8C-BAB062FEB3A3}"/>
              </c:ext>
            </c:extLst>
          </c:dPt>
          <c:dPt>
            <c:idx val="12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6D9A-461D-8D8C-BAB062FEB3A3}"/>
              </c:ext>
            </c:extLst>
          </c:dPt>
          <c:dPt>
            <c:idx val="12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6D9A-461D-8D8C-BAB062FEB3A3}"/>
              </c:ext>
            </c:extLst>
          </c:dPt>
          <c:dPt>
            <c:idx val="13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6D9A-461D-8D8C-BAB062FEB3A3}"/>
              </c:ext>
            </c:extLst>
          </c:dPt>
          <c:dPt>
            <c:idx val="13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6D9A-461D-8D8C-BAB062FEB3A3}"/>
              </c:ext>
            </c:extLst>
          </c:dPt>
          <c:dPt>
            <c:idx val="13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6D9A-461D-8D8C-BAB062FEB3A3}"/>
              </c:ext>
            </c:extLst>
          </c:dPt>
          <c:dPt>
            <c:idx val="13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6D9A-461D-8D8C-BAB062FEB3A3}"/>
              </c:ext>
            </c:extLst>
          </c:dPt>
          <c:dPt>
            <c:idx val="13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6D9A-461D-8D8C-BAB062FEB3A3}"/>
              </c:ext>
            </c:extLst>
          </c:dPt>
          <c:dPt>
            <c:idx val="13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6D9A-461D-8D8C-BAB062FEB3A3}"/>
              </c:ext>
            </c:extLst>
          </c:dPt>
          <c:dPt>
            <c:idx val="13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6D9A-461D-8D8C-BAB062FEB3A3}"/>
              </c:ext>
            </c:extLst>
          </c:dPt>
          <c:dPt>
            <c:idx val="13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6D9A-461D-8D8C-BAB062FEB3A3}"/>
              </c:ext>
            </c:extLst>
          </c:dPt>
          <c:dPt>
            <c:idx val="13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6D9A-461D-8D8C-BAB062FEB3A3}"/>
              </c:ext>
            </c:extLst>
          </c:dPt>
          <c:dPt>
            <c:idx val="13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6D9A-461D-8D8C-BAB062FEB3A3}"/>
              </c:ext>
            </c:extLst>
          </c:dPt>
          <c:dPt>
            <c:idx val="1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6D9A-461D-8D8C-BAB062FEB3A3}"/>
              </c:ext>
            </c:extLst>
          </c:dPt>
          <c:dPt>
            <c:idx val="14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6D9A-461D-8D8C-BAB062FEB3A3}"/>
              </c:ext>
            </c:extLst>
          </c:dPt>
          <c:dPt>
            <c:idx val="14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6D9A-461D-8D8C-BAB062FEB3A3}"/>
              </c:ext>
            </c:extLst>
          </c:dPt>
          <c:dPt>
            <c:idx val="14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6D9A-461D-8D8C-BAB062FEB3A3}"/>
              </c:ext>
            </c:extLst>
          </c:dPt>
          <c:dPt>
            <c:idx val="14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6D9A-461D-8D8C-BAB062FEB3A3}"/>
              </c:ext>
            </c:extLst>
          </c:dPt>
          <c:dPt>
            <c:idx val="14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6D9A-461D-8D8C-BAB062FEB3A3}"/>
              </c:ext>
            </c:extLst>
          </c:dPt>
          <c:dPt>
            <c:idx val="1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6D9A-461D-8D8C-BAB062FEB3A3}"/>
              </c:ext>
            </c:extLst>
          </c:dPt>
          <c:dPt>
            <c:idx val="14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6D9A-461D-8D8C-BAB062FEB3A3}"/>
              </c:ext>
            </c:extLst>
          </c:dPt>
          <c:dPt>
            <c:idx val="14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6D9A-461D-8D8C-BAB062FEB3A3}"/>
              </c:ext>
            </c:extLst>
          </c:dPt>
          <c:dPt>
            <c:idx val="1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6D9A-461D-8D8C-BAB062FEB3A3}"/>
              </c:ext>
            </c:extLst>
          </c:dPt>
          <c:dPt>
            <c:idx val="15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6D9A-461D-8D8C-BAB062FEB3A3}"/>
              </c:ext>
            </c:extLst>
          </c:dPt>
          <c:dPt>
            <c:idx val="1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6D9A-461D-8D8C-BAB062FEB3A3}"/>
              </c:ext>
            </c:extLst>
          </c:dPt>
          <c:dPt>
            <c:idx val="1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6D9A-461D-8D8C-BAB062FEB3A3}"/>
              </c:ext>
            </c:extLst>
          </c:dPt>
          <c:dPt>
            <c:idx val="1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6D9A-461D-8D8C-BAB062FEB3A3}"/>
              </c:ext>
            </c:extLst>
          </c:dPt>
          <c:dPt>
            <c:idx val="15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6D9A-461D-8D8C-BAB062FEB3A3}"/>
              </c:ext>
            </c:extLst>
          </c:dPt>
          <c:dPt>
            <c:idx val="15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6D9A-461D-8D8C-BAB062FEB3A3}"/>
              </c:ext>
            </c:extLst>
          </c:dPt>
          <c:dPt>
            <c:idx val="15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6D9A-461D-8D8C-BAB062FEB3A3}"/>
              </c:ext>
            </c:extLst>
          </c:dPt>
          <c:dPt>
            <c:idx val="15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6D9A-461D-8D8C-BAB062FEB3A3}"/>
              </c:ext>
            </c:extLst>
          </c:dPt>
          <c:dPt>
            <c:idx val="15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6D9A-461D-8D8C-BAB062FEB3A3}"/>
              </c:ext>
            </c:extLst>
          </c:dPt>
          <c:dPt>
            <c:idx val="15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6D9A-461D-8D8C-BAB062FEB3A3}"/>
              </c:ext>
            </c:extLst>
          </c:dPt>
          <c:dPt>
            <c:idx val="1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6D9A-461D-8D8C-BAB062FEB3A3}"/>
              </c:ext>
            </c:extLst>
          </c:dPt>
          <c:dPt>
            <c:idx val="1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6D9A-461D-8D8C-BAB062FEB3A3}"/>
              </c:ext>
            </c:extLst>
          </c:dPt>
          <c:dPt>
            <c:idx val="1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6D9A-461D-8D8C-BAB062FEB3A3}"/>
              </c:ext>
            </c:extLst>
          </c:dPt>
          <c:dPt>
            <c:idx val="16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6D9A-461D-8D8C-BAB062FEB3A3}"/>
              </c:ext>
            </c:extLst>
          </c:dPt>
          <c:dPt>
            <c:idx val="16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6D9A-461D-8D8C-BAB062FEB3A3}"/>
              </c:ext>
            </c:extLst>
          </c:dPt>
          <c:dPt>
            <c:idx val="1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6D9A-461D-8D8C-BAB062FEB3A3}"/>
              </c:ext>
            </c:extLst>
          </c:dPt>
          <c:dPt>
            <c:idx val="16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6D9A-461D-8D8C-BAB062FEB3A3}"/>
              </c:ext>
            </c:extLst>
          </c:dPt>
          <c:dPt>
            <c:idx val="16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6D9A-461D-8D8C-BAB062FEB3A3}"/>
              </c:ext>
            </c:extLst>
          </c:dPt>
          <c:dPt>
            <c:idx val="16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6D9A-461D-8D8C-BAB062FEB3A3}"/>
              </c:ext>
            </c:extLst>
          </c:dPt>
          <c:dPt>
            <c:idx val="16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6D9A-461D-8D8C-BAB062FEB3A3}"/>
              </c:ext>
            </c:extLst>
          </c:dPt>
          <c:dPt>
            <c:idx val="17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6D9A-461D-8D8C-BAB062FEB3A3}"/>
              </c:ext>
            </c:extLst>
          </c:dPt>
          <c:dPt>
            <c:idx val="17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6D9A-461D-8D8C-BAB062FEB3A3}"/>
              </c:ext>
            </c:extLst>
          </c:dPt>
          <c:dPt>
            <c:idx val="17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6D9A-461D-8D8C-BAB062FEB3A3}"/>
              </c:ext>
            </c:extLst>
          </c:dPt>
          <c:dPt>
            <c:idx val="17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6D9A-461D-8D8C-BAB062FEB3A3}"/>
              </c:ext>
            </c:extLst>
          </c:dPt>
          <c:dPt>
            <c:idx val="17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6D9A-461D-8D8C-BAB062FEB3A3}"/>
              </c:ext>
            </c:extLst>
          </c:dPt>
          <c:dPt>
            <c:idx val="17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6D9A-461D-8D8C-BAB062FEB3A3}"/>
              </c:ext>
            </c:extLst>
          </c:dPt>
          <c:dPt>
            <c:idx val="17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6D9A-461D-8D8C-BAB062FEB3A3}"/>
              </c:ext>
            </c:extLst>
          </c:dPt>
          <c:dPt>
            <c:idx val="17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6D9A-461D-8D8C-BAB062FEB3A3}"/>
              </c:ext>
            </c:extLst>
          </c:dPt>
          <c:dPt>
            <c:idx val="17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6D9A-461D-8D8C-BAB062FEB3A3}"/>
              </c:ext>
            </c:extLst>
          </c:dPt>
          <c:dPt>
            <c:idx val="17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6D9A-461D-8D8C-BAB062FEB3A3}"/>
              </c:ext>
            </c:extLst>
          </c:dPt>
          <c:dPt>
            <c:idx val="18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6D9A-461D-8D8C-BAB062FEB3A3}"/>
              </c:ext>
            </c:extLst>
          </c:dPt>
          <c:dPt>
            <c:idx val="18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6D9A-461D-8D8C-BAB062FEB3A3}"/>
              </c:ext>
            </c:extLst>
          </c:dPt>
          <c:dPt>
            <c:idx val="18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6D9A-461D-8D8C-BAB062FEB3A3}"/>
              </c:ext>
            </c:extLst>
          </c:dPt>
          <c:dPt>
            <c:idx val="18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6D9A-461D-8D8C-BAB062FEB3A3}"/>
              </c:ext>
            </c:extLst>
          </c:dPt>
          <c:dPt>
            <c:idx val="18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6D9A-461D-8D8C-BAB062FEB3A3}"/>
              </c:ext>
            </c:extLst>
          </c:dPt>
          <c:dPt>
            <c:idx val="18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6D9A-461D-8D8C-BAB062FEB3A3}"/>
              </c:ext>
            </c:extLst>
          </c:dPt>
          <c:dPt>
            <c:idx val="18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6D9A-461D-8D8C-BAB062FEB3A3}"/>
              </c:ext>
            </c:extLst>
          </c:dPt>
          <c:xVal>
            <c:numRef>
              <c:f>gráficos!$A$7:$A$193</c:f>
              <c:numCache>
                <c:formatCode>General</c:formatCode>
                <c:ptCount val="1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</c:numCache>
            </c:numRef>
          </c:xVal>
          <c:yVal>
            <c:numRef>
              <c:f>gráficos!$B$7:$B$193</c:f>
              <c:numCache>
                <c:formatCode>General</c:formatCode>
                <c:ptCount val="1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6D9A-461D-8D8C-BAB062FE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19EF6A-816F-77BB-06F5-167EF0A9C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215-F48D-45FC-B19E-71401DFBDB85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4.4862000000000002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290</v>
      </c>
      <c r="F2">
        <f>_xlfn.XLOOKUP(B2,RESULTADOS_0!D:D,RESULTADOS_0!F:F,0,0,1)</f>
        <v>17.420000000000002</v>
      </c>
      <c r="G2">
        <f>_xlfn.XLOOKUP(B2,RESULTADOS_0!D:D,RESULTADOS_0!M:M,0,0,1)</f>
        <v>0</v>
      </c>
      <c r="H2">
        <v>36</v>
      </c>
      <c r="I2">
        <v>1.615032</v>
      </c>
      <c r="J2">
        <v>14</v>
      </c>
      <c r="M2">
        <v>30</v>
      </c>
    </row>
    <row r="3" spans="1:13" x14ac:dyDescent="0.25">
      <c r="A3" t="s">
        <v>41</v>
      </c>
      <c r="B3">
        <v>5.4417999999999997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194</v>
      </c>
      <c r="F3">
        <f>_xlfn.XLOOKUP(B3,RESULTADOS_1!D:D,RESULTADOS_1!F:F,0,0,1)</f>
        <v>14.52</v>
      </c>
      <c r="G3">
        <f>_xlfn.XLOOKUP(B3,RESULTADOS_1!D:D,RESULTADOS_1!M:M,0,0,1)</f>
        <v>0</v>
      </c>
      <c r="I3">
        <v>1.9590479999999999</v>
      </c>
    </row>
    <row r="4" spans="1:13" x14ac:dyDescent="0.25">
      <c r="A4" t="s">
        <v>42</v>
      </c>
      <c r="B4">
        <v>6.0140000000000002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146</v>
      </c>
      <c r="F4">
        <f>_xlfn.XLOOKUP(B4,RESULTADOS_2!D:D,RESULTADOS_2!F:F,0,0,1)</f>
        <v>13.1</v>
      </c>
      <c r="G4">
        <f>_xlfn.XLOOKUP(B4,RESULTADOS_2!D:D,RESULTADOS_2!M:M,0,0,1)</f>
        <v>0</v>
      </c>
      <c r="I4">
        <v>2.1650400000000003</v>
      </c>
    </row>
    <row r="5" spans="1:13" x14ac:dyDescent="0.25">
      <c r="A5" t="s">
        <v>43</v>
      </c>
      <c r="B5">
        <v>6.3964999999999996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117</v>
      </c>
      <c r="F5">
        <f>_xlfn.XLOOKUP(B5,RESULTADOS_3!D:D,RESULTADOS_3!F:F,0,0,1)</f>
        <v>12.21</v>
      </c>
      <c r="G5">
        <f>_xlfn.XLOOKUP(B5,RESULTADOS_3!D:D,RESULTADOS_3!M:M,0,0,1)</f>
        <v>0</v>
      </c>
      <c r="I5">
        <v>2.30274</v>
      </c>
    </row>
    <row r="6" spans="1:13" x14ac:dyDescent="0.25">
      <c r="A6" t="s">
        <v>44</v>
      </c>
      <c r="B6">
        <v>6.6666999999999996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98</v>
      </c>
      <c r="F6">
        <f>_xlfn.XLOOKUP(B6,RESULTADOS_4!D:D,RESULTADOS_4!F:F,0,0,1)</f>
        <v>11.63</v>
      </c>
      <c r="G6">
        <f>_xlfn.XLOOKUP(B6,RESULTADOS_4!D:D,RESULTADOS_4!M:M,0,0,1)</f>
        <v>0</v>
      </c>
      <c r="I6">
        <v>2.4000119999999998</v>
      </c>
    </row>
    <row r="7" spans="1:13" x14ac:dyDescent="0.25">
      <c r="A7" t="s">
        <v>45</v>
      </c>
      <c r="B7">
        <v>6.8738999999999999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84</v>
      </c>
      <c r="F7">
        <f>_xlfn.XLOOKUP(B7,RESULTADOS_5!D:D,RESULTADOS_5!F:F,0,0,1)</f>
        <v>11.21</v>
      </c>
      <c r="G7">
        <f>_xlfn.XLOOKUP(B7,RESULTADOS_5!D:D,RESULTADOS_5!M:M,0,0,1)</f>
        <v>0</v>
      </c>
      <c r="I7">
        <v>2.4746039999999998</v>
      </c>
    </row>
    <row r="8" spans="1:13" x14ac:dyDescent="0.25">
      <c r="A8" t="s">
        <v>46</v>
      </c>
      <c r="B8">
        <v>7.0189000000000004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74</v>
      </c>
      <c r="F8">
        <f>_xlfn.XLOOKUP(B8,RESULTADOS_6!D:D,RESULTADOS_6!F:F,0,0,1)</f>
        <v>10.91</v>
      </c>
      <c r="G8">
        <f>_xlfn.XLOOKUP(B8,RESULTADOS_6!D:D,RESULTADOS_6!M:M,0,0,1)</f>
        <v>0</v>
      </c>
      <c r="I8">
        <v>2.5268040000000003</v>
      </c>
    </row>
    <row r="9" spans="1:13" x14ac:dyDescent="0.25">
      <c r="A9" t="s">
        <v>47</v>
      </c>
      <c r="B9">
        <v>7.1321000000000003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66</v>
      </c>
      <c r="F9">
        <f>_xlfn.XLOOKUP(B9,RESULTADOS_7!D:D,RESULTADOS_7!F:F,0,0,1)</f>
        <v>10.68</v>
      </c>
      <c r="G9">
        <f>_xlfn.XLOOKUP(B9,RESULTADOS_7!D:D,RESULTADOS_7!M:M,0,0,1)</f>
        <v>0</v>
      </c>
      <c r="I9">
        <v>2.5675560000000002</v>
      </c>
    </row>
    <row r="10" spans="1:13" x14ac:dyDescent="0.25">
      <c r="A10" t="s">
        <v>48</v>
      </c>
      <c r="B10">
        <v>7.2397</v>
      </c>
      <c r="C10">
        <f>_xlfn.XLOOKUP(B10,RESULTADOS_8!D:D,RESULTADOS_8!B:B,0,0,1)</f>
        <v>50</v>
      </c>
      <c r="D10">
        <f>_xlfn.XLOOKUP(B10,RESULTADOS_8!D:D,RESULTADOS_8!L:L,0,0,1)</f>
        <v>1.25</v>
      </c>
      <c r="E10">
        <f>_xlfn.XLOOKUP(B10,RESULTADOS_8!D:D,RESULTADOS_8!I:I,0,0,1)</f>
        <v>59</v>
      </c>
      <c r="F10">
        <f>_xlfn.XLOOKUP(B10,RESULTADOS_8!D:D,RESULTADOS_8!F:F,0,0,1)</f>
        <v>10.47</v>
      </c>
      <c r="G10">
        <f>_xlfn.XLOOKUP(B10,RESULTADOS_8!D:D,RESULTADOS_8!M:M,0,0,1)</f>
        <v>0</v>
      </c>
      <c r="I10">
        <v>2.6062920000000003</v>
      </c>
    </row>
    <row r="11" spans="1:13" x14ac:dyDescent="0.25">
      <c r="A11" t="s">
        <v>49</v>
      </c>
      <c r="B11">
        <v>7.3009000000000004</v>
      </c>
      <c r="C11">
        <f>_xlfn.XLOOKUP(B11,RESULTADOS_9!D:D,RESULTADOS_9!B:B,0,0,1)</f>
        <v>55</v>
      </c>
      <c r="D11">
        <f>_xlfn.XLOOKUP(B11,RESULTADOS_9!D:D,RESULTADOS_9!L:L,0,0,1)</f>
        <v>1.25</v>
      </c>
      <c r="E11">
        <f>_xlfn.XLOOKUP(B11,RESULTADOS_9!D:D,RESULTADOS_9!I:I,0,0,1)</f>
        <v>54</v>
      </c>
      <c r="F11">
        <f>_xlfn.XLOOKUP(B11,RESULTADOS_9!D:D,RESULTADOS_9!F:F,0,0,1)</f>
        <v>10.32</v>
      </c>
      <c r="G11">
        <f>_xlfn.XLOOKUP(B11,RESULTADOS_9!D:D,RESULTADOS_9!M:M,0,0,1)</f>
        <v>0</v>
      </c>
      <c r="I11">
        <v>2.6283240000000001</v>
      </c>
    </row>
    <row r="12" spans="1:13" x14ac:dyDescent="0.25">
      <c r="A12" t="s">
        <v>50</v>
      </c>
      <c r="B12">
        <v>7.3673999999999999</v>
      </c>
      <c r="C12">
        <f>_xlfn.XLOOKUP(B12,RESULTADOS_10!D:D,RESULTADOS_10!B:B,0,0,1)</f>
        <v>60</v>
      </c>
      <c r="D12">
        <f>_xlfn.XLOOKUP(B12,RESULTADOS_10!D:D,RESULTADOS_10!L:L,0,0,1)</f>
        <v>1.25</v>
      </c>
      <c r="E12">
        <f>_xlfn.XLOOKUP(B12,RESULTADOS_10!D:D,RESULTADOS_10!I:I,0,0,1)</f>
        <v>50</v>
      </c>
      <c r="F12">
        <f>_xlfn.XLOOKUP(B12,RESULTADOS_10!D:D,RESULTADOS_10!F:F,0,0,1)</f>
        <v>10.16</v>
      </c>
      <c r="G12">
        <f>_xlfn.XLOOKUP(B12,RESULTADOS_10!D:D,RESULTADOS_10!M:M,0,0,1)</f>
        <v>9</v>
      </c>
      <c r="I12">
        <v>2.6522640000000002</v>
      </c>
    </row>
    <row r="13" spans="1:13" x14ac:dyDescent="0.25">
      <c r="A13" t="s">
        <v>51</v>
      </c>
      <c r="B13">
        <v>7.4016000000000002</v>
      </c>
      <c r="C13">
        <f>_xlfn.XLOOKUP(B13,RESULTADOS_11!D:D,RESULTADOS_11!B:B,0,0,1)</f>
        <v>65</v>
      </c>
      <c r="D13">
        <f>_xlfn.XLOOKUP(B13,RESULTADOS_11!D:D,RESULTADOS_11!L:L,0,0,1)</f>
        <v>1.5</v>
      </c>
      <c r="E13">
        <f>_xlfn.XLOOKUP(B13,RESULTADOS_11!D:D,RESULTADOS_11!I:I,0,0,1)</f>
        <v>46</v>
      </c>
      <c r="F13">
        <f>_xlfn.XLOOKUP(B13,RESULTADOS_11!D:D,RESULTADOS_11!F:F,0,0,1)</f>
        <v>10.08</v>
      </c>
      <c r="G13">
        <f>_xlfn.XLOOKUP(B13,RESULTADOS_11!D:D,RESULTADOS_11!M:M,0,0,1)</f>
        <v>0</v>
      </c>
      <c r="I13">
        <v>2.6645760000000003</v>
      </c>
    </row>
    <row r="14" spans="1:13" x14ac:dyDescent="0.25">
      <c r="A14" t="s">
        <v>52</v>
      </c>
      <c r="B14">
        <v>7.4363000000000001</v>
      </c>
      <c r="C14">
        <f>_xlfn.XLOOKUP(B14,RESULTADOS_12!D:D,RESULTADOS_12!B:B,0,0,1)</f>
        <v>70</v>
      </c>
      <c r="D14">
        <f>_xlfn.XLOOKUP(B14,RESULTADOS_12!D:D,RESULTADOS_12!L:L,0,0,1)</f>
        <v>1.75</v>
      </c>
      <c r="E14">
        <f>_xlfn.XLOOKUP(B14,RESULTADOS_12!D:D,RESULTADOS_12!I:I,0,0,1)</f>
        <v>43</v>
      </c>
      <c r="F14">
        <f>_xlfn.XLOOKUP(B14,RESULTADOS_12!D:D,RESULTADOS_12!F:F,0,0,1)</f>
        <v>9.98</v>
      </c>
      <c r="G14">
        <f>_xlfn.XLOOKUP(B14,RESULTADOS_12!D:D,RESULTADOS_12!M:M,0,0,1)</f>
        <v>0</v>
      </c>
      <c r="I14">
        <v>2.6770679999999998</v>
      </c>
    </row>
    <row r="15" spans="1:13" x14ac:dyDescent="0.25">
      <c r="A15" t="s">
        <v>53</v>
      </c>
      <c r="B15">
        <v>7.4638</v>
      </c>
      <c r="C15">
        <f>_xlfn.XLOOKUP(B15,RESULTADOS_13!D:D,RESULTADOS_13!B:B,0,0,1)</f>
        <v>75</v>
      </c>
      <c r="D15">
        <f>_xlfn.XLOOKUP(B15,RESULTADOS_13!D:D,RESULTADOS_13!L:L,0,0,1)</f>
        <v>1.75</v>
      </c>
      <c r="E15">
        <f>_xlfn.XLOOKUP(B15,RESULTADOS_13!D:D,RESULTADOS_13!I:I,0,0,1)</f>
        <v>40</v>
      </c>
      <c r="F15">
        <f>_xlfn.XLOOKUP(B15,RESULTADOS_13!D:D,RESULTADOS_13!F:F,0,0,1)</f>
        <v>9.9</v>
      </c>
      <c r="G15">
        <f>_xlfn.XLOOKUP(B15,RESULTADOS_13!D:D,RESULTADOS_13!M:M,0,0,1)</f>
        <v>1</v>
      </c>
      <c r="I15">
        <v>2.6869679999999998</v>
      </c>
    </row>
    <row r="16" spans="1:13" x14ac:dyDescent="0.25">
      <c r="A16" t="s">
        <v>54</v>
      </c>
      <c r="B16">
        <v>7.4737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38</v>
      </c>
      <c r="F16">
        <f>_xlfn.XLOOKUP(B16,RESULTADOS_14!D:D,RESULTADOS_14!F:F,0,0,1)</f>
        <v>9.83</v>
      </c>
      <c r="G16">
        <f>_xlfn.XLOOKUP(B16,RESULTADOS_14!D:D,RESULTADOS_14!M:M,0,0,1)</f>
        <v>0</v>
      </c>
      <c r="I16">
        <v>2.6905320000000001</v>
      </c>
    </row>
    <row r="17" spans="1:9" x14ac:dyDescent="0.25">
      <c r="A17" t="s">
        <v>55</v>
      </c>
      <c r="B17">
        <v>7.4889000000000001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36</v>
      </c>
      <c r="F17">
        <f>_xlfn.XLOOKUP(B17,RESULTADOS_15!D:D,RESULTADOS_15!F:F,0,0,1)</f>
        <v>9.76</v>
      </c>
      <c r="G17">
        <f>_xlfn.XLOOKUP(B17,RESULTADOS_15!D:D,RESULTADOS_15!M:M,0,0,1)</f>
        <v>7</v>
      </c>
      <c r="I17">
        <v>2.6960039999999998</v>
      </c>
    </row>
    <row r="18" spans="1:9" x14ac:dyDescent="0.25">
      <c r="A18" t="s">
        <v>56</v>
      </c>
      <c r="B18">
        <v>7.5</v>
      </c>
      <c r="C18">
        <f>_xlfn.XLOOKUP(B18,RESULTADOS_16!D:D,RESULTADOS_16!B:B,0,0,1)</f>
        <v>90</v>
      </c>
      <c r="D18">
        <f>_xlfn.XLOOKUP(B18,RESULTADOS_16!D:D,RESULTADOS_16!L:L,0,0,1)</f>
        <v>2.25</v>
      </c>
      <c r="E18">
        <f>_xlfn.XLOOKUP(B18,RESULTADOS_16!D:D,RESULTADOS_16!I:I,0,0,1)</f>
        <v>34</v>
      </c>
      <c r="F18">
        <f>_xlfn.XLOOKUP(B18,RESULTADOS_16!D:D,RESULTADOS_16!F:F,0,0,1)</f>
        <v>9.6999999999999993</v>
      </c>
      <c r="G18">
        <f>_xlfn.XLOOKUP(B18,RESULTADOS_16!D:D,RESULTADOS_16!M:M,0,0,1)</f>
        <v>1</v>
      </c>
      <c r="I18">
        <v>2.7</v>
      </c>
    </row>
    <row r="19" spans="1:9" x14ac:dyDescent="0.25">
      <c r="A19" t="s">
        <v>57</v>
      </c>
      <c r="B19">
        <v>7.5088999999999997</v>
      </c>
      <c r="C19">
        <f>_xlfn.XLOOKUP(B19,RESULTADOS_17!D:D,RESULTADOS_17!B:B,0,0,1)</f>
        <v>95</v>
      </c>
      <c r="D19">
        <f>_xlfn.XLOOKUP(B19,RESULTADOS_17!D:D,RESULTADOS_17!L:L,0,0,1)</f>
        <v>2.5</v>
      </c>
      <c r="E19">
        <f>_xlfn.XLOOKUP(B19,RESULTADOS_17!D:D,RESULTADOS_17!I:I,0,0,1)</f>
        <v>32</v>
      </c>
      <c r="F19">
        <f>_xlfn.XLOOKUP(B19,RESULTADOS_17!D:D,RESULTADOS_17!F:F,0,0,1)</f>
        <v>9.66</v>
      </c>
      <c r="G19">
        <f>_xlfn.XLOOKUP(B19,RESULTADOS_17!D:D,RESULTADOS_17!M:M,0,0,1)</f>
        <v>0</v>
      </c>
      <c r="I19">
        <v>2.7032039999999999</v>
      </c>
    </row>
    <row r="20" spans="1:9" x14ac:dyDescent="0.25">
      <c r="A20" t="s">
        <v>58</v>
      </c>
      <c r="B20">
        <v>7.5296000000000003</v>
      </c>
      <c r="C20">
        <f>_xlfn.XLOOKUP(B20,RESULTADOS_18!D:D,RESULTADOS_18!B:B,0,0,1)</f>
        <v>100</v>
      </c>
      <c r="D20">
        <f>_xlfn.XLOOKUP(B20,RESULTADOS_18!D:D,RESULTADOS_18!L:L,0,0,1)</f>
        <v>2.75</v>
      </c>
      <c r="E20">
        <f>_xlfn.XLOOKUP(B20,RESULTADOS_18!D:D,RESULTADOS_18!I:I,0,0,1)</f>
        <v>30</v>
      </c>
      <c r="F20">
        <f>_xlfn.XLOOKUP(B20,RESULTADOS_18!D:D,RESULTADOS_18!F:F,0,0,1)</f>
        <v>9.6</v>
      </c>
      <c r="G20">
        <f>_xlfn.XLOOKUP(B20,RESULTADOS_18!D:D,RESULTADOS_18!M:M,0,0,1)</f>
        <v>0</v>
      </c>
      <c r="I20">
        <v>2.7106560000000002</v>
      </c>
    </row>
    <row r="21" spans="1:9" x14ac:dyDescent="0.25">
      <c r="A21" t="s">
        <v>59</v>
      </c>
      <c r="B21">
        <v>7.5148999999999999</v>
      </c>
      <c r="C21">
        <f>_xlfn.XLOOKUP(B21,RESULTADOS_19!D:D,RESULTADOS_19!B:B,0,0,1)</f>
        <v>105</v>
      </c>
      <c r="D21">
        <f>_xlfn.XLOOKUP(B21,RESULTADOS_19!D:D,RESULTADOS_19!L:L,0,0,1)</f>
        <v>3</v>
      </c>
      <c r="E21">
        <f>_xlfn.XLOOKUP(B21,RESULTADOS_19!D:D,RESULTADOS_19!I:I,0,0,1)</f>
        <v>29</v>
      </c>
      <c r="F21">
        <f>_xlfn.XLOOKUP(B21,RESULTADOS_19!D:D,RESULTADOS_19!F:F,0,0,1)</f>
        <v>9.57</v>
      </c>
      <c r="G21">
        <f>_xlfn.XLOOKUP(B21,RESULTADOS_19!D:D,RESULTADOS_19!M:M,0,0,1)</f>
        <v>0</v>
      </c>
      <c r="I21">
        <v>2.7053640000000003</v>
      </c>
    </row>
    <row r="22" spans="1:9" x14ac:dyDescent="0.25">
      <c r="A22" t="s">
        <v>60</v>
      </c>
      <c r="B22">
        <v>7.5058999999999996</v>
      </c>
      <c r="C22">
        <f>_xlfn.XLOOKUP(B22,RESULTADOS_20!D:D,RESULTADOS_20!B:B,0,0,1)</f>
        <v>110</v>
      </c>
      <c r="D22">
        <f>_xlfn.XLOOKUP(B22,RESULTADOS_20!D:D,RESULTADOS_20!L:L,0,0,1)</f>
        <v>3</v>
      </c>
      <c r="E22">
        <f>_xlfn.XLOOKUP(B22,RESULTADOS_20!D:D,RESULTADOS_20!I:I,0,0,1)</f>
        <v>28</v>
      </c>
      <c r="F22">
        <f>_xlfn.XLOOKUP(B22,RESULTADOS_20!D:D,RESULTADOS_20!F:F,0,0,1)</f>
        <v>9.5299999999999994</v>
      </c>
      <c r="G22">
        <f>_xlfn.XLOOKUP(B22,RESULTADOS_20!D:D,RESULTADOS_20!M:M,0,0,1)</f>
        <v>1</v>
      </c>
      <c r="I22">
        <v>2.702124</v>
      </c>
    </row>
    <row r="23" spans="1:9" x14ac:dyDescent="0.25">
      <c r="A23" t="s">
        <v>61</v>
      </c>
      <c r="B23">
        <v>7.6037999999999997</v>
      </c>
      <c r="C23">
        <f>_xlfn.XLOOKUP(B23,RESULTADOS_21!D:D,RESULTADOS_21!B:B,0,0,1)</f>
        <v>115</v>
      </c>
      <c r="D23">
        <f>_xlfn.XLOOKUP(B23,RESULTADOS_21!D:D,RESULTADOS_21!L:L,0,0,1)</f>
        <v>3.25</v>
      </c>
      <c r="E23">
        <f>_xlfn.XLOOKUP(B23,RESULTADOS_21!D:D,RESULTADOS_21!I:I,0,0,1)</f>
        <v>27</v>
      </c>
      <c r="F23">
        <f>_xlfn.XLOOKUP(B23,RESULTADOS_21!D:D,RESULTADOS_21!F:F,0,0,1)</f>
        <v>9.31</v>
      </c>
      <c r="G23">
        <f>_xlfn.XLOOKUP(B23,RESULTADOS_21!D:D,RESULTADOS_21!M:M,0,0,1)</f>
        <v>0</v>
      </c>
      <c r="I23">
        <v>2.737368</v>
      </c>
    </row>
    <row r="24" spans="1:9" x14ac:dyDescent="0.25">
      <c r="A24" t="s">
        <v>62</v>
      </c>
      <c r="B24">
        <v>7.4981</v>
      </c>
      <c r="C24">
        <f>_xlfn.XLOOKUP(B24,RESULTADOS_22!D:D,RESULTADOS_22!B:B,0,0,1)</f>
        <v>120</v>
      </c>
      <c r="D24">
        <f>_xlfn.XLOOKUP(B24,RESULTADOS_22!D:D,RESULTADOS_22!L:L,0,0,1)</f>
        <v>3</v>
      </c>
      <c r="E24">
        <f>_xlfn.XLOOKUP(B24,RESULTADOS_22!D:D,RESULTADOS_22!I:I,0,0,1)</f>
        <v>28</v>
      </c>
      <c r="F24">
        <f>_xlfn.XLOOKUP(B24,RESULTADOS_22!D:D,RESULTADOS_22!F:F,0,0,1)</f>
        <v>9.35</v>
      </c>
      <c r="G24">
        <f>_xlfn.XLOOKUP(B24,RESULTADOS_22!D:D,RESULTADOS_22!M:M,0,0,1)</f>
        <v>23</v>
      </c>
      <c r="I24">
        <v>2.699316</v>
      </c>
    </row>
    <row r="25" spans="1:9" x14ac:dyDescent="0.25">
      <c r="A25" t="s">
        <v>63</v>
      </c>
      <c r="B25">
        <v>7.4870999999999999</v>
      </c>
      <c r="C25">
        <f>_xlfn.XLOOKUP(B25,RESULTADOS_23!D:D,RESULTADOS_23!B:B,0,0,1)</f>
        <v>125</v>
      </c>
      <c r="D25">
        <f>_xlfn.XLOOKUP(B25,RESULTADOS_23!D:D,RESULTADOS_23!L:L,0,0,1)</f>
        <v>3.5</v>
      </c>
      <c r="E25">
        <f>_xlfn.XLOOKUP(B25,RESULTADOS_23!D:D,RESULTADOS_23!I:I,0,0,1)</f>
        <v>25</v>
      </c>
      <c r="F25">
        <f>_xlfn.XLOOKUP(B25,RESULTADOS_23!D:D,RESULTADOS_23!F:F,0,0,1)</f>
        <v>9.42</v>
      </c>
      <c r="G25">
        <f>_xlfn.XLOOKUP(B25,RESULTADOS_23!D:D,RESULTADOS_23!M:M,0,0,1)</f>
        <v>8</v>
      </c>
      <c r="I25">
        <v>2.6953559999999999</v>
      </c>
    </row>
    <row r="26" spans="1:9" x14ac:dyDescent="0.25">
      <c r="A26" t="s">
        <v>64</v>
      </c>
      <c r="B26">
        <v>7.4603999999999999</v>
      </c>
      <c r="C26">
        <f>_xlfn.XLOOKUP(B26,RESULTADOS_24!D:D,RESULTADOS_24!B:B,0,0,1)</f>
        <v>130</v>
      </c>
      <c r="D26">
        <f>_xlfn.XLOOKUP(B26,RESULTADOS_24!D:D,RESULTADOS_24!L:L,0,0,1)</f>
        <v>3.75</v>
      </c>
      <c r="E26">
        <f>_xlfn.XLOOKUP(B26,RESULTADOS_24!D:D,RESULTADOS_24!I:I,0,0,1)</f>
        <v>24</v>
      </c>
      <c r="F26">
        <f>_xlfn.XLOOKUP(B26,RESULTADOS_24!D:D,RESULTADOS_24!F:F,0,0,1)</f>
        <v>9.43</v>
      </c>
      <c r="G26">
        <f>_xlfn.XLOOKUP(B26,RESULTADOS_24!D:D,RESULTADOS_24!M:M,0,0,1)</f>
        <v>3</v>
      </c>
      <c r="I26">
        <v>2.6857439999999997</v>
      </c>
    </row>
    <row r="27" spans="1:9" x14ac:dyDescent="0.25">
      <c r="A27" t="s">
        <v>65</v>
      </c>
      <c r="B27">
        <v>7.4688999999999997</v>
      </c>
      <c r="C27">
        <f>_xlfn.XLOOKUP(B27,RESULTADOS_25!D:D,RESULTADOS_25!B:B,0,0,1)</f>
        <v>135</v>
      </c>
      <c r="D27">
        <f>_xlfn.XLOOKUP(B27,RESULTADOS_25!D:D,RESULTADOS_25!L:L,0,0,1)</f>
        <v>4</v>
      </c>
      <c r="E27">
        <f>_xlfn.XLOOKUP(B27,RESULTADOS_25!D:D,RESULTADOS_25!I:I,0,0,1)</f>
        <v>23</v>
      </c>
      <c r="F27">
        <f>_xlfn.XLOOKUP(B27,RESULTADOS_25!D:D,RESULTADOS_25!F:F,0,0,1)</f>
        <v>9.3699999999999992</v>
      </c>
      <c r="G27">
        <f>_xlfn.XLOOKUP(B27,RESULTADOS_25!D:D,RESULTADOS_25!M:M,0,0,1)</f>
        <v>5</v>
      </c>
      <c r="I27">
        <v>2.6888040000000002</v>
      </c>
    </row>
    <row r="28" spans="1:9" x14ac:dyDescent="0.25">
      <c r="A28" t="s">
        <v>66</v>
      </c>
      <c r="B28">
        <v>7.4702999999999999</v>
      </c>
      <c r="C28">
        <f>_xlfn.XLOOKUP(B28,RESULTADOS_26!D:D,RESULTADOS_26!B:B,0,0,1)</f>
        <v>140</v>
      </c>
      <c r="D28">
        <f>_xlfn.XLOOKUP(B28,RESULTADOS_26!D:D,RESULTADOS_26!L:L,0,0,1)</f>
        <v>4.5</v>
      </c>
      <c r="E28">
        <f>_xlfn.XLOOKUP(B28,RESULTADOS_26!D:D,RESULTADOS_26!I:I,0,0,1)</f>
        <v>22</v>
      </c>
      <c r="F28">
        <f>_xlfn.XLOOKUP(B28,RESULTADOS_26!D:D,RESULTADOS_26!F:F,0,0,1)</f>
        <v>9.34</v>
      </c>
      <c r="G28">
        <f>_xlfn.XLOOKUP(B28,RESULTADOS_26!D:D,RESULTADOS_26!M:M,0,0,1)</f>
        <v>0</v>
      </c>
      <c r="I28">
        <v>2.6893079999999996</v>
      </c>
    </row>
    <row r="29" spans="1:9" x14ac:dyDescent="0.25">
      <c r="A29" t="s">
        <v>67</v>
      </c>
      <c r="B29">
        <v>7.4654999999999996</v>
      </c>
      <c r="C29">
        <f>_xlfn.XLOOKUP(B29,RESULTADOS_27!D:D,RESULTADOS_27!B:B,0,0,1)</f>
        <v>145</v>
      </c>
      <c r="D29">
        <f>_xlfn.XLOOKUP(B29,RESULTADOS_27!D:D,RESULTADOS_27!L:L,0,0,1)</f>
        <v>4.75</v>
      </c>
      <c r="E29">
        <f>_xlfn.XLOOKUP(B29,RESULTADOS_27!D:D,RESULTADOS_27!I:I,0,0,1)</f>
        <v>21</v>
      </c>
      <c r="F29">
        <f>_xlfn.XLOOKUP(B29,RESULTADOS_27!D:D,RESULTADOS_27!F:F,0,0,1)</f>
        <v>9.31</v>
      </c>
      <c r="G29">
        <f>_xlfn.XLOOKUP(B29,RESULTADOS_27!D:D,RESULTADOS_27!M:M,0,0,1)</f>
        <v>0</v>
      </c>
      <c r="I29">
        <v>2.6875799999999996</v>
      </c>
    </row>
    <row r="30" spans="1:9" x14ac:dyDescent="0.25">
      <c r="A30" t="s">
        <v>68</v>
      </c>
      <c r="B30">
        <v>7.4173</v>
      </c>
      <c r="C30">
        <f>_xlfn.XLOOKUP(B30,RESULTADOS_28!D:D,RESULTADOS_28!B:B,0,0,1)</f>
        <v>150</v>
      </c>
      <c r="D30">
        <f>_xlfn.XLOOKUP(B30,RESULTADOS_28!D:D,RESULTADOS_28!L:L,0,0,1)</f>
        <v>4.75</v>
      </c>
      <c r="E30">
        <f>_xlfn.XLOOKUP(B30,RESULTADOS_28!D:D,RESULTADOS_28!I:I,0,0,1)</f>
        <v>21</v>
      </c>
      <c r="F30">
        <f>_xlfn.XLOOKUP(B30,RESULTADOS_28!D:D,RESULTADOS_28!F:F,0,0,1)</f>
        <v>9.32</v>
      </c>
      <c r="G30">
        <f>_xlfn.XLOOKUP(B30,RESULTADOS_28!D:D,RESULTADOS_28!M:M,0,0,1)</f>
        <v>4</v>
      </c>
      <c r="I30">
        <v>2.6702280000000003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4.883</v>
      </c>
      <c r="E2">
        <v>20.48</v>
      </c>
      <c r="F2">
        <v>12.5</v>
      </c>
      <c r="G2">
        <v>5.91</v>
      </c>
      <c r="H2">
        <v>0.08</v>
      </c>
      <c r="I2">
        <v>127</v>
      </c>
      <c r="J2">
        <v>213.37</v>
      </c>
      <c r="K2">
        <v>56.13</v>
      </c>
      <c r="L2">
        <v>1</v>
      </c>
      <c r="M2">
        <v>125</v>
      </c>
      <c r="N2">
        <v>46.25</v>
      </c>
      <c r="O2">
        <v>26550.29</v>
      </c>
      <c r="P2">
        <v>174.26</v>
      </c>
      <c r="Q2">
        <v>2895.2</v>
      </c>
      <c r="R2">
        <v>154.12</v>
      </c>
      <c r="S2">
        <v>30.45</v>
      </c>
      <c r="T2">
        <v>61429.8</v>
      </c>
      <c r="U2">
        <v>0.2</v>
      </c>
      <c r="V2">
        <v>0.69</v>
      </c>
      <c r="W2">
        <v>0.28999999999999998</v>
      </c>
      <c r="X2">
        <v>3.78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5.6365999999999996</v>
      </c>
      <c r="E3">
        <v>17.739999999999998</v>
      </c>
      <c r="F3">
        <v>11.33</v>
      </c>
      <c r="G3">
        <v>7.55</v>
      </c>
      <c r="H3">
        <v>0.1</v>
      </c>
      <c r="I3">
        <v>90</v>
      </c>
      <c r="J3">
        <v>213.78</v>
      </c>
      <c r="K3">
        <v>56.13</v>
      </c>
      <c r="L3">
        <v>1.25</v>
      </c>
      <c r="M3">
        <v>88</v>
      </c>
      <c r="N3">
        <v>46.4</v>
      </c>
      <c r="O3">
        <v>26600.32</v>
      </c>
      <c r="P3">
        <v>153.82</v>
      </c>
      <c r="Q3">
        <v>2894.4</v>
      </c>
      <c r="R3">
        <v>115.94</v>
      </c>
      <c r="S3">
        <v>30.45</v>
      </c>
      <c r="T3">
        <v>42527.26</v>
      </c>
      <c r="U3">
        <v>0.26</v>
      </c>
      <c r="V3">
        <v>0.76</v>
      </c>
      <c r="W3">
        <v>0.22</v>
      </c>
      <c r="X3">
        <v>2.61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6.1654999999999998</v>
      </c>
      <c r="E4">
        <v>16.22</v>
      </c>
      <c r="F4">
        <v>10.69</v>
      </c>
      <c r="G4">
        <v>9.3000000000000007</v>
      </c>
      <c r="H4">
        <v>0.12</v>
      </c>
      <c r="I4">
        <v>69</v>
      </c>
      <c r="J4">
        <v>214.19</v>
      </c>
      <c r="K4">
        <v>56.13</v>
      </c>
      <c r="L4">
        <v>1.5</v>
      </c>
      <c r="M4">
        <v>67</v>
      </c>
      <c r="N4">
        <v>46.56</v>
      </c>
      <c r="O4">
        <v>26650.41</v>
      </c>
      <c r="P4">
        <v>141.37</v>
      </c>
      <c r="Q4">
        <v>2894.15</v>
      </c>
      <c r="R4">
        <v>95.23</v>
      </c>
      <c r="S4">
        <v>30.45</v>
      </c>
      <c r="T4">
        <v>32275.05</v>
      </c>
      <c r="U4">
        <v>0.32</v>
      </c>
      <c r="V4">
        <v>0.81</v>
      </c>
      <c r="W4">
        <v>0.18</v>
      </c>
      <c r="X4">
        <v>1.97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6.5369999999999999</v>
      </c>
      <c r="E5">
        <v>15.3</v>
      </c>
      <c r="F5">
        <v>10.32</v>
      </c>
      <c r="G5">
        <v>11.06</v>
      </c>
      <c r="H5">
        <v>0.14000000000000001</v>
      </c>
      <c r="I5">
        <v>56</v>
      </c>
      <c r="J5">
        <v>214.59</v>
      </c>
      <c r="K5">
        <v>56.13</v>
      </c>
      <c r="L5">
        <v>1.75</v>
      </c>
      <c r="M5">
        <v>54</v>
      </c>
      <c r="N5">
        <v>46.72</v>
      </c>
      <c r="O5">
        <v>26700.55</v>
      </c>
      <c r="P5">
        <v>132.31</v>
      </c>
      <c r="Q5">
        <v>2894.06</v>
      </c>
      <c r="R5">
        <v>82.71</v>
      </c>
      <c r="S5">
        <v>30.45</v>
      </c>
      <c r="T5">
        <v>26079.19</v>
      </c>
      <c r="U5">
        <v>0.37</v>
      </c>
      <c r="V5">
        <v>0.84</v>
      </c>
      <c r="W5">
        <v>0.17</v>
      </c>
      <c r="X5">
        <v>1.6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6.8644999999999996</v>
      </c>
      <c r="E6">
        <v>14.57</v>
      </c>
      <c r="F6">
        <v>10.01</v>
      </c>
      <c r="G6">
        <v>13.06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124.18</v>
      </c>
      <c r="Q6">
        <v>2893.89</v>
      </c>
      <c r="R6">
        <v>72.69</v>
      </c>
      <c r="S6">
        <v>30.45</v>
      </c>
      <c r="T6">
        <v>21121.15</v>
      </c>
      <c r="U6">
        <v>0.42</v>
      </c>
      <c r="V6">
        <v>0.87</v>
      </c>
      <c r="W6">
        <v>0.15</v>
      </c>
      <c r="X6">
        <v>1.29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7.1086999999999998</v>
      </c>
      <c r="E7">
        <v>14.07</v>
      </c>
      <c r="F7">
        <v>9.81</v>
      </c>
      <c r="G7">
        <v>15.09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117.5</v>
      </c>
      <c r="Q7">
        <v>2893.75</v>
      </c>
      <c r="R7">
        <v>66.040000000000006</v>
      </c>
      <c r="S7">
        <v>30.45</v>
      </c>
      <c r="T7">
        <v>17828.02</v>
      </c>
      <c r="U7">
        <v>0.46</v>
      </c>
      <c r="V7">
        <v>0.88</v>
      </c>
      <c r="W7">
        <v>0.14000000000000001</v>
      </c>
      <c r="X7">
        <v>1.0900000000000001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7.3456000000000001</v>
      </c>
      <c r="E8">
        <v>13.61</v>
      </c>
      <c r="F8">
        <v>9.61</v>
      </c>
      <c r="G8">
        <v>17.47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110.08</v>
      </c>
      <c r="Q8">
        <v>2893.48</v>
      </c>
      <c r="R8">
        <v>59.34</v>
      </c>
      <c r="S8">
        <v>30.45</v>
      </c>
      <c r="T8">
        <v>14510.23</v>
      </c>
      <c r="U8">
        <v>0.51</v>
      </c>
      <c r="V8">
        <v>0.9</v>
      </c>
      <c r="W8">
        <v>0.14000000000000001</v>
      </c>
      <c r="X8">
        <v>0.89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7.4908000000000001</v>
      </c>
      <c r="E9">
        <v>13.35</v>
      </c>
      <c r="F9">
        <v>9.51</v>
      </c>
      <c r="G9">
        <v>19.68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17</v>
      </c>
      <c r="N9">
        <v>47.35</v>
      </c>
      <c r="O9">
        <v>26901.66</v>
      </c>
      <c r="P9">
        <v>104.86</v>
      </c>
      <c r="Q9">
        <v>2893.73</v>
      </c>
      <c r="R9">
        <v>55.81</v>
      </c>
      <c r="S9">
        <v>30.45</v>
      </c>
      <c r="T9">
        <v>12763.58</v>
      </c>
      <c r="U9">
        <v>0.55000000000000004</v>
      </c>
      <c r="V9">
        <v>0.91</v>
      </c>
      <c r="W9">
        <v>0.14000000000000001</v>
      </c>
      <c r="X9">
        <v>0.79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7.5058999999999996</v>
      </c>
      <c r="E10">
        <v>13.32</v>
      </c>
      <c r="F10">
        <v>9.5299999999999994</v>
      </c>
      <c r="G10">
        <v>20.420000000000002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1</v>
      </c>
      <c r="N10">
        <v>47.51</v>
      </c>
      <c r="O10">
        <v>26952.080000000002</v>
      </c>
      <c r="P10">
        <v>103.79</v>
      </c>
      <c r="Q10">
        <v>2893.84</v>
      </c>
      <c r="R10">
        <v>55.59</v>
      </c>
      <c r="S10">
        <v>30.45</v>
      </c>
      <c r="T10">
        <v>12659.19</v>
      </c>
      <c r="U10">
        <v>0.55000000000000004</v>
      </c>
      <c r="V10">
        <v>0.91</v>
      </c>
      <c r="W10">
        <v>0.16</v>
      </c>
      <c r="X10">
        <v>0.81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7.5052000000000003</v>
      </c>
      <c r="E11">
        <v>13.32</v>
      </c>
      <c r="F11">
        <v>9.5299999999999994</v>
      </c>
      <c r="G11">
        <v>20.420000000000002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0</v>
      </c>
      <c r="N11">
        <v>47.66</v>
      </c>
      <c r="O11">
        <v>27002.55</v>
      </c>
      <c r="P11">
        <v>103.94</v>
      </c>
      <c r="Q11">
        <v>2893.8</v>
      </c>
      <c r="R11">
        <v>55.64</v>
      </c>
      <c r="S11">
        <v>30.45</v>
      </c>
      <c r="T11">
        <v>12682.53</v>
      </c>
      <c r="U11">
        <v>0.55000000000000004</v>
      </c>
      <c r="V11">
        <v>0.91</v>
      </c>
      <c r="W11">
        <v>0.17</v>
      </c>
      <c r="X11">
        <v>0.81</v>
      </c>
      <c r="Y11">
        <v>1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3.6072000000000002</v>
      </c>
      <c r="E2">
        <v>27.72</v>
      </c>
      <c r="F2">
        <v>14.39</v>
      </c>
      <c r="G2">
        <v>4.6399999999999997</v>
      </c>
      <c r="H2">
        <v>0.06</v>
      </c>
      <c r="I2">
        <v>186</v>
      </c>
      <c r="J2">
        <v>296.64999999999998</v>
      </c>
      <c r="K2">
        <v>61.82</v>
      </c>
      <c r="L2">
        <v>1</v>
      </c>
      <c r="M2">
        <v>184</v>
      </c>
      <c r="N2">
        <v>83.83</v>
      </c>
      <c r="O2">
        <v>36821.519999999997</v>
      </c>
      <c r="P2">
        <v>254.42</v>
      </c>
      <c r="Q2">
        <v>2895.08</v>
      </c>
      <c r="R2">
        <v>216.46</v>
      </c>
      <c r="S2">
        <v>30.45</v>
      </c>
      <c r="T2">
        <v>92305.58</v>
      </c>
      <c r="U2">
        <v>0.14000000000000001</v>
      </c>
      <c r="V2">
        <v>0.6</v>
      </c>
      <c r="W2">
        <v>0.38</v>
      </c>
      <c r="X2">
        <v>5.67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4.4170999999999996</v>
      </c>
      <c r="E3">
        <v>22.64</v>
      </c>
      <c r="F3">
        <v>12.53</v>
      </c>
      <c r="G3">
        <v>5.87</v>
      </c>
      <c r="H3">
        <v>7.0000000000000007E-2</v>
      </c>
      <c r="I3">
        <v>128</v>
      </c>
      <c r="J3">
        <v>297.17</v>
      </c>
      <c r="K3">
        <v>61.82</v>
      </c>
      <c r="L3">
        <v>1.25</v>
      </c>
      <c r="M3">
        <v>126</v>
      </c>
      <c r="N3">
        <v>84.1</v>
      </c>
      <c r="O3">
        <v>36885.699999999997</v>
      </c>
      <c r="P3">
        <v>218.5</v>
      </c>
      <c r="Q3">
        <v>2893.98</v>
      </c>
      <c r="R3">
        <v>155.38</v>
      </c>
      <c r="S3">
        <v>30.45</v>
      </c>
      <c r="T3">
        <v>62057</v>
      </c>
      <c r="U3">
        <v>0.2</v>
      </c>
      <c r="V3">
        <v>0.69</v>
      </c>
      <c r="W3">
        <v>0.28999999999999998</v>
      </c>
      <c r="X3">
        <v>3.81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5.0136000000000003</v>
      </c>
      <c r="E4">
        <v>19.95</v>
      </c>
      <c r="F4">
        <v>11.56</v>
      </c>
      <c r="G4">
        <v>7.15</v>
      </c>
      <c r="H4">
        <v>0.09</v>
      </c>
      <c r="I4">
        <v>97</v>
      </c>
      <c r="J4">
        <v>297.7</v>
      </c>
      <c r="K4">
        <v>61.82</v>
      </c>
      <c r="L4">
        <v>1.5</v>
      </c>
      <c r="M4">
        <v>95</v>
      </c>
      <c r="N4">
        <v>84.37</v>
      </c>
      <c r="O4">
        <v>36949.99</v>
      </c>
      <c r="P4">
        <v>198.84</v>
      </c>
      <c r="Q4">
        <v>2894.44</v>
      </c>
      <c r="R4">
        <v>123.37</v>
      </c>
      <c r="S4">
        <v>30.45</v>
      </c>
      <c r="T4">
        <v>46207.17</v>
      </c>
      <c r="U4">
        <v>0.25</v>
      </c>
      <c r="V4">
        <v>0.75</v>
      </c>
      <c r="W4">
        <v>0.23</v>
      </c>
      <c r="X4">
        <v>2.84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5.4596</v>
      </c>
      <c r="E5">
        <v>18.32</v>
      </c>
      <c r="F5">
        <v>10.99</v>
      </c>
      <c r="G5">
        <v>8.4499999999999993</v>
      </c>
      <c r="H5">
        <v>0.1</v>
      </c>
      <c r="I5">
        <v>78</v>
      </c>
      <c r="J5">
        <v>298.22000000000003</v>
      </c>
      <c r="K5">
        <v>61.82</v>
      </c>
      <c r="L5">
        <v>1.75</v>
      </c>
      <c r="M5">
        <v>76</v>
      </c>
      <c r="N5">
        <v>84.65</v>
      </c>
      <c r="O5">
        <v>37014.39</v>
      </c>
      <c r="P5">
        <v>186.24</v>
      </c>
      <c r="Q5">
        <v>2893.98</v>
      </c>
      <c r="R5">
        <v>104.75</v>
      </c>
      <c r="S5">
        <v>30.45</v>
      </c>
      <c r="T5">
        <v>36990.49</v>
      </c>
      <c r="U5">
        <v>0.28999999999999998</v>
      </c>
      <c r="V5">
        <v>0.79</v>
      </c>
      <c r="W5">
        <v>0.2</v>
      </c>
      <c r="X5">
        <v>2.2599999999999998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5.8169000000000004</v>
      </c>
      <c r="E6">
        <v>17.190000000000001</v>
      </c>
      <c r="F6">
        <v>10.58</v>
      </c>
      <c r="G6">
        <v>9.77</v>
      </c>
      <c r="H6">
        <v>0.12</v>
      </c>
      <c r="I6">
        <v>65</v>
      </c>
      <c r="J6">
        <v>298.74</v>
      </c>
      <c r="K6">
        <v>61.82</v>
      </c>
      <c r="L6">
        <v>2</v>
      </c>
      <c r="M6">
        <v>63</v>
      </c>
      <c r="N6">
        <v>84.92</v>
      </c>
      <c r="O6">
        <v>37078.910000000003</v>
      </c>
      <c r="P6">
        <v>176.92</v>
      </c>
      <c r="Q6">
        <v>2894.26</v>
      </c>
      <c r="R6">
        <v>91.34</v>
      </c>
      <c r="S6">
        <v>30.45</v>
      </c>
      <c r="T6">
        <v>30349.72</v>
      </c>
      <c r="U6">
        <v>0.33</v>
      </c>
      <c r="V6">
        <v>0.82</v>
      </c>
      <c r="W6">
        <v>0.19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6.1230000000000002</v>
      </c>
      <c r="E7">
        <v>16.329999999999998</v>
      </c>
      <c r="F7">
        <v>10.28</v>
      </c>
      <c r="G7">
        <v>11.21</v>
      </c>
      <c r="H7">
        <v>0.13</v>
      </c>
      <c r="I7">
        <v>55</v>
      </c>
      <c r="J7">
        <v>299.26</v>
      </c>
      <c r="K7">
        <v>61.82</v>
      </c>
      <c r="L7">
        <v>2.25</v>
      </c>
      <c r="M7">
        <v>53</v>
      </c>
      <c r="N7">
        <v>85.19</v>
      </c>
      <c r="O7">
        <v>37143.54</v>
      </c>
      <c r="P7">
        <v>169.11</v>
      </c>
      <c r="Q7">
        <v>2894.11</v>
      </c>
      <c r="R7">
        <v>81.349999999999994</v>
      </c>
      <c r="S7">
        <v>30.45</v>
      </c>
      <c r="T7">
        <v>25403.69</v>
      </c>
      <c r="U7">
        <v>0.37</v>
      </c>
      <c r="V7">
        <v>0.84</v>
      </c>
      <c r="W7">
        <v>0.17</v>
      </c>
      <c r="X7">
        <v>1.56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6.3063000000000002</v>
      </c>
      <c r="E8">
        <v>15.86</v>
      </c>
      <c r="F8">
        <v>10.14</v>
      </c>
      <c r="G8">
        <v>12.41</v>
      </c>
      <c r="H8">
        <v>0.15</v>
      </c>
      <c r="I8">
        <v>49</v>
      </c>
      <c r="J8">
        <v>299.79000000000002</v>
      </c>
      <c r="K8">
        <v>61.82</v>
      </c>
      <c r="L8">
        <v>2.5</v>
      </c>
      <c r="M8">
        <v>47</v>
      </c>
      <c r="N8">
        <v>85.47</v>
      </c>
      <c r="O8">
        <v>37208.42</v>
      </c>
      <c r="P8">
        <v>164.32</v>
      </c>
      <c r="Q8">
        <v>2893.57</v>
      </c>
      <c r="R8">
        <v>76.790000000000006</v>
      </c>
      <c r="S8">
        <v>30.45</v>
      </c>
      <c r="T8">
        <v>23153.49</v>
      </c>
      <c r="U8">
        <v>0.4</v>
      </c>
      <c r="V8">
        <v>0.85</v>
      </c>
      <c r="W8">
        <v>0.16</v>
      </c>
      <c r="X8">
        <v>1.42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6.5311000000000003</v>
      </c>
      <c r="E9">
        <v>15.31</v>
      </c>
      <c r="F9">
        <v>9.93</v>
      </c>
      <c r="G9">
        <v>13.85</v>
      </c>
      <c r="H9">
        <v>0.16</v>
      </c>
      <c r="I9">
        <v>43</v>
      </c>
      <c r="J9">
        <v>300.32</v>
      </c>
      <c r="K9">
        <v>61.82</v>
      </c>
      <c r="L9">
        <v>2.75</v>
      </c>
      <c r="M9">
        <v>41</v>
      </c>
      <c r="N9">
        <v>85.74</v>
      </c>
      <c r="O9">
        <v>37273.29</v>
      </c>
      <c r="P9">
        <v>158.22999999999999</v>
      </c>
      <c r="Q9">
        <v>2893.97</v>
      </c>
      <c r="R9">
        <v>69.790000000000006</v>
      </c>
      <c r="S9">
        <v>30.45</v>
      </c>
      <c r="T9">
        <v>19685.05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6.7206000000000001</v>
      </c>
      <c r="E10">
        <v>14.88</v>
      </c>
      <c r="F10">
        <v>9.77</v>
      </c>
      <c r="G10">
        <v>15.43</v>
      </c>
      <c r="H10">
        <v>0.18</v>
      </c>
      <c r="I10">
        <v>38</v>
      </c>
      <c r="J10">
        <v>300.83999999999997</v>
      </c>
      <c r="K10">
        <v>61.82</v>
      </c>
      <c r="L10">
        <v>3</v>
      </c>
      <c r="M10">
        <v>36</v>
      </c>
      <c r="N10">
        <v>86.02</v>
      </c>
      <c r="O10">
        <v>37338.269999999997</v>
      </c>
      <c r="P10">
        <v>153.04</v>
      </c>
      <c r="Q10">
        <v>2893.69</v>
      </c>
      <c r="R10">
        <v>65.010000000000005</v>
      </c>
      <c r="S10">
        <v>30.45</v>
      </c>
      <c r="T10">
        <v>17320.189999999999</v>
      </c>
      <c r="U10">
        <v>0.47</v>
      </c>
      <c r="V10">
        <v>0.89</v>
      </c>
      <c r="W10">
        <v>0.14000000000000001</v>
      </c>
      <c r="X10">
        <v>1.05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6.8802000000000003</v>
      </c>
      <c r="E11">
        <v>14.53</v>
      </c>
      <c r="F11">
        <v>9.65</v>
      </c>
      <c r="G11">
        <v>17.03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37403.379999999997</v>
      </c>
      <c r="P11">
        <v>148.30000000000001</v>
      </c>
      <c r="Q11">
        <v>2893.48</v>
      </c>
      <c r="R11">
        <v>60.77</v>
      </c>
      <c r="S11">
        <v>30.45</v>
      </c>
      <c r="T11">
        <v>15218.23</v>
      </c>
      <c r="U11">
        <v>0.5</v>
      </c>
      <c r="V11">
        <v>0.9</v>
      </c>
      <c r="W11">
        <v>0.14000000000000001</v>
      </c>
      <c r="X11">
        <v>0.93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7.0113000000000003</v>
      </c>
      <c r="E12">
        <v>14.26</v>
      </c>
      <c r="F12">
        <v>9.5399999999999991</v>
      </c>
      <c r="G12">
        <v>18.47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143.94999999999999</v>
      </c>
      <c r="Q12">
        <v>2893.73</v>
      </c>
      <c r="R12">
        <v>57.22</v>
      </c>
      <c r="S12">
        <v>30.45</v>
      </c>
      <c r="T12">
        <v>13461.66</v>
      </c>
      <c r="U12">
        <v>0.53</v>
      </c>
      <c r="V12">
        <v>0.91</v>
      </c>
      <c r="W12">
        <v>0.13</v>
      </c>
      <c r="X12">
        <v>0.82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7.1904000000000003</v>
      </c>
      <c r="E13">
        <v>13.91</v>
      </c>
      <c r="F13">
        <v>9.35</v>
      </c>
      <c r="G13">
        <v>20.05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137.08000000000001</v>
      </c>
      <c r="Q13">
        <v>2894</v>
      </c>
      <c r="R13">
        <v>50.86</v>
      </c>
      <c r="S13">
        <v>30.45</v>
      </c>
      <c r="T13">
        <v>10295.27</v>
      </c>
      <c r="U13">
        <v>0.6</v>
      </c>
      <c r="V13">
        <v>0.93</v>
      </c>
      <c r="W13">
        <v>0.12</v>
      </c>
      <c r="X13">
        <v>0.63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7.1534000000000004</v>
      </c>
      <c r="E14">
        <v>13.98</v>
      </c>
      <c r="F14">
        <v>9.5399999999999991</v>
      </c>
      <c r="G14">
        <v>22.01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138.07</v>
      </c>
      <c r="Q14">
        <v>2893.7</v>
      </c>
      <c r="R14">
        <v>58.17</v>
      </c>
      <c r="S14">
        <v>30.45</v>
      </c>
      <c r="T14">
        <v>13958.34</v>
      </c>
      <c r="U14">
        <v>0.52</v>
      </c>
      <c r="V14">
        <v>0.91</v>
      </c>
      <c r="W14">
        <v>0.1</v>
      </c>
      <c r="X14">
        <v>0.82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7.2596999999999996</v>
      </c>
      <c r="E15">
        <v>13.77</v>
      </c>
      <c r="F15">
        <v>9.44</v>
      </c>
      <c r="G15">
        <v>23.61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133.46</v>
      </c>
      <c r="Q15">
        <v>2893.82</v>
      </c>
      <c r="R15">
        <v>54.37</v>
      </c>
      <c r="S15">
        <v>30.45</v>
      </c>
      <c r="T15">
        <v>12069.67</v>
      </c>
      <c r="U15">
        <v>0.56000000000000005</v>
      </c>
      <c r="V15">
        <v>0.92</v>
      </c>
      <c r="W15">
        <v>0.12</v>
      </c>
      <c r="X15">
        <v>0.72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7.3693</v>
      </c>
      <c r="E16">
        <v>13.57</v>
      </c>
      <c r="F16">
        <v>9.35</v>
      </c>
      <c r="G16">
        <v>25.5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16</v>
      </c>
      <c r="N16">
        <v>87.7</v>
      </c>
      <c r="O16">
        <v>37730.68</v>
      </c>
      <c r="P16">
        <v>128.66</v>
      </c>
      <c r="Q16">
        <v>2893.81</v>
      </c>
      <c r="R16">
        <v>51</v>
      </c>
      <c r="S16">
        <v>30.45</v>
      </c>
      <c r="T16">
        <v>10392.75</v>
      </c>
      <c r="U16">
        <v>0.6</v>
      </c>
      <c r="V16">
        <v>0.93</v>
      </c>
      <c r="W16">
        <v>0.12</v>
      </c>
      <c r="X16">
        <v>0.63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7.4173</v>
      </c>
      <c r="E17">
        <v>13.48</v>
      </c>
      <c r="F17">
        <v>9.32</v>
      </c>
      <c r="G17">
        <v>26.62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4</v>
      </c>
      <c r="N17">
        <v>87.99</v>
      </c>
      <c r="O17">
        <v>37796.51</v>
      </c>
      <c r="P17">
        <v>126.7</v>
      </c>
      <c r="Q17">
        <v>2893.74</v>
      </c>
      <c r="R17">
        <v>49.5</v>
      </c>
      <c r="S17">
        <v>30.45</v>
      </c>
      <c r="T17">
        <v>9648.2900000000009</v>
      </c>
      <c r="U17">
        <v>0.62</v>
      </c>
      <c r="V17">
        <v>0.93</v>
      </c>
      <c r="W17">
        <v>0.13</v>
      </c>
      <c r="X17">
        <v>0.6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7.4123000000000001</v>
      </c>
      <c r="E18">
        <v>13.49</v>
      </c>
      <c r="F18">
        <v>9.33</v>
      </c>
      <c r="G18">
        <v>26.65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0</v>
      </c>
      <c r="N18">
        <v>88.27</v>
      </c>
      <c r="O18">
        <v>37862.449999999997</v>
      </c>
      <c r="P18">
        <v>126.61</v>
      </c>
      <c r="Q18">
        <v>2893.85</v>
      </c>
      <c r="R18">
        <v>49.59</v>
      </c>
      <c r="S18">
        <v>30.45</v>
      </c>
      <c r="T18">
        <v>9695.43</v>
      </c>
      <c r="U18">
        <v>0.61</v>
      </c>
      <c r="V18">
        <v>0.93</v>
      </c>
      <c r="W18">
        <v>0.14000000000000001</v>
      </c>
      <c r="X18">
        <v>0.61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4.4862000000000002</v>
      </c>
      <c r="E2">
        <v>22.29</v>
      </c>
      <c r="F2">
        <v>17.420000000000002</v>
      </c>
      <c r="G2">
        <v>3.6</v>
      </c>
      <c r="H2">
        <v>0.64</v>
      </c>
      <c r="I2">
        <v>290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50.55</v>
      </c>
      <c r="Q2">
        <v>2896.96</v>
      </c>
      <c r="R2">
        <v>301.45999999999998</v>
      </c>
      <c r="S2">
        <v>30.45</v>
      </c>
      <c r="T2">
        <v>134284.82</v>
      </c>
      <c r="U2">
        <v>0.1</v>
      </c>
      <c r="V2">
        <v>0.5</v>
      </c>
      <c r="W2">
        <v>0.93</v>
      </c>
      <c r="X2">
        <v>8.69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7.1321000000000003</v>
      </c>
      <c r="E2">
        <v>14.02</v>
      </c>
      <c r="F2">
        <v>10.68</v>
      </c>
      <c r="G2">
        <v>9.7100000000000009</v>
      </c>
      <c r="H2">
        <v>0.18</v>
      </c>
      <c r="I2">
        <v>66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73.19</v>
      </c>
      <c r="Q2">
        <v>2894.05</v>
      </c>
      <c r="R2">
        <v>91.74</v>
      </c>
      <c r="S2">
        <v>30.45</v>
      </c>
      <c r="T2">
        <v>30545.67</v>
      </c>
      <c r="U2">
        <v>0.33</v>
      </c>
      <c r="V2">
        <v>0.81</v>
      </c>
      <c r="W2">
        <v>0.27</v>
      </c>
      <c r="X2">
        <v>1.95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5.0563000000000002</v>
      </c>
      <c r="E2">
        <v>19.78</v>
      </c>
      <c r="F2">
        <v>12.31</v>
      </c>
      <c r="G2">
        <v>6.1</v>
      </c>
      <c r="H2">
        <v>0.09</v>
      </c>
      <c r="I2">
        <v>121</v>
      </c>
      <c r="J2">
        <v>204</v>
      </c>
      <c r="K2">
        <v>55.27</v>
      </c>
      <c r="L2">
        <v>1</v>
      </c>
      <c r="M2">
        <v>119</v>
      </c>
      <c r="N2">
        <v>42.72</v>
      </c>
      <c r="O2">
        <v>25393.599999999999</v>
      </c>
      <c r="P2">
        <v>165.63</v>
      </c>
      <c r="Q2">
        <v>2894.88</v>
      </c>
      <c r="R2">
        <v>147.87</v>
      </c>
      <c r="S2">
        <v>30.45</v>
      </c>
      <c r="T2">
        <v>58334.73</v>
      </c>
      <c r="U2">
        <v>0.21</v>
      </c>
      <c r="V2">
        <v>0.7</v>
      </c>
      <c r="W2">
        <v>0.27</v>
      </c>
      <c r="X2">
        <v>3.58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5.7935999999999996</v>
      </c>
      <c r="E3">
        <v>17.260000000000002</v>
      </c>
      <c r="F3">
        <v>11.21</v>
      </c>
      <c r="G3">
        <v>7.82</v>
      </c>
      <c r="H3">
        <v>0.11</v>
      </c>
      <c r="I3">
        <v>86</v>
      </c>
      <c r="J3">
        <v>204.39</v>
      </c>
      <c r="K3">
        <v>55.27</v>
      </c>
      <c r="L3">
        <v>1.25</v>
      </c>
      <c r="M3">
        <v>84</v>
      </c>
      <c r="N3">
        <v>42.87</v>
      </c>
      <c r="O3">
        <v>25442.42</v>
      </c>
      <c r="P3">
        <v>146.66</v>
      </c>
      <c r="Q3">
        <v>2894.01</v>
      </c>
      <c r="R3">
        <v>111.72</v>
      </c>
      <c r="S3">
        <v>30.45</v>
      </c>
      <c r="T3">
        <v>40432.54</v>
      </c>
      <c r="U3">
        <v>0.27</v>
      </c>
      <c r="V3">
        <v>0.77</v>
      </c>
      <c r="W3">
        <v>0.22</v>
      </c>
      <c r="X3">
        <v>2.4900000000000002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6.3056000000000001</v>
      </c>
      <c r="E4">
        <v>15.86</v>
      </c>
      <c r="F4">
        <v>10.62</v>
      </c>
      <c r="G4">
        <v>9.65</v>
      </c>
      <c r="H4">
        <v>0.13</v>
      </c>
      <c r="I4">
        <v>66</v>
      </c>
      <c r="J4">
        <v>204.79</v>
      </c>
      <c r="K4">
        <v>55.27</v>
      </c>
      <c r="L4">
        <v>1.5</v>
      </c>
      <c r="M4">
        <v>64</v>
      </c>
      <c r="N4">
        <v>43.02</v>
      </c>
      <c r="O4">
        <v>25491.3</v>
      </c>
      <c r="P4">
        <v>134.80000000000001</v>
      </c>
      <c r="Q4">
        <v>2893.75</v>
      </c>
      <c r="R4">
        <v>92.59</v>
      </c>
      <c r="S4">
        <v>30.45</v>
      </c>
      <c r="T4">
        <v>30967.69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6.7046999999999999</v>
      </c>
      <c r="E5">
        <v>14.92</v>
      </c>
      <c r="F5">
        <v>10.199999999999999</v>
      </c>
      <c r="G5">
        <v>11.55</v>
      </c>
      <c r="H5">
        <v>0.15</v>
      </c>
      <c r="I5">
        <v>53</v>
      </c>
      <c r="J5">
        <v>205.18</v>
      </c>
      <c r="K5">
        <v>55.27</v>
      </c>
      <c r="L5">
        <v>1.75</v>
      </c>
      <c r="M5">
        <v>51</v>
      </c>
      <c r="N5">
        <v>43.16</v>
      </c>
      <c r="O5">
        <v>25540.22</v>
      </c>
      <c r="P5">
        <v>125.05</v>
      </c>
      <c r="Q5">
        <v>2894.09</v>
      </c>
      <c r="R5">
        <v>78.86</v>
      </c>
      <c r="S5">
        <v>30.45</v>
      </c>
      <c r="T5">
        <v>24167.72</v>
      </c>
      <c r="U5">
        <v>0.39</v>
      </c>
      <c r="V5">
        <v>0.85</v>
      </c>
      <c r="W5">
        <v>0.17</v>
      </c>
      <c r="X5">
        <v>1.48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7.0266000000000002</v>
      </c>
      <c r="E6">
        <v>14.23</v>
      </c>
      <c r="F6">
        <v>9.92</v>
      </c>
      <c r="G6">
        <v>13.85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25589.200000000001</v>
      </c>
      <c r="P6">
        <v>117.08</v>
      </c>
      <c r="Q6">
        <v>2893.83</v>
      </c>
      <c r="R6">
        <v>69.69</v>
      </c>
      <c r="S6">
        <v>30.45</v>
      </c>
      <c r="T6">
        <v>19635.080000000002</v>
      </c>
      <c r="U6">
        <v>0.44</v>
      </c>
      <c r="V6">
        <v>0.87</v>
      </c>
      <c r="W6">
        <v>0.15</v>
      </c>
      <c r="X6">
        <v>1.2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7.2828999999999997</v>
      </c>
      <c r="E7">
        <v>13.73</v>
      </c>
      <c r="F7">
        <v>9.7100000000000009</v>
      </c>
      <c r="G7">
        <v>16.18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109.64</v>
      </c>
      <c r="Q7">
        <v>2894</v>
      </c>
      <c r="R7">
        <v>62.73</v>
      </c>
      <c r="S7">
        <v>30.45</v>
      </c>
      <c r="T7">
        <v>16189.07</v>
      </c>
      <c r="U7">
        <v>0.49</v>
      </c>
      <c r="V7">
        <v>0.89</v>
      </c>
      <c r="W7">
        <v>0.14000000000000001</v>
      </c>
      <c r="X7">
        <v>0.98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7.4678000000000004</v>
      </c>
      <c r="E8">
        <v>13.39</v>
      </c>
      <c r="F8">
        <v>9.57</v>
      </c>
      <c r="G8">
        <v>18.52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21</v>
      </c>
      <c r="N8">
        <v>43.6</v>
      </c>
      <c r="O8">
        <v>25687.3</v>
      </c>
      <c r="P8">
        <v>102.91</v>
      </c>
      <c r="Q8">
        <v>2893.77</v>
      </c>
      <c r="R8">
        <v>57.77</v>
      </c>
      <c r="S8">
        <v>30.45</v>
      </c>
      <c r="T8">
        <v>13732.56</v>
      </c>
      <c r="U8">
        <v>0.53</v>
      </c>
      <c r="V8">
        <v>0.91</v>
      </c>
      <c r="W8">
        <v>0.14000000000000001</v>
      </c>
      <c r="X8">
        <v>0.85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7.5141999999999998</v>
      </c>
      <c r="E9">
        <v>13.31</v>
      </c>
      <c r="F9">
        <v>9.57</v>
      </c>
      <c r="G9">
        <v>19.79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1</v>
      </c>
      <c r="N9">
        <v>43.75</v>
      </c>
      <c r="O9">
        <v>25736.42</v>
      </c>
      <c r="P9">
        <v>100.88</v>
      </c>
      <c r="Q9">
        <v>2893.92</v>
      </c>
      <c r="R9">
        <v>57</v>
      </c>
      <c r="S9">
        <v>30.45</v>
      </c>
      <c r="T9">
        <v>13362.45</v>
      </c>
      <c r="U9">
        <v>0.53</v>
      </c>
      <c r="V9">
        <v>0.91</v>
      </c>
      <c r="W9">
        <v>0.16</v>
      </c>
      <c r="X9">
        <v>0.85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7.5148999999999999</v>
      </c>
      <c r="E10">
        <v>13.31</v>
      </c>
      <c r="F10">
        <v>9.57</v>
      </c>
      <c r="G10">
        <v>19.79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25785.599999999999</v>
      </c>
      <c r="P10">
        <v>101.2</v>
      </c>
      <c r="Q10">
        <v>2894.07</v>
      </c>
      <c r="R10">
        <v>57</v>
      </c>
      <c r="S10">
        <v>30.45</v>
      </c>
      <c r="T10">
        <v>13360.46</v>
      </c>
      <c r="U10">
        <v>0.53</v>
      </c>
      <c r="V10">
        <v>0.91</v>
      </c>
      <c r="W10">
        <v>0.16</v>
      </c>
      <c r="X10">
        <v>0.84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6.9271000000000003</v>
      </c>
      <c r="E2">
        <v>14.44</v>
      </c>
      <c r="F2">
        <v>10.62</v>
      </c>
      <c r="G2">
        <v>9.65</v>
      </c>
      <c r="H2">
        <v>0.14000000000000001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90.1</v>
      </c>
      <c r="Q2">
        <v>2894.26</v>
      </c>
      <c r="R2">
        <v>92.43</v>
      </c>
      <c r="S2">
        <v>30.45</v>
      </c>
      <c r="T2">
        <v>30888.98</v>
      </c>
      <c r="U2">
        <v>0.33</v>
      </c>
      <c r="V2">
        <v>0.82</v>
      </c>
      <c r="W2">
        <v>0.19</v>
      </c>
      <c r="X2">
        <v>1.89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7.3673999999999999</v>
      </c>
      <c r="E3">
        <v>13.57</v>
      </c>
      <c r="F3">
        <v>10.16</v>
      </c>
      <c r="G3">
        <v>12.2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9</v>
      </c>
      <c r="N3">
        <v>18.71</v>
      </c>
      <c r="O3">
        <v>15645.96</v>
      </c>
      <c r="P3">
        <v>79.83</v>
      </c>
      <c r="Q3">
        <v>2893.99</v>
      </c>
      <c r="R3">
        <v>75.88</v>
      </c>
      <c r="S3">
        <v>30.45</v>
      </c>
      <c r="T3">
        <v>22694.560000000001</v>
      </c>
      <c r="U3">
        <v>0.4</v>
      </c>
      <c r="V3">
        <v>0.85</v>
      </c>
      <c r="W3">
        <v>0.21</v>
      </c>
      <c r="X3">
        <v>1.44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7.3615000000000004</v>
      </c>
      <c r="E4">
        <v>13.58</v>
      </c>
      <c r="F4">
        <v>10.17</v>
      </c>
      <c r="G4">
        <v>12.21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80.08</v>
      </c>
      <c r="Q4">
        <v>2893.85</v>
      </c>
      <c r="R4">
        <v>75.89</v>
      </c>
      <c r="S4">
        <v>30.45</v>
      </c>
      <c r="T4">
        <v>22699.53</v>
      </c>
      <c r="U4">
        <v>0.4</v>
      </c>
      <c r="V4">
        <v>0.85</v>
      </c>
      <c r="W4">
        <v>0.22</v>
      </c>
      <c r="X4">
        <v>1.45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4.0553999999999997</v>
      </c>
      <c r="E2">
        <v>24.66</v>
      </c>
      <c r="F2">
        <v>13.62</v>
      </c>
      <c r="G2">
        <v>5.04</v>
      </c>
      <c r="H2">
        <v>7.0000000000000007E-2</v>
      </c>
      <c r="I2">
        <v>162</v>
      </c>
      <c r="J2">
        <v>263.32</v>
      </c>
      <c r="K2">
        <v>59.89</v>
      </c>
      <c r="L2">
        <v>1</v>
      </c>
      <c r="M2">
        <v>160</v>
      </c>
      <c r="N2">
        <v>67.430000000000007</v>
      </c>
      <c r="O2">
        <v>32710.1</v>
      </c>
      <c r="P2">
        <v>221.5</v>
      </c>
      <c r="Q2">
        <v>2894.62</v>
      </c>
      <c r="R2">
        <v>190.85</v>
      </c>
      <c r="S2">
        <v>30.45</v>
      </c>
      <c r="T2">
        <v>79618.8</v>
      </c>
      <c r="U2">
        <v>0.16</v>
      </c>
      <c r="V2">
        <v>0.64</v>
      </c>
      <c r="W2">
        <v>0.34</v>
      </c>
      <c r="X2">
        <v>4.8899999999999997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4.8483999999999998</v>
      </c>
      <c r="E3">
        <v>20.63</v>
      </c>
      <c r="F3">
        <v>12.06</v>
      </c>
      <c r="G3">
        <v>6.4</v>
      </c>
      <c r="H3">
        <v>0.08</v>
      </c>
      <c r="I3">
        <v>113</v>
      </c>
      <c r="J3">
        <v>263.79000000000002</v>
      </c>
      <c r="K3">
        <v>59.89</v>
      </c>
      <c r="L3">
        <v>1.25</v>
      </c>
      <c r="M3">
        <v>111</v>
      </c>
      <c r="N3">
        <v>67.650000000000006</v>
      </c>
      <c r="O3">
        <v>32767.75</v>
      </c>
      <c r="P3">
        <v>192.77</v>
      </c>
      <c r="Q3">
        <v>2894.86</v>
      </c>
      <c r="R3">
        <v>139.82</v>
      </c>
      <c r="S3">
        <v>30.45</v>
      </c>
      <c r="T3">
        <v>54348.39</v>
      </c>
      <c r="U3">
        <v>0.22</v>
      </c>
      <c r="V3">
        <v>0.72</v>
      </c>
      <c r="W3">
        <v>0.26</v>
      </c>
      <c r="X3">
        <v>3.34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5.4314</v>
      </c>
      <c r="E4">
        <v>18.41</v>
      </c>
      <c r="F4">
        <v>11.21</v>
      </c>
      <c r="G4">
        <v>7.82</v>
      </c>
      <c r="H4">
        <v>0.1</v>
      </c>
      <c r="I4">
        <v>86</v>
      </c>
      <c r="J4">
        <v>264.25</v>
      </c>
      <c r="K4">
        <v>59.89</v>
      </c>
      <c r="L4">
        <v>1.5</v>
      </c>
      <c r="M4">
        <v>84</v>
      </c>
      <c r="N4">
        <v>67.87</v>
      </c>
      <c r="O4">
        <v>32825.49</v>
      </c>
      <c r="P4">
        <v>176.18</v>
      </c>
      <c r="Q4">
        <v>2894.81</v>
      </c>
      <c r="R4">
        <v>111.85</v>
      </c>
      <c r="S4">
        <v>30.45</v>
      </c>
      <c r="T4">
        <v>40497.879999999997</v>
      </c>
      <c r="U4">
        <v>0.27</v>
      </c>
      <c r="V4">
        <v>0.77</v>
      </c>
      <c r="W4">
        <v>0.22</v>
      </c>
      <c r="X4">
        <v>2.4900000000000002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5.8700999999999999</v>
      </c>
      <c r="E5">
        <v>17.04</v>
      </c>
      <c r="F5">
        <v>10.69</v>
      </c>
      <c r="G5">
        <v>9.3000000000000007</v>
      </c>
      <c r="H5">
        <v>0.12</v>
      </c>
      <c r="I5">
        <v>69</v>
      </c>
      <c r="J5">
        <v>264.72000000000003</v>
      </c>
      <c r="K5">
        <v>59.89</v>
      </c>
      <c r="L5">
        <v>1.75</v>
      </c>
      <c r="M5">
        <v>67</v>
      </c>
      <c r="N5">
        <v>68.09</v>
      </c>
      <c r="O5">
        <v>32883.31</v>
      </c>
      <c r="P5">
        <v>165.07</v>
      </c>
      <c r="Q5">
        <v>2894.22</v>
      </c>
      <c r="R5">
        <v>94.96</v>
      </c>
      <c r="S5">
        <v>30.45</v>
      </c>
      <c r="T5">
        <v>32138.44</v>
      </c>
      <c r="U5">
        <v>0.32</v>
      </c>
      <c r="V5">
        <v>0.81</v>
      </c>
      <c r="W5">
        <v>0.19</v>
      </c>
      <c r="X5">
        <v>1.97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6.1886999999999999</v>
      </c>
      <c r="E6">
        <v>16.16</v>
      </c>
      <c r="F6">
        <v>10.37</v>
      </c>
      <c r="G6">
        <v>10.73</v>
      </c>
      <c r="H6">
        <v>0.13</v>
      </c>
      <c r="I6">
        <v>58</v>
      </c>
      <c r="J6">
        <v>265.19</v>
      </c>
      <c r="K6">
        <v>59.89</v>
      </c>
      <c r="L6">
        <v>2</v>
      </c>
      <c r="M6">
        <v>56</v>
      </c>
      <c r="N6">
        <v>68.31</v>
      </c>
      <c r="O6">
        <v>32941.21</v>
      </c>
      <c r="P6">
        <v>157.1</v>
      </c>
      <c r="Q6">
        <v>2893.87</v>
      </c>
      <c r="R6">
        <v>84.49</v>
      </c>
      <c r="S6">
        <v>30.45</v>
      </c>
      <c r="T6">
        <v>26961.05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6.4870000000000001</v>
      </c>
      <c r="E7">
        <v>15.42</v>
      </c>
      <c r="F7">
        <v>10.09</v>
      </c>
      <c r="G7">
        <v>12.35</v>
      </c>
      <c r="H7">
        <v>0.15</v>
      </c>
      <c r="I7">
        <v>49</v>
      </c>
      <c r="J7">
        <v>265.66000000000003</v>
      </c>
      <c r="K7">
        <v>59.89</v>
      </c>
      <c r="L7">
        <v>2.25</v>
      </c>
      <c r="M7">
        <v>47</v>
      </c>
      <c r="N7">
        <v>68.53</v>
      </c>
      <c r="O7">
        <v>32999.19</v>
      </c>
      <c r="P7">
        <v>149.52000000000001</v>
      </c>
      <c r="Q7">
        <v>2893.48</v>
      </c>
      <c r="R7">
        <v>75.06</v>
      </c>
      <c r="S7">
        <v>30.45</v>
      </c>
      <c r="T7">
        <v>22289.279999999999</v>
      </c>
      <c r="U7">
        <v>0.41</v>
      </c>
      <c r="V7">
        <v>0.86</v>
      </c>
      <c r="W7">
        <v>0.16</v>
      </c>
      <c r="X7">
        <v>1.36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6.6905999999999999</v>
      </c>
      <c r="E8">
        <v>14.95</v>
      </c>
      <c r="F8">
        <v>9.92</v>
      </c>
      <c r="G8">
        <v>13.84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144.05000000000001</v>
      </c>
      <c r="Q8">
        <v>2893.71</v>
      </c>
      <c r="R8">
        <v>69.73</v>
      </c>
      <c r="S8">
        <v>30.45</v>
      </c>
      <c r="T8">
        <v>19654.439999999999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6.9162999999999997</v>
      </c>
      <c r="E9">
        <v>14.46</v>
      </c>
      <c r="F9">
        <v>9.73</v>
      </c>
      <c r="G9">
        <v>15.79</v>
      </c>
      <c r="H9">
        <v>0.18</v>
      </c>
      <c r="I9">
        <v>37</v>
      </c>
      <c r="J9">
        <v>266.60000000000002</v>
      </c>
      <c r="K9">
        <v>59.89</v>
      </c>
      <c r="L9">
        <v>2.75</v>
      </c>
      <c r="M9">
        <v>35</v>
      </c>
      <c r="N9">
        <v>68.97</v>
      </c>
      <c r="O9">
        <v>33115.410000000003</v>
      </c>
      <c r="P9">
        <v>137.91999999999999</v>
      </c>
      <c r="Q9">
        <v>2893.78</v>
      </c>
      <c r="R9">
        <v>63.66</v>
      </c>
      <c r="S9">
        <v>30.45</v>
      </c>
      <c r="T9">
        <v>16648.79</v>
      </c>
      <c r="U9">
        <v>0.48</v>
      </c>
      <c r="V9">
        <v>0.89</v>
      </c>
      <c r="W9">
        <v>0.14000000000000001</v>
      </c>
      <c r="X9">
        <v>1.01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7.0719000000000003</v>
      </c>
      <c r="E10">
        <v>14.14</v>
      </c>
      <c r="F10">
        <v>9.6199999999999992</v>
      </c>
      <c r="G10">
        <v>17.489999999999998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133.1</v>
      </c>
      <c r="Q10">
        <v>2893.55</v>
      </c>
      <c r="R10">
        <v>59.81</v>
      </c>
      <c r="S10">
        <v>30.45</v>
      </c>
      <c r="T10">
        <v>14743.56</v>
      </c>
      <c r="U10">
        <v>0.51</v>
      </c>
      <c r="V10">
        <v>0.9</v>
      </c>
      <c r="W10">
        <v>0.14000000000000001</v>
      </c>
      <c r="X10">
        <v>0.9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7.2648999999999999</v>
      </c>
      <c r="E11">
        <v>13.76</v>
      </c>
      <c r="F11">
        <v>9.4499999999999993</v>
      </c>
      <c r="G11">
        <v>19.54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126.75</v>
      </c>
      <c r="Q11">
        <v>2893.67</v>
      </c>
      <c r="R11">
        <v>53.91</v>
      </c>
      <c r="S11">
        <v>30.45</v>
      </c>
      <c r="T11">
        <v>11817.13</v>
      </c>
      <c r="U11">
        <v>0.56000000000000005</v>
      </c>
      <c r="V11">
        <v>0.92</v>
      </c>
      <c r="W11">
        <v>0.13</v>
      </c>
      <c r="X11">
        <v>0.72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7.3800999999999997</v>
      </c>
      <c r="E12">
        <v>13.55</v>
      </c>
      <c r="F12">
        <v>9.3800000000000008</v>
      </c>
      <c r="G12">
        <v>21.65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33290.379999999997</v>
      </c>
      <c r="P12">
        <v>121.93</v>
      </c>
      <c r="Q12">
        <v>2893.55</v>
      </c>
      <c r="R12">
        <v>52.53</v>
      </c>
      <c r="S12">
        <v>30.45</v>
      </c>
      <c r="T12">
        <v>11140.76</v>
      </c>
      <c r="U12">
        <v>0.57999999999999996</v>
      </c>
      <c r="V12">
        <v>0.92</v>
      </c>
      <c r="W12">
        <v>0.11</v>
      </c>
      <c r="X12">
        <v>0.66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7.4215999999999998</v>
      </c>
      <c r="E13">
        <v>13.47</v>
      </c>
      <c r="F13">
        <v>9.41</v>
      </c>
      <c r="G13">
        <v>23.52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18</v>
      </c>
      <c r="N13">
        <v>69.86</v>
      </c>
      <c r="O13">
        <v>33348.870000000003</v>
      </c>
      <c r="P13">
        <v>119.08</v>
      </c>
      <c r="Q13">
        <v>2893.48</v>
      </c>
      <c r="R13">
        <v>52.95</v>
      </c>
      <c r="S13">
        <v>30.45</v>
      </c>
      <c r="T13">
        <v>11359.45</v>
      </c>
      <c r="U13">
        <v>0.57999999999999996</v>
      </c>
      <c r="V13">
        <v>0.92</v>
      </c>
      <c r="W13">
        <v>0.12</v>
      </c>
      <c r="X13">
        <v>0.69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7.4688999999999997</v>
      </c>
      <c r="E14">
        <v>13.39</v>
      </c>
      <c r="F14">
        <v>9.3699999999999992</v>
      </c>
      <c r="G14">
        <v>24.45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5</v>
      </c>
      <c r="N14">
        <v>70.09</v>
      </c>
      <c r="O14">
        <v>33407.449999999997</v>
      </c>
      <c r="P14">
        <v>117.02</v>
      </c>
      <c r="Q14">
        <v>2893.54</v>
      </c>
      <c r="R14">
        <v>51.24</v>
      </c>
      <c r="S14">
        <v>30.45</v>
      </c>
      <c r="T14">
        <v>10511.31</v>
      </c>
      <c r="U14">
        <v>0.59</v>
      </c>
      <c r="V14">
        <v>0.92</v>
      </c>
      <c r="W14">
        <v>0.14000000000000001</v>
      </c>
      <c r="X14">
        <v>0.65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7.4611000000000001</v>
      </c>
      <c r="E15">
        <v>13.4</v>
      </c>
      <c r="F15">
        <v>9.39</v>
      </c>
      <c r="G15">
        <v>24.49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117.01</v>
      </c>
      <c r="Q15">
        <v>2893.57</v>
      </c>
      <c r="R15">
        <v>51.54</v>
      </c>
      <c r="S15">
        <v>30.45</v>
      </c>
      <c r="T15">
        <v>10661.11</v>
      </c>
      <c r="U15">
        <v>0.59</v>
      </c>
      <c r="V15">
        <v>0.92</v>
      </c>
      <c r="W15">
        <v>0.14000000000000001</v>
      </c>
      <c r="X15">
        <v>0.67</v>
      </c>
      <c r="Y15">
        <v>1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6.0103</v>
      </c>
      <c r="E2">
        <v>16.64</v>
      </c>
      <c r="F2">
        <v>11.38</v>
      </c>
      <c r="G2">
        <v>7.5</v>
      </c>
      <c r="H2">
        <v>0.11</v>
      </c>
      <c r="I2">
        <v>91</v>
      </c>
      <c r="J2">
        <v>159.12</v>
      </c>
      <c r="K2">
        <v>50.28</v>
      </c>
      <c r="L2">
        <v>1</v>
      </c>
      <c r="M2">
        <v>89</v>
      </c>
      <c r="N2">
        <v>27.84</v>
      </c>
      <c r="O2">
        <v>19859.16</v>
      </c>
      <c r="P2">
        <v>124.46</v>
      </c>
      <c r="Q2">
        <v>2894.32</v>
      </c>
      <c r="R2">
        <v>117.39</v>
      </c>
      <c r="S2">
        <v>30.45</v>
      </c>
      <c r="T2">
        <v>43245.33</v>
      </c>
      <c r="U2">
        <v>0.26</v>
      </c>
      <c r="V2">
        <v>0.76</v>
      </c>
      <c r="W2">
        <v>0.23</v>
      </c>
      <c r="X2">
        <v>2.66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6.6940999999999997</v>
      </c>
      <c r="E3">
        <v>14.94</v>
      </c>
      <c r="F3">
        <v>10.55</v>
      </c>
      <c r="G3">
        <v>9.89</v>
      </c>
      <c r="H3">
        <v>0.14000000000000001</v>
      </c>
      <c r="I3">
        <v>64</v>
      </c>
      <c r="J3">
        <v>159.47999999999999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109.56</v>
      </c>
      <c r="Q3">
        <v>2894.16</v>
      </c>
      <c r="R3">
        <v>90.34</v>
      </c>
      <c r="S3">
        <v>30.45</v>
      </c>
      <c r="T3">
        <v>29852.65</v>
      </c>
      <c r="U3">
        <v>0.34</v>
      </c>
      <c r="V3">
        <v>0.82</v>
      </c>
      <c r="W3">
        <v>0.19</v>
      </c>
      <c r="X3">
        <v>1.83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7.1635999999999997</v>
      </c>
      <c r="E4">
        <v>13.96</v>
      </c>
      <c r="F4">
        <v>10.09</v>
      </c>
      <c r="G4">
        <v>12.61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98.24</v>
      </c>
      <c r="Q4">
        <v>2893.66</v>
      </c>
      <c r="R4">
        <v>75.150000000000006</v>
      </c>
      <c r="S4">
        <v>30.45</v>
      </c>
      <c r="T4">
        <v>22339.54</v>
      </c>
      <c r="U4">
        <v>0.41</v>
      </c>
      <c r="V4">
        <v>0.86</v>
      </c>
      <c r="W4">
        <v>0.16</v>
      </c>
      <c r="X4">
        <v>1.37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7.4526000000000003</v>
      </c>
      <c r="E5">
        <v>13.42</v>
      </c>
      <c r="F5">
        <v>9.84</v>
      </c>
      <c r="G5">
        <v>15.13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19</v>
      </c>
      <c r="N5">
        <v>28.16</v>
      </c>
      <c r="O5">
        <v>19990.53</v>
      </c>
      <c r="P5">
        <v>90.31</v>
      </c>
      <c r="Q5">
        <v>2894.05</v>
      </c>
      <c r="R5">
        <v>66.239999999999995</v>
      </c>
      <c r="S5">
        <v>30.45</v>
      </c>
      <c r="T5">
        <v>17930.669999999998</v>
      </c>
      <c r="U5">
        <v>0.46</v>
      </c>
      <c r="V5">
        <v>0.88</v>
      </c>
      <c r="W5">
        <v>0.17</v>
      </c>
      <c r="X5">
        <v>1.1200000000000001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7.4737</v>
      </c>
      <c r="E6">
        <v>13.38</v>
      </c>
      <c r="F6">
        <v>9.83</v>
      </c>
      <c r="G6">
        <v>15.52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20034.400000000001</v>
      </c>
      <c r="P6">
        <v>89.32</v>
      </c>
      <c r="Q6">
        <v>2893.73</v>
      </c>
      <c r="R6">
        <v>65.180000000000007</v>
      </c>
      <c r="S6">
        <v>30.45</v>
      </c>
      <c r="T6">
        <v>17406.810000000001</v>
      </c>
      <c r="U6">
        <v>0.47</v>
      </c>
      <c r="V6">
        <v>0.88</v>
      </c>
      <c r="W6">
        <v>0.19</v>
      </c>
      <c r="X6">
        <v>1.1100000000000001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4.7045000000000003</v>
      </c>
      <c r="E2">
        <v>21.26</v>
      </c>
      <c r="F2">
        <v>12.71</v>
      </c>
      <c r="G2">
        <v>5.69</v>
      </c>
      <c r="H2">
        <v>0.08</v>
      </c>
      <c r="I2">
        <v>134</v>
      </c>
      <c r="J2">
        <v>222.93</v>
      </c>
      <c r="K2">
        <v>56.94</v>
      </c>
      <c r="L2">
        <v>1</v>
      </c>
      <c r="M2">
        <v>132</v>
      </c>
      <c r="N2">
        <v>49.99</v>
      </c>
      <c r="O2">
        <v>27728.69</v>
      </c>
      <c r="P2">
        <v>183.15</v>
      </c>
      <c r="Q2">
        <v>2894.49</v>
      </c>
      <c r="R2">
        <v>161.35</v>
      </c>
      <c r="S2">
        <v>30.45</v>
      </c>
      <c r="T2">
        <v>65008.91</v>
      </c>
      <c r="U2">
        <v>0.19</v>
      </c>
      <c r="V2">
        <v>0.68</v>
      </c>
      <c r="W2">
        <v>0.28999999999999998</v>
      </c>
      <c r="X2">
        <v>3.99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5.4539</v>
      </c>
      <c r="E3">
        <v>18.34</v>
      </c>
      <c r="F3">
        <v>11.51</v>
      </c>
      <c r="G3">
        <v>7.27</v>
      </c>
      <c r="H3">
        <v>0.1</v>
      </c>
      <c r="I3">
        <v>95</v>
      </c>
      <c r="J3">
        <v>223.35</v>
      </c>
      <c r="K3">
        <v>56.94</v>
      </c>
      <c r="L3">
        <v>1.25</v>
      </c>
      <c r="M3">
        <v>93</v>
      </c>
      <c r="N3">
        <v>50.15</v>
      </c>
      <c r="O3">
        <v>27780.03</v>
      </c>
      <c r="P3">
        <v>161.88</v>
      </c>
      <c r="Q3">
        <v>2893.94</v>
      </c>
      <c r="R3">
        <v>121.66</v>
      </c>
      <c r="S3">
        <v>30.45</v>
      </c>
      <c r="T3">
        <v>45358.02</v>
      </c>
      <c r="U3">
        <v>0.25</v>
      </c>
      <c r="V3">
        <v>0.75</v>
      </c>
      <c r="W3">
        <v>0.23</v>
      </c>
      <c r="X3">
        <v>2.78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5.9869000000000003</v>
      </c>
      <c r="E4">
        <v>16.7</v>
      </c>
      <c r="F4">
        <v>10.84</v>
      </c>
      <c r="G4">
        <v>8.91</v>
      </c>
      <c r="H4">
        <v>0.12</v>
      </c>
      <c r="I4">
        <v>73</v>
      </c>
      <c r="J4">
        <v>223.76</v>
      </c>
      <c r="K4">
        <v>56.94</v>
      </c>
      <c r="L4">
        <v>1.5</v>
      </c>
      <c r="M4">
        <v>71</v>
      </c>
      <c r="N4">
        <v>50.32</v>
      </c>
      <c r="O4">
        <v>27831.42</v>
      </c>
      <c r="P4">
        <v>148.80000000000001</v>
      </c>
      <c r="Q4">
        <v>2894.4</v>
      </c>
      <c r="R4">
        <v>99.81</v>
      </c>
      <c r="S4">
        <v>30.45</v>
      </c>
      <c r="T4">
        <v>34544.46</v>
      </c>
      <c r="U4">
        <v>0.31</v>
      </c>
      <c r="V4">
        <v>0.8</v>
      </c>
      <c r="W4">
        <v>0.2</v>
      </c>
      <c r="X4">
        <v>2.12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6.4215999999999998</v>
      </c>
      <c r="E5">
        <v>15.57</v>
      </c>
      <c r="F5">
        <v>10.37</v>
      </c>
      <c r="G5">
        <v>10.72</v>
      </c>
      <c r="H5">
        <v>0.14000000000000001</v>
      </c>
      <c r="I5">
        <v>58</v>
      </c>
      <c r="J5">
        <v>224.18</v>
      </c>
      <c r="K5">
        <v>56.94</v>
      </c>
      <c r="L5">
        <v>1.75</v>
      </c>
      <c r="M5">
        <v>56</v>
      </c>
      <c r="N5">
        <v>50.49</v>
      </c>
      <c r="O5">
        <v>27882.87</v>
      </c>
      <c r="P5">
        <v>138.54</v>
      </c>
      <c r="Q5">
        <v>2894.19</v>
      </c>
      <c r="R5">
        <v>84.23</v>
      </c>
      <c r="S5">
        <v>30.45</v>
      </c>
      <c r="T5">
        <v>26829.49</v>
      </c>
      <c r="U5">
        <v>0.36</v>
      </c>
      <c r="V5">
        <v>0.84</v>
      </c>
      <c r="W5">
        <v>0.17</v>
      </c>
      <c r="X5">
        <v>1.64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6.7282999999999999</v>
      </c>
      <c r="E6">
        <v>14.86</v>
      </c>
      <c r="F6">
        <v>10.1</v>
      </c>
      <c r="G6">
        <v>12.62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130.88</v>
      </c>
      <c r="Q6">
        <v>2893.91</v>
      </c>
      <c r="R6">
        <v>75.33</v>
      </c>
      <c r="S6">
        <v>30.45</v>
      </c>
      <c r="T6">
        <v>22430</v>
      </c>
      <c r="U6">
        <v>0.4</v>
      </c>
      <c r="V6">
        <v>0.86</v>
      </c>
      <c r="W6">
        <v>0.16</v>
      </c>
      <c r="X6">
        <v>1.37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6.9873000000000003</v>
      </c>
      <c r="E7">
        <v>14.31</v>
      </c>
      <c r="F7">
        <v>9.85</v>
      </c>
      <c r="G7">
        <v>14.42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123.81</v>
      </c>
      <c r="Q7">
        <v>2893.6</v>
      </c>
      <c r="R7">
        <v>67.48</v>
      </c>
      <c r="S7">
        <v>30.45</v>
      </c>
      <c r="T7">
        <v>18540.5</v>
      </c>
      <c r="U7">
        <v>0.45</v>
      </c>
      <c r="V7">
        <v>0.88</v>
      </c>
      <c r="W7">
        <v>0.14000000000000001</v>
      </c>
      <c r="X7">
        <v>1.1299999999999999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7.2027000000000001</v>
      </c>
      <c r="E8">
        <v>13.88</v>
      </c>
      <c r="F8">
        <v>9.69</v>
      </c>
      <c r="G8">
        <v>16.61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117.66</v>
      </c>
      <c r="Q8">
        <v>2893.84</v>
      </c>
      <c r="R8">
        <v>62.06</v>
      </c>
      <c r="S8">
        <v>30.45</v>
      </c>
      <c r="T8">
        <v>15858.12</v>
      </c>
      <c r="U8">
        <v>0.49</v>
      </c>
      <c r="V8">
        <v>0.89</v>
      </c>
      <c r="W8">
        <v>0.14000000000000001</v>
      </c>
      <c r="X8">
        <v>0.97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7.4138000000000002</v>
      </c>
      <c r="E9">
        <v>13.49</v>
      </c>
      <c r="F9">
        <v>9.51</v>
      </c>
      <c r="G9">
        <v>19.02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26</v>
      </c>
      <c r="N9">
        <v>51.16</v>
      </c>
      <c r="O9">
        <v>28089.25</v>
      </c>
      <c r="P9">
        <v>110.85</v>
      </c>
      <c r="Q9">
        <v>2893.66</v>
      </c>
      <c r="R9">
        <v>56.15</v>
      </c>
      <c r="S9">
        <v>30.45</v>
      </c>
      <c r="T9">
        <v>12929.04</v>
      </c>
      <c r="U9">
        <v>0.54</v>
      </c>
      <c r="V9">
        <v>0.91</v>
      </c>
      <c r="W9">
        <v>0.13</v>
      </c>
      <c r="X9">
        <v>0.79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7.5921000000000003</v>
      </c>
      <c r="E10">
        <v>13.17</v>
      </c>
      <c r="F10">
        <v>9.33</v>
      </c>
      <c r="G10">
        <v>20.72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8</v>
      </c>
      <c r="N10">
        <v>51.33</v>
      </c>
      <c r="O10">
        <v>28140.99</v>
      </c>
      <c r="P10">
        <v>104.7</v>
      </c>
      <c r="Q10">
        <v>2893.57</v>
      </c>
      <c r="R10">
        <v>48.81</v>
      </c>
      <c r="S10">
        <v>30.45</v>
      </c>
      <c r="T10">
        <v>9276</v>
      </c>
      <c r="U10">
        <v>0.62</v>
      </c>
      <c r="V10">
        <v>0.93</v>
      </c>
      <c r="W10">
        <v>0.15</v>
      </c>
      <c r="X10">
        <v>0.61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7.6037999999999997</v>
      </c>
      <c r="E11">
        <v>13.15</v>
      </c>
      <c r="F11">
        <v>9.31</v>
      </c>
      <c r="G11">
        <v>20.68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28192.799999999999</v>
      </c>
      <c r="P11">
        <v>104.17</v>
      </c>
      <c r="Q11">
        <v>2893.63</v>
      </c>
      <c r="R11">
        <v>47.77</v>
      </c>
      <c r="S11">
        <v>30.45</v>
      </c>
      <c r="T11">
        <v>8756.58</v>
      </c>
      <c r="U11">
        <v>0.64</v>
      </c>
      <c r="V11">
        <v>0.93</v>
      </c>
      <c r="W11">
        <v>0.16</v>
      </c>
      <c r="X11">
        <v>0.57999999999999996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6.8738999999999999</v>
      </c>
      <c r="E2">
        <v>14.55</v>
      </c>
      <c r="F2">
        <v>11.21</v>
      </c>
      <c r="G2">
        <v>8.01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68.760000000000005</v>
      </c>
      <c r="Q2">
        <v>2894.47</v>
      </c>
      <c r="R2">
        <v>108.16</v>
      </c>
      <c r="S2">
        <v>30.45</v>
      </c>
      <c r="T2">
        <v>38666.370000000003</v>
      </c>
      <c r="U2">
        <v>0.28000000000000003</v>
      </c>
      <c r="V2">
        <v>0.77</v>
      </c>
      <c r="W2">
        <v>0.32</v>
      </c>
      <c r="X2">
        <v>2.4900000000000002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workbookViewId="0">
      <selection activeCell="C13" sqref="C13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5.2324000000000002</v>
      </c>
      <c r="E2">
        <v>19.11</v>
      </c>
      <c r="F2">
        <v>12.12</v>
      </c>
      <c r="G2">
        <v>6.32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157.33000000000001</v>
      </c>
      <c r="Q2">
        <v>2893.63</v>
      </c>
      <c r="R2">
        <v>141.96</v>
      </c>
      <c r="S2">
        <v>30.45</v>
      </c>
      <c r="T2">
        <v>55408.86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5.9497999999999998</v>
      </c>
      <c r="E3">
        <v>16.809999999999999</v>
      </c>
      <c r="F3">
        <v>11.1</v>
      </c>
      <c r="G3">
        <v>8.1199999999999992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139.61000000000001</v>
      </c>
      <c r="Q3">
        <v>2894.75</v>
      </c>
      <c r="R3">
        <v>108.56</v>
      </c>
      <c r="S3">
        <v>30.45</v>
      </c>
      <c r="T3">
        <v>38873.06</v>
      </c>
      <c r="U3">
        <v>0.28000000000000003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6.4873000000000003</v>
      </c>
      <c r="E4">
        <v>15.41</v>
      </c>
      <c r="F4">
        <v>10.49</v>
      </c>
      <c r="G4">
        <v>10.15</v>
      </c>
      <c r="H4">
        <v>0.14000000000000001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127.15</v>
      </c>
      <c r="Q4">
        <v>2893.69</v>
      </c>
      <c r="R4">
        <v>88.28</v>
      </c>
      <c r="S4">
        <v>30.45</v>
      </c>
      <c r="T4">
        <v>28835.51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6.8478000000000003</v>
      </c>
      <c r="E5">
        <v>14.6</v>
      </c>
      <c r="F5">
        <v>10.14</v>
      </c>
      <c r="G5">
        <v>12.17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118.74</v>
      </c>
      <c r="Q5">
        <v>2894.04</v>
      </c>
      <c r="R5">
        <v>76.900000000000006</v>
      </c>
      <c r="S5">
        <v>30.45</v>
      </c>
      <c r="T5">
        <v>23204.16</v>
      </c>
      <c r="U5">
        <v>0.4</v>
      </c>
      <c r="V5">
        <v>0.85</v>
      </c>
      <c r="W5">
        <v>0.16</v>
      </c>
      <c r="X5">
        <v>1.42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7.1608000000000001</v>
      </c>
      <c r="E6">
        <v>13.96</v>
      </c>
      <c r="F6">
        <v>9.85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110.3</v>
      </c>
      <c r="Q6">
        <v>2893.7</v>
      </c>
      <c r="R6">
        <v>67.52</v>
      </c>
      <c r="S6">
        <v>30.45</v>
      </c>
      <c r="T6">
        <v>18559.349999999999</v>
      </c>
      <c r="U6">
        <v>0.45</v>
      </c>
      <c r="V6">
        <v>0.88</v>
      </c>
      <c r="W6">
        <v>0.15</v>
      </c>
      <c r="X6">
        <v>1.1299999999999999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7.4101999999999997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29</v>
      </c>
      <c r="N7">
        <v>40.08</v>
      </c>
      <c r="O7">
        <v>24495.09</v>
      </c>
      <c r="P7">
        <v>102.54</v>
      </c>
      <c r="Q7">
        <v>2893.89</v>
      </c>
      <c r="R7">
        <v>60.78</v>
      </c>
      <c r="S7">
        <v>30.45</v>
      </c>
      <c r="T7">
        <v>15224.9</v>
      </c>
      <c r="U7">
        <v>0.5</v>
      </c>
      <c r="V7">
        <v>0.9</v>
      </c>
      <c r="W7">
        <v>0.14000000000000001</v>
      </c>
      <c r="X7">
        <v>0.93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7.5</v>
      </c>
      <c r="E8">
        <v>13.33</v>
      </c>
      <c r="F8">
        <v>9.61</v>
      </c>
      <c r="G8">
        <v>18.600000000000001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98.64</v>
      </c>
      <c r="Q8">
        <v>2893.96</v>
      </c>
      <c r="R8">
        <v>58.7</v>
      </c>
      <c r="S8">
        <v>30.45</v>
      </c>
      <c r="T8">
        <v>14198.44</v>
      </c>
      <c r="U8">
        <v>0.52</v>
      </c>
      <c r="V8">
        <v>0.9</v>
      </c>
      <c r="W8">
        <v>0.16</v>
      </c>
      <c r="X8">
        <v>0.89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7.5296000000000003</v>
      </c>
      <c r="E9">
        <v>13.28</v>
      </c>
      <c r="F9">
        <v>9.6</v>
      </c>
      <c r="G9">
        <v>19.2</v>
      </c>
      <c r="H9">
        <v>0.25</v>
      </c>
      <c r="I9">
        <v>30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98.25</v>
      </c>
      <c r="Q9">
        <v>2893.87</v>
      </c>
      <c r="R9">
        <v>57.84</v>
      </c>
      <c r="S9">
        <v>30.45</v>
      </c>
      <c r="T9">
        <v>13774.44</v>
      </c>
      <c r="U9">
        <v>0.53</v>
      </c>
      <c r="V9">
        <v>0.9</v>
      </c>
      <c r="W9">
        <v>0.17</v>
      </c>
      <c r="X9">
        <v>0.88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7.2135999999999996</v>
      </c>
      <c r="E2">
        <v>13.86</v>
      </c>
      <c r="F2">
        <v>10.49</v>
      </c>
      <c r="G2">
        <v>10.49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10</v>
      </c>
      <c r="N2">
        <v>14.77</v>
      </c>
      <c r="O2">
        <v>13481.73</v>
      </c>
      <c r="P2">
        <v>75.84</v>
      </c>
      <c r="Q2">
        <v>2894.54</v>
      </c>
      <c r="R2">
        <v>86.18</v>
      </c>
      <c r="S2">
        <v>30.45</v>
      </c>
      <c r="T2">
        <v>27795.200000000001</v>
      </c>
      <c r="U2">
        <v>0.35</v>
      </c>
      <c r="V2">
        <v>0.83</v>
      </c>
      <c r="W2">
        <v>0.24</v>
      </c>
      <c r="X2">
        <v>1.77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7.2397</v>
      </c>
      <c r="E3">
        <v>13.81</v>
      </c>
      <c r="F3">
        <v>10.47</v>
      </c>
      <c r="G3">
        <v>10.64</v>
      </c>
      <c r="H3">
        <v>0.2</v>
      </c>
      <c r="I3">
        <v>59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75.62</v>
      </c>
      <c r="Q3">
        <v>2894.18</v>
      </c>
      <c r="R3">
        <v>84.95</v>
      </c>
      <c r="S3">
        <v>30.45</v>
      </c>
      <c r="T3">
        <v>27187.35</v>
      </c>
      <c r="U3">
        <v>0.36</v>
      </c>
      <c r="V3">
        <v>0.83</v>
      </c>
      <c r="W3">
        <v>0.25</v>
      </c>
      <c r="X3">
        <v>1.74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6.3964999999999996</v>
      </c>
      <c r="E2">
        <v>15.63</v>
      </c>
      <c r="F2">
        <v>12.21</v>
      </c>
      <c r="G2">
        <v>6.26</v>
      </c>
      <c r="H2">
        <v>0.28000000000000003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63.85</v>
      </c>
      <c r="Q2">
        <v>2894.88</v>
      </c>
      <c r="R2">
        <v>139.29</v>
      </c>
      <c r="S2">
        <v>30.45</v>
      </c>
      <c r="T2">
        <v>54063.17</v>
      </c>
      <c r="U2">
        <v>0.22</v>
      </c>
      <c r="V2">
        <v>0.71</v>
      </c>
      <c r="W2">
        <v>0.42</v>
      </c>
      <c r="X2">
        <v>3.49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5.8070000000000004</v>
      </c>
      <c r="E2">
        <v>17.22</v>
      </c>
      <c r="F2">
        <v>11.56</v>
      </c>
      <c r="G2">
        <v>7.15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132.66999999999999</v>
      </c>
      <c r="Q2">
        <v>2894.26</v>
      </c>
      <c r="R2">
        <v>123.32</v>
      </c>
      <c r="S2">
        <v>30.45</v>
      </c>
      <c r="T2">
        <v>46178.84</v>
      </c>
      <c r="U2">
        <v>0.25</v>
      </c>
      <c r="V2">
        <v>0.75</v>
      </c>
      <c r="W2">
        <v>0.24</v>
      </c>
      <c r="X2">
        <v>2.84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6.4825999999999997</v>
      </c>
      <c r="E3">
        <v>15.43</v>
      </c>
      <c r="F3">
        <v>10.71</v>
      </c>
      <c r="G3">
        <v>9.32</v>
      </c>
      <c r="H3">
        <v>0.13</v>
      </c>
      <c r="I3">
        <v>69</v>
      </c>
      <c r="J3">
        <v>168.25</v>
      </c>
      <c r="K3">
        <v>51.39</v>
      </c>
      <c r="L3">
        <v>1.25</v>
      </c>
      <c r="M3">
        <v>67</v>
      </c>
      <c r="N3">
        <v>30.6</v>
      </c>
      <c r="O3">
        <v>20984.25</v>
      </c>
      <c r="P3">
        <v>117.55</v>
      </c>
      <c r="Q3">
        <v>2894.19</v>
      </c>
      <c r="R3">
        <v>95.7</v>
      </c>
      <c r="S3">
        <v>30.45</v>
      </c>
      <c r="T3">
        <v>32508.48</v>
      </c>
      <c r="U3">
        <v>0.32</v>
      </c>
      <c r="V3">
        <v>0.81</v>
      </c>
      <c r="W3">
        <v>0.19</v>
      </c>
      <c r="X3">
        <v>1.99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6.9852999999999996</v>
      </c>
      <c r="E4">
        <v>14.32</v>
      </c>
      <c r="F4">
        <v>10.18</v>
      </c>
      <c r="G4">
        <v>11.75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106.07</v>
      </c>
      <c r="Q4">
        <v>2894.06</v>
      </c>
      <c r="R4">
        <v>78.2</v>
      </c>
      <c r="S4">
        <v>30.45</v>
      </c>
      <c r="T4">
        <v>23844.17</v>
      </c>
      <c r="U4">
        <v>0.39</v>
      </c>
      <c r="V4">
        <v>0.85</v>
      </c>
      <c r="W4">
        <v>0.16</v>
      </c>
      <c r="X4">
        <v>1.46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7.3411999999999997</v>
      </c>
      <c r="E5">
        <v>13.62</v>
      </c>
      <c r="F5">
        <v>9.86</v>
      </c>
      <c r="G5">
        <v>14.43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35</v>
      </c>
      <c r="N5">
        <v>30.83</v>
      </c>
      <c r="O5">
        <v>21073.68</v>
      </c>
      <c r="P5">
        <v>96.5</v>
      </c>
      <c r="Q5">
        <v>2893.81</v>
      </c>
      <c r="R5">
        <v>67.5</v>
      </c>
      <c r="S5">
        <v>30.45</v>
      </c>
      <c r="T5">
        <v>18550.169999999998</v>
      </c>
      <c r="U5">
        <v>0.45</v>
      </c>
      <c r="V5">
        <v>0.88</v>
      </c>
      <c r="W5">
        <v>0.15</v>
      </c>
      <c r="X5">
        <v>1.1399999999999999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7.4889000000000001</v>
      </c>
      <c r="E6">
        <v>13.35</v>
      </c>
      <c r="F6">
        <v>9.76</v>
      </c>
      <c r="G6">
        <v>16.27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7</v>
      </c>
      <c r="N6">
        <v>30.94</v>
      </c>
      <c r="O6">
        <v>21118.46</v>
      </c>
      <c r="P6">
        <v>91.79</v>
      </c>
      <c r="Q6">
        <v>2893.74</v>
      </c>
      <c r="R6">
        <v>63.31</v>
      </c>
      <c r="S6">
        <v>30.45</v>
      </c>
      <c r="T6">
        <v>16480.009999999998</v>
      </c>
      <c r="U6">
        <v>0.48</v>
      </c>
      <c r="V6">
        <v>0.89</v>
      </c>
      <c r="W6">
        <v>0.17</v>
      </c>
      <c r="X6">
        <v>1.04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7.4829999999999997</v>
      </c>
      <c r="E7">
        <v>13.36</v>
      </c>
      <c r="F7">
        <v>9.77</v>
      </c>
      <c r="G7">
        <v>16.29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91.54</v>
      </c>
      <c r="Q7">
        <v>2893.76</v>
      </c>
      <c r="R7">
        <v>63.26</v>
      </c>
      <c r="S7">
        <v>30.45</v>
      </c>
      <c r="T7">
        <v>16454.73</v>
      </c>
      <c r="U7">
        <v>0.48</v>
      </c>
      <c r="V7">
        <v>0.89</v>
      </c>
      <c r="W7">
        <v>0.19</v>
      </c>
      <c r="X7">
        <v>1.05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6.0140000000000002</v>
      </c>
      <c r="E2">
        <v>16.63</v>
      </c>
      <c r="F2">
        <v>13.1</v>
      </c>
      <c r="G2">
        <v>5.38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60.94</v>
      </c>
      <c r="Q2">
        <v>2895.43</v>
      </c>
      <c r="R2">
        <v>166.84</v>
      </c>
      <c r="S2">
        <v>30.45</v>
      </c>
      <c r="T2">
        <v>67694.48</v>
      </c>
      <c r="U2">
        <v>0.18</v>
      </c>
      <c r="V2">
        <v>0.66</v>
      </c>
      <c r="W2">
        <v>0.5</v>
      </c>
      <c r="X2">
        <v>4.37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4.5481999999999996</v>
      </c>
      <c r="E2">
        <v>21.99</v>
      </c>
      <c r="F2">
        <v>12.9</v>
      </c>
      <c r="G2">
        <v>5.53</v>
      </c>
      <c r="H2">
        <v>0.08</v>
      </c>
      <c r="I2">
        <v>140</v>
      </c>
      <c r="J2">
        <v>232.68</v>
      </c>
      <c r="K2">
        <v>57.72</v>
      </c>
      <c r="L2">
        <v>1</v>
      </c>
      <c r="M2">
        <v>138</v>
      </c>
      <c r="N2">
        <v>53.95</v>
      </c>
      <c r="O2">
        <v>28931.02</v>
      </c>
      <c r="P2">
        <v>191.82</v>
      </c>
      <c r="Q2">
        <v>2893.98</v>
      </c>
      <c r="R2">
        <v>167.57</v>
      </c>
      <c r="S2">
        <v>30.45</v>
      </c>
      <c r="T2">
        <v>68089.95</v>
      </c>
      <c r="U2">
        <v>0.18</v>
      </c>
      <c r="V2">
        <v>0.67</v>
      </c>
      <c r="W2">
        <v>0.3</v>
      </c>
      <c r="X2">
        <v>4.18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5.3074000000000003</v>
      </c>
      <c r="E3">
        <v>18.84</v>
      </c>
      <c r="F3">
        <v>11.62</v>
      </c>
      <c r="G3">
        <v>7.04</v>
      </c>
      <c r="H3">
        <v>0.1</v>
      </c>
      <c r="I3">
        <v>99</v>
      </c>
      <c r="J3">
        <v>233.1</v>
      </c>
      <c r="K3">
        <v>57.72</v>
      </c>
      <c r="L3">
        <v>1.25</v>
      </c>
      <c r="M3">
        <v>97</v>
      </c>
      <c r="N3">
        <v>54.13</v>
      </c>
      <c r="O3">
        <v>28983.75</v>
      </c>
      <c r="P3">
        <v>169.11</v>
      </c>
      <c r="Q3">
        <v>2894.12</v>
      </c>
      <c r="R3">
        <v>125.49</v>
      </c>
      <c r="S3">
        <v>30.45</v>
      </c>
      <c r="T3">
        <v>47256.4</v>
      </c>
      <c r="U3">
        <v>0.24</v>
      </c>
      <c r="V3">
        <v>0.75</v>
      </c>
      <c r="W3">
        <v>0.24</v>
      </c>
      <c r="X3">
        <v>2.9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5.8475999999999999</v>
      </c>
      <c r="E4">
        <v>17.100000000000001</v>
      </c>
      <c r="F4">
        <v>10.93</v>
      </c>
      <c r="G4">
        <v>8.6300000000000008</v>
      </c>
      <c r="H4">
        <v>0.11</v>
      </c>
      <c r="I4">
        <v>76</v>
      </c>
      <c r="J4">
        <v>233.53</v>
      </c>
      <c r="K4">
        <v>57.72</v>
      </c>
      <c r="L4">
        <v>1.5</v>
      </c>
      <c r="M4">
        <v>74</v>
      </c>
      <c r="N4">
        <v>54.31</v>
      </c>
      <c r="O4">
        <v>29036.54</v>
      </c>
      <c r="P4">
        <v>155.53</v>
      </c>
      <c r="Q4">
        <v>2894.68</v>
      </c>
      <c r="R4">
        <v>102.8</v>
      </c>
      <c r="S4">
        <v>30.45</v>
      </c>
      <c r="T4">
        <v>36022.85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6.2671000000000001</v>
      </c>
      <c r="E5">
        <v>15.96</v>
      </c>
      <c r="F5">
        <v>10.47</v>
      </c>
      <c r="G5">
        <v>10.3</v>
      </c>
      <c r="H5">
        <v>0.13</v>
      </c>
      <c r="I5">
        <v>61</v>
      </c>
      <c r="J5">
        <v>233.96</v>
      </c>
      <c r="K5">
        <v>57.72</v>
      </c>
      <c r="L5">
        <v>1.75</v>
      </c>
      <c r="M5">
        <v>59</v>
      </c>
      <c r="N5">
        <v>54.49</v>
      </c>
      <c r="O5">
        <v>29089.39</v>
      </c>
      <c r="P5">
        <v>145.49</v>
      </c>
      <c r="Q5">
        <v>2894.57</v>
      </c>
      <c r="R5">
        <v>87.5</v>
      </c>
      <c r="S5">
        <v>30.45</v>
      </c>
      <c r="T5">
        <v>28448.66</v>
      </c>
      <c r="U5">
        <v>0.35</v>
      </c>
      <c r="V5">
        <v>0.83</v>
      </c>
      <c r="W5">
        <v>0.18</v>
      </c>
      <c r="X5">
        <v>1.75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6.5858999999999996</v>
      </c>
      <c r="E6">
        <v>15.18</v>
      </c>
      <c r="F6">
        <v>10.15</v>
      </c>
      <c r="G6">
        <v>11.94</v>
      </c>
      <c r="H6">
        <v>0.15</v>
      </c>
      <c r="I6">
        <v>51</v>
      </c>
      <c r="J6">
        <v>234.39</v>
      </c>
      <c r="K6">
        <v>57.72</v>
      </c>
      <c r="L6">
        <v>2</v>
      </c>
      <c r="M6">
        <v>49</v>
      </c>
      <c r="N6">
        <v>54.67</v>
      </c>
      <c r="O6">
        <v>29142.31</v>
      </c>
      <c r="P6">
        <v>137.26</v>
      </c>
      <c r="Q6">
        <v>2894.11</v>
      </c>
      <c r="R6">
        <v>77.17</v>
      </c>
      <c r="S6">
        <v>30.45</v>
      </c>
      <c r="T6">
        <v>23333.52</v>
      </c>
      <c r="U6">
        <v>0.39</v>
      </c>
      <c r="V6">
        <v>0.85</v>
      </c>
      <c r="W6">
        <v>0.16</v>
      </c>
      <c r="X6">
        <v>1.43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6.8525999999999998</v>
      </c>
      <c r="E7">
        <v>14.59</v>
      </c>
      <c r="F7">
        <v>9.93</v>
      </c>
      <c r="G7">
        <v>13.85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130.53</v>
      </c>
      <c r="Q7">
        <v>2893.95</v>
      </c>
      <c r="R7">
        <v>69.88</v>
      </c>
      <c r="S7">
        <v>30.45</v>
      </c>
      <c r="T7">
        <v>19732.349999999999</v>
      </c>
      <c r="U7">
        <v>0.44</v>
      </c>
      <c r="V7">
        <v>0.87</v>
      </c>
      <c r="W7">
        <v>0.15</v>
      </c>
      <c r="X7">
        <v>1.2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7.0758999999999999</v>
      </c>
      <c r="E8">
        <v>14.13</v>
      </c>
      <c r="F8">
        <v>9.74</v>
      </c>
      <c r="G8">
        <v>15.79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124.19</v>
      </c>
      <c r="Q8">
        <v>2893.83</v>
      </c>
      <c r="R8">
        <v>63.66</v>
      </c>
      <c r="S8">
        <v>30.45</v>
      </c>
      <c r="T8">
        <v>16648.61</v>
      </c>
      <c r="U8">
        <v>0.48</v>
      </c>
      <c r="V8">
        <v>0.89</v>
      </c>
      <c r="W8">
        <v>0.14000000000000001</v>
      </c>
      <c r="X8">
        <v>1.02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7.2708000000000004</v>
      </c>
      <c r="E9">
        <v>13.75</v>
      </c>
      <c r="F9">
        <v>9.59</v>
      </c>
      <c r="G9">
        <v>17.98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118.11</v>
      </c>
      <c r="Q9">
        <v>2893.95</v>
      </c>
      <c r="R9">
        <v>58.77</v>
      </c>
      <c r="S9">
        <v>30.45</v>
      </c>
      <c r="T9">
        <v>14228.5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7.4981</v>
      </c>
      <c r="E10">
        <v>13.34</v>
      </c>
      <c r="F10">
        <v>9.35</v>
      </c>
      <c r="G10">
        <v>20.04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23</v>
      </c>
      <c r="N10">
        <v>55.39</v>
      </c>
      <c r="O10">
        <v>29354.61</v>
      </c>
      <c r="P10">
        <v>109.53</v>
      </c>
      <c r="Q10">
        <v>2893.73</v>
      </c>
      <c r="R10">
        <v>50.81</v>
      </c>
      <c r="S10">
        <v>30.45</v>
      </c>
      <c r="T10">
        <v>10269.030000000001</v>
      </c>
      <c r="U10">
        <v>0.6</v>
      </c>
      <c r="V10">
        <v>0.93</v>
      </c>
      <c r="W10">
        <v>0.12</v>
      </c>
      <c r="X10">
        <v>0.63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7.4762000000000004</v>
      </c>
      <c r="E11">
        <v>13.38</v>
      </c>
      <c r="F11">
        <v>9.48</v>
      </c>
      <c r="G11">
        <v>21.88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8</v>
      </c>
      <c r="N11">
        <v>55.57</v>
      </c>
      <c r="O11">
        <v>29407.85</v>
      </c>
      <c r="P11">
        <v>109.4</v>
      </c>
      <c r="Q11">
        <v>2893.66</v>
      </c>
      <c r="R11">
        <v>55.37</v>
      </c>
      <c r="S11">
        <v>30.45</v>
      </c>
      <c r="T11">
        <v>12558.74</v>
      </c>
      <c r="U11">
        <v>0.55000000000000004</v>
      </c>
      <c r="V11">
        <v>0.91</v>
      </c>
      <c r="W11">
        <v>0.13</v>
      </c>
      <c r="X11">
        <v>0.76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7.4863999999999997</v>
      </c>
      <c r="E12">
        <v>13.36</v>
      </c>
      <c r="F12">
        <v>9.4600000000000009</v>
      </c>
      <c r="G12">
        <v>21.84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108.66</v>
      </c>
      <c r="Q12">
        <v>2893.9</v>
      </c>
      <c r="R12">
        <v>53.66</v>
      </c>
      <c r="S12">
        <v>30.45</v>
      </c>
      <c r="T12">
        <v>11704.23</v>
      </c>
      <c r="U12">
        <v>0.56999999999999995</v>
      </c>
      <c r="V12">
        <v>0.92</v>
      </c>
      <c r="W12">
        <v>0.16</v>
      </c>
      <c r="X12">
        <v>0.74</v>
      </c>
      <c r="Y12">
        <v>1</v>
      </c>
      <c r="Z1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3.7622</v>
      </c>
      <c r="E2">
        <v>26.58</v>
      </c>
      <c r="F2">
        <v>14.09</v>
      </c>
      <c r="G2">
        <v>4.78</v>
      </c>
      <c r="H2">
        <v>0.06</v>
      </c>
      <c r="I2">
        <v>177</v>
      </c>
      <c r="J2">
        <v>285.18</v>
      </c>
      <c r="K2">
        <v>61.2</v>
      </c>
      <c r="L2">
        <v>1</v>
      </c>
      <c r="M2">
        <v>175</v>
      </c>
      <c r="N2">
        <v>77.98</v>
      </c>
      <c r="O2">
        <v>35406.83</v>
      </c>
      <c r="P2">
        <v>242.41</v>
      </c>
      <c r="Q2">
        <v>2895.15</v>
      </c>
      <c r="R2">
        <v>206.66</v>
      </c>
      <c r="S2">
        <v>30.45</v>
      </c>
      <c r="T2">
        <v>87451.95</v>
      </c>
      <c r="U2">
        <v>0.15</v>
      </c>
      <c r="V2">
        <v>0.61</v>
      </c>
      <c r="W2">
        <v>0.36</v>
      </c>
      <c r="X2">
        <v>5.37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4.5750999999999999</v>
      </c>
      <c r="E3">
        <v>21.86</v>
      </c>
      <c r="F3">
        <v>12.33</v>
      </c>
      <c r="G3">
        <v>6.07</v>
      </c>
      <c r="H3">
        <v>0.08</v>
      </c>
      <c r="I3">
        <v>122</v>
      </c>
      <c r="J3">
        <v>285.68</v>
      </c>
      <c r="K3">
        <v>61.2</v>
      </c>
      <c r="L3">
        <v>1.25</v>
      </c>
      <c r="M3">
        <v>120</v>
      </c>
      <c r="N3">
        <v>78.239999999999995</v>
      </c>
      <c r="O3">
        <v>35468.6</v>
      </c>
      <c r="P3">
        <v>209.05</v>
      </c>
      <c r="Q3">
        <v>2894.91</v>
      </c>
      <c r="R3">
        <v>148.75</v>
      </c>
      <c r="S3">
        <v>30.45</v>
      </c>
      <c r="T3">
        <v>58771.67</v>
      </c>
      <c r="U3">
        <v>0.2</v>
      </c>
      <c r="V3">
        <v>0.7</v>
      </c>
      <c r="W3">
        <v>0.27</v>
      </c>
      <c r="X3">
        <v>3.61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5.1548999999999996</v>
      </c>
      <c r="E4">
        <v>19.399999999999999</v>
      </c>
      <c r="F4">
        <v>11.44</v>
      </c>
      <c r="G4">
        <v>7.38</v>
      </c>
      <c r="H4">
        <v>0.09</v>
      </c>
      <c r="I4">
        <v>93</v>
      </c>
      <c r="J4">
        <v>286.19</v>
      </c>
      <c r="K4">
        <v>61.2</v>
      </c>
      <c r="L4">
        <v>1.5</v>
      </c>
      <c r="M4">
        <v>91</v>
      </c>
      <c r="N4">
        <v>78.489999999999995</v>
      </c>
      <c r="O4">
        <v>35530.47</v>
      </c>
      <c r="P4">
        <v>191.01</v>
      </c>
      <c r="Q4">
        <v>2894.12</v>
      </c>
      <c r="R4">
        <v>119.39</v>
      </c>
      <c r="S4">
        <v>30.45</v>
      </c>
      <c r="T4">
        <v>44236.55</v>
      </c>
      <c r="U4">
        <v>0.26</v>
      </c>
      <c r="V4">
        <v>0.76</v>
      </c>
      <c r="W4">
        <v>0.23</v>
      </c>
      <c r="X4">
        <v>2.72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5.5936000000000003</v>
      </c>
      <c r="E5">
        <v>17.88</v>
      </c>
      <c r="F5">
        <v>10.89</v>
      </c>
      <c r="G5">
        <v>8.7100000000000009</v>
      </c>
      <c r="H5">
        <v>0.11</v>
      </c>
      <c r="I5">
        <v>75</v>
      </c>
      <c r="J5">
        <v>286.69</v>
      </c>
      <c r="K5">
        <v>61.2</v>
      </c>
      <c r="L5">
        <v>1.75</v>
      </c>
      <c r="M5">
        <v>73</v>
      </c>
      <c r="N5">
        <v>78.739999999999995</v>
      </c>
      <c r="O5">
        <v>35592.57</v>
      </c>
      <c r="P5">
        <v>179.05</v>
      </c>
      <c r="Q5">
        <v>2894.15</v>
      </c>
      <c r="R5">
        <v>101.07</v>
      </c>
      <c r="S5">
        <v>30.45</v>
      </c>
      <c r="T5">
        <v>35167.269999999997</v>
      </c>
      <c r="U5">
        <v>0.3</v>
      </c>
      <c r="V5">
        <v>0.8</v>
      </c>
      <c r="W5">
        <v>0.2</v>
      </c>
      <c r="X5">
        <v>2.16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5.9276999999999997</v>
      </c>
      <c r="E6">
        <v>16.87</v>
      </c>
      <c r="F6">
        <v>10.53</v>
      </c>
      <c r="G6">
        <v>10.02</v>
      </c>
      <c r="H6">
        <v>0.12</v>
      </c>
      <c r="I6">
        <v>63</v>
      </c>
      <c r="J6">
        <v>287.19</v>
      </c>
      <c r="K6">
        <v>61.2</v>
      </c>
      <c r="L6">
        <v>2</v>
      </c>
      <c r="M6">
        <v>61</v>
      </c>
      <c r="N6">
        <v>78.989999999999995</v>
      </c>
      <c r="O6">
        <v>35654.65</v>
      </c>
      <c r="P6">
        <v>170.38</v>
      </c>
      <c r="Q6">
        <v>2893.95</v>
      </c>
      <c r="R6">
        <v>89.48</v>
      </c>
      <c r="S6">
        <v>30.45</v>
      </c>
      <c r="T6">
        <v>29429.78</v>
      </c>
      <c r="U6">
        <v>0.34</v>
      </c>
      <c r="V6">
        <v>0.82</v>
      </c>
      <c r="W6">
        <v>0.18</v>
      </c>
      <c r="X6">
        <v>1.8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6.2397999999999998</v>
      </c>
      <c r="E7">
        <v>16.03</v>
      </c>
      <c r="F7">
        <v>10.220000000000001</v>
      </c>
      <c r="G7">
        <v>11.57</v>
      </c>
      <c r="H7">
        <v>0.14000000000000001</v>
      </c>
      <c r="I7">
        <v>53</v>
      </c>
      <c r="J7">
        <v>287.7</v>
      </c>
      <c r="K7">
        <v>61.2</v>
      </c>
      <c r="L7">
        <v>2.25</v>
      </c>
      <c r="M7">
        <v>51</v>
      </c>
      <c r="N7">
        <v>79.25</v>
      </c>
      <c r="O7">
        <v>35716.83</v>
      </c>
      <c r="P7">
        <v>162.6</v>
      </c>
      <c r="Q7">
        <v>2894.09</v>
      </c>
      <c r="R7">
        <v>79.45</v>
      </c>
      <c r="S7">
        <v>30.45</v>
      </c>
      <c r="T7">
        <v>24464.74</v>
      </c>
      <c r="U7">
        <v>0.38</v>
      </c>
      <c r="V7">
        <v>0.85</v>
      </c>
      <c r="W7">
        <v>0.17</v>
      </c>
      <c r="X7">
        <v>1.5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6.4744999999999999</v>
      </c>
      <c r="E8">
        <v>15.45</v>
      </c>
      <c r="F8">
        <v>10.02</v>
      </c>
      <c r="G8">
        <v>13.07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156.62</v>
      </c>
      <c r="Q8">
        <v>2893.75</v>
      </c>
      <c r="R8">
        <v>72.94</v>
      </c>
      <c r="S8">
        <v>30.45</v>
      </c>
      <c r="T8">
        <v>21242.66</v>
      </c>
      <c r="U8">
        <v>0.42</v>
      </c>
      <c r="V8">
        <v>0.86</v>
      </c>
      <c r="W8">
        <v>0.15</v>
      </c>
      <c r="X8">
        <v>1.3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6.6635</v>
      </c>
      <c r="E9">
        <v>15.01</v>
      </c>
      <c r="F9">
        <v>9.85</v>
      </c>
      <c r="G9">
        <v>14.41</v>
      </c>
      <c r="H9">
        <v>0.17</v>
      </c>
      <c r="I9">
        <v>41</v>
      </c>
      <c r="J9">
        <v>288.70999999999998</v>
      </c>
      <c r="K9">
        <v>61.2</v>
      </c>
      <c r="L9">
        <v>2.75</v>
      </c>
      <c r="M9">
        <v>39</v>
      </c>
      <c r="N9">
        <v>79.760000000000005</v>
      </c>
      <c r="O9">
        <v>35841.5</v>
      </c>
      <c r="P9">
        <v>151.22</v>
      </c>
      <c r="Q9">
        <v>2893.74</v>
      </c>
      <c r="R9">
        <v>67.45</v>
      </c>
      <c r="S9">
        <v>30.45</v>
      </c>
      <c r="T9">
        <v>18526.509999999998</v>
      </c>
      <c r="U9">
        <v>0.45</v>
      </c>
      <c r="V9">
        <v>0.88</v>
      </c>
      <c r="W9">
        <v>0.14000000000000001</v>
      </c>
      <c r="X9">
        <v>1.1299999999999999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6.8506</v>
      </c>
      <c r="E10">
        <v>14.6</v>
      </c>
      <c r="F10">
        <v>9.7100000000000009</v>
      </c>
      <c r="G10">
        <v>16.18</v>
      </c>
      <c r="H10">
        <v>0.18</v>
      </c>
      <c r="I10">
        <v>36</v>
      </c>
      <c r="J10">
        <v>289.20999999999998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146.25</v>
      </c>
      <c r="Q10">
        <v>2893.79</v>
      </c>
      <c r="R10">
        <v>62.79</v>
      </c>
      <c r="S10">
        <v>30.45</v>
      </c>
      <c r="T10">
        <v>16221.68</v>
      </c>
      <c r="U10">
        <v>0.48</v>
      </c>
      <c r="V10">
        <v>0.89</v>
      </c>
      <c r="W10">
        <v>0.14000000000000001</v>
      </c>
      <c r="X10">
        <v>0.99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6.9755000000000003</v>
      </c>
      <c r="E11">
        <v>14.34</v>
      </c>
      <c r="F11">
        <v>9.61</v>
      </c>
      <c r="G11">
        <v>17.47</v>
      </c>
      <c r="H11">
        <v>0.2</v>
      </c>
      <c r="I11">
        <v>33</v>
      </c>
      <c r="J11">
        <v>289.72000000000003</v>
      </c>
      <c r="K11">
        <v>61.2</v>
      </c>
      <c r="L11">
        <v>3.25</v>
      </c>
      <c r="M11">
        <v>31</v>
      </c>
      <c r="N11">
        <v>80.27</v>
      </c>
      <c r="O11">
        <v>35966.589999999997</v>
      </c>
      <c r="P11">
        <v>141.36000000000001</v>
      </c>
      <c r="Q11">
        <v>2893.73</v>
      </c>
      <c r="R11">
        <v>59.47</v>
      </c>
      <c r="S11">
        <v>30.45</v>
      </c>
      <c r="T11">
        <v>14573.14</v>
      </c>
      <c r="U11">
        <v>0.51</v>
      </c>
      <c r="V11">
        <v>0.9</v>
      </c>
      <c r="W11">
        <v>0.13</v>
      </c>
      <c r="X11">
        <v>0.89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7.1646999999999998</v>
      </c>
      <c r="E12">
        <v>13.96</v>
      </c>
      <c r="F12">
        <v>9.4499999999999993</v>
      </c>
      <c r="G12">
        <v>19.54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136.1</v>
      </c>
      <c r="Q12">
        <v>2893.71</v>
      </c>
      <c r="R12">
        <v>53.99</v>
      </c>
      <c r="S12">
        <v>30.45</v>
      </c>
      <c r="T12">
        <v>11854.66</v>
      </c>
      <c r="U12">
        <v>0.56000000000000005</v>
      </c>
      <c r="V12">
        <v>0.92</v>
      </c>
      <c r="W12">
        <v>0.13</v>
      </c>
      <c r="X12">
        <v>0.72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7.3002000000000002</v>
      </c>
      <c r="E13">
        <v>13.7</v>
      </c>
      <c r="F13">
        <v>9.35</v>
      </c>
      <c r="G13">
        <v>21.57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130.75</v>
      </c>
      <c r="Q13">
        <v>2893.75</v>
      </c>
      <c r="R13">
        <v>51.32</v>
      </c>
      <c r="S13">
        <v>30.45</v>
      </c>
      <c r="T13">
        <v>10537</v>
      </c>
      <c r="U13">
        <v>0.59</v>
      </c>
      <c r="V13">
        <v>0.93</v>
      </c>
      <c r="W13">
        <v>0.11</v>
      </c>
      <c r="X13">
        <v>0.63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7.2435</v>
      </c>
      <c r="E14">
        <v>13.81</v>
      </c>
      <c r="F14">
        <v>9.51</v>
      </c>
      <c r="G14">
        <v>22.82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131.13</v>
      </c>
      <c r="Q14">
        <v>2893.75</v>
      </c>
      <c r="R14">
        <v>56.5</v>
      </c>
      <c r="S14">
        <v>30.45</v>
      </c>
      <c r="T14">
        <v>13128.99</v>
      </c>
      <c r="U14">
        <v>0.54</v>
      </c>
      <c r="V14">
        <v>0.91</v>
      </c>
      <c r="W14">
        <v>0.12</v>
      </c>
      <c r="X14">
        <v>0.79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7.3693</v>
      </c>
      <c r="E15">
        <v>13.57</v>
      </c>
      <c r="F15">
        <v>9.3800000000000008</v>
      </c>
      <c r="G15">
        <v>24.47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18</v>
      </c>
      <c r="N15">
        <v>81.31</v>
      </c>
      <c r="O15">
        <v>36218.04</v>
      </c>
      <c r="P15">
        <v>125.81</v>
      </c>
      <c r="Q15">
        <v>2893.56</v>
      </c>
      <c r="R15">
        <v>52.12</v>
      </c>
      <c r="S15">
        <v>30.45</v>
      </c>
      <c r="T15">
        <v>10952.05</v>
      </c>
      <c r="U15">
        <v>0.57999999999999996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7.4131999999999998</v>
      </c>
      <c r="E16">
        <v>13.49</v>
      </c>
      <c r="F16">
        <v>9.35</v>
      </c>
      <c r="G16">
        <v>25.51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5</v>
      </c>
      <c r="N16">
        <v>81.569999999999993</v>
      </c>
      <c r="O16">
        <v>36281.160000000003</v>
      </c>
      <c r="P16">
        <v>123.09</v>
      </c>
      <c r="Q16">
        <v>2893.92</v>
      </c>
      <c r="R16">
        <v>50.64</v>
      </c>
      <c r="S16">
        <v>30.45</v>
      </c>
      <c r="T16">
        <v>10216.36</v>
      </c>
      <c r="U16">
        <v>0.6</v>
      </c>
      <c r="V16">
        <v>0.93</v>
      </c>
      <c r="W16">
        <v>0.14000000000000001</v>
      </c>
      <c r="X16">
        <v>0.63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7.4654999999999996</v>
      </c>
      <c r="E17">
        <v>13.4</v>
      </c>
      <c r="F17">
        <v>9.31</v>
      </c>
      <c r="G17">
        <v>26.61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0</v>
      </c>
      <c r="N17">
        <v>81.84</v>
      </c>
      <c r="O17">
        <v>36344.400000000001</v>
      </c>
      <c r="P17">
        <v>122.33</v>
      </c>
      <c r="Q17">
        <v>2893.48</v>
      </c>
      <c r="R17">
        <v>49.18</v>
      </c>
      <c r="S17">
        <v>30.45</v>
      </c>
      <c r="T17">
        <v>9487.9</v>
      </c>
      <c r="U17">
        <v>0.62</v>
      </c>
      <c r="V17">
        <v>0.93</v>
      </c>
      <c r="W17">
        <v>0.14000000000000001</v>
      </c>
      <c r="X17">
        <v>0.59</v>
      </c>
      <c r="Y17">
        <v>1</v>
      </c>
      <c r="Z1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6.6669</v>
      </c>
      <c r="E2">
        <v>15</v>
      </c>
      <c r="F2">
        <v>10.83</v>
      </c>
      <c r="G2">
        <v>8.9</v>
      </c>
      <c r="H2">
        <v>0.13</v>
      </c>
      <c r="I2">
        <v>73</v>
      </c>
      <c r="J2">
        <v>133.21</v>
      </c>
      <c r="K2">
        <v>46.47</v>
      </c>
      <c r="L2">
        <v>1</v>
      </c>
      <c r="M2">
        <v>71</v>
      </c>
      <c r="N2">
        <v>20.75</v>
      </c>
      <c r="O2">
        <v>16663.419999999998</v>
      </c>
      <c r="P2">
        <v>99.27</v>
      </c>
      <c r="Q2">
        <v>2893.79</v>
      </c>
      <c r="R2">
        <v>99.49</v>
      </c>
      <c r="S2">
        <v>30.45</v>
      </c>
      <c r="T2">
        <v>34386.480000000003</v>
      </c>
      <c r="U2">
        <v>0.31</v>
      </c>
      <c r="V2">
        <v>0.8</v>
      </c>
      <c r="W2">
        <v>0.2</v>
      </c>
      <c r="X2">
        <v>2.11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7.3154000000000003</v>
      </c>
      <c r="E3">
        <v>13.67</v>
      </c>
      <c r="F3">
        <v>10.130000000000001</v>
      </c>
      <c r="G3">
        <v>12.15</v>
      </c>
      <c r="H3">
        <v>0.17</v>
      </c>
      <c r="I3">
        <v>50</v>
      </c>
      <c r="J3">
        <v>133.55000000000001</v>
      </c>
      <c r="K3">
        <v>46.47</v>
      </c>
      <c r="L3">
        <v>1.25</v>
      </c>
      <c r="M3">
        <v>34</v>
      </c>
      <c r="N3">
        <v>20.83</v>
      </c>
      <c r="O3">
        <v>16704.7</v>
      </c>
      <c r="P3">
        <v>84.79</v>
      </c>
      <c r="Q3">
        <v>2893.72</v>
      </c>
      <c r="R3">
        <v>75.83</v>
      </c>
      <c r="S3">
        <v>30.45</v>
      </c>
      <c r="T3">
        <v>22671.06</v>
      </c>
      <c r="U3">
        <v>0.4</v>
      </c>
      <c r="V3">
        <v>0.86</v>
      </c>
      <c r="W3">
        <v>0.18</v>
      </c>
      <c r="X3">
        <v>1.41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7.4016000000000002</v>
      </c>
      <c r="E4">
        <v>13.51</v>
      </c>
      <c r="F4">
        <v>10.08</v>
      </c>
      <c r="G4">
        <v>13.15</v>
      </c>
      <c r="H4">
        <v>0.2</v>
      </c>
      <c r="I4">
        <v>46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16746.009999999998</v>
      </c>
      <c r="P4">
        <v>82.56</v>
      </c>
      <c r="Q4">
        <v>2894.2</v>
      </c>
      <c r="R4">
        <v>72.95</v>
      </c>
      <c r="S4">
        <v>30.45</v>
      </c>
      <c r="T4">
        <v>21248.01</v>
      </c>
      <c r="U4">
        <v>0.42</v>
      </c>
      <c r="V4">
        <v>0.86</v>
      </c>
      <c r="W4">
        <v>0.21</v>
      </c>
      <c r="X4">
        <v>1.36</v>
      </c>
      <c r="Y4">
        <v>1</v>
      </c>
      <c r="Z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4.2215999999999996</v>
      </c>
      <c r="E2">
        <v>23.69</v>
      </c>
      <c r="F2">
        <v>13.35</v>
      </c>
      <c r="G2">
        <v>5.2</v>
      </c>
      <c r="H2">
        <v>7.0000000000000007E-2</v>
      </c>
      <c r="I2">
        <v>154</v>
      </c>
      <c r="J2">
        <v>252.85</v>
      </c>
      <c r="K2">
        <v>59.19</v>
      </c>
      <c r="L2">
        <v>1</v>
      </c>
      <c r="M2">
        <v>152</v>
      </c>
      <c r="N2">
        <v>62.65</v>
      </c>
      <c r="O2">
        <v>31418.63</v>
      </c>
      <c r="P2">
        <v>210.97</v>
      </c>
      <c r="Q2">
        <v>2895.25</v>
      </c>
      <c r="R2">
        <v>182.29</v>
      </c>
      <c r="S2">
        <v>30.45</v>
      </c>
      <c r="T2">
        <v>75379.69</v>
      </c>
      <c r="U2">
        <v>0.17</v>
      </c>
      <c r="V2">
        <v>0.65</v>
      </c>
      <c r="W2">
        <v>0.33</v>
      </c>
      <c r="X2">
        <v>4.63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5.0019</v>
      </c>
      <c r="E3">
        <v>19.989999999999998</v>
      </c>
      <c r="F3">
        <v>11.91</v>
      </c>
      <c r="G3">
        <v>6.62</v>
      </c>
      <c r="H3">
        <v>0.09</v>
      </c>
      <c r="I3">
        <v>108</v>
      </c>
      <c r="J3">
        <v>253.3</v>
      </c>
      <c r="K3">
        <v>59.19</v>
      </c>
      <c r="L3">
        <v>1.25</v>
      </c>
      <c r="M3">
        <v>106</v>
      </c>
      <c r="N3">
        <v>62.86</v>
      </c>
      <c r="O3">
        <v>31474.5</v>
      </c>
      <c r="P3">
        <v>184.65</v>
      </c>
      <c r="Q3">
        <v>2894.9</v>
      </c>
      <c r="R3">
        <v>134.65</v>
      </c>
      <c r="S3">
        <v>30.45</v>
      </c>
      <c r="T3">
        <v>51791.48</v>
      </c>
      <c r="U3">
        <v>0.23</v>
      </c>
      <c r="V3">
        <v>0.73</v>
      </c>
      <c r="W3">
        <v>0.26</v>
      </c>
      <c r="X3">
        <v>3.18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5.5872999999999999</v>
      </c>
      <c r="E4">
        <v>17.899999999999999</v>
      </c>
      <c r="F4">
        <v>11.08</v>
      </c>
      <c r="G4">
        <v>8.11</v>
      </c>
      <c r="H4">
        <v>0.11</v>
      </c>
      <c r="I4">
        <v>82</v>
      </c>
      <c r="J4">
        <v>253.75</v>
      </c>
      <c r="K4">
        <v>59.19</v>
      </c>
      <c r="L4">
        <v>1.5</v>
      </c>
      <c r="M4">
        <v>80</v>
      </c>
      <c r="N4">
        <v>63.06</v>
      </c>
      <c r="O4">
        <v>31530.44</v>
      </c>
      <c r="P4">
        <v>168.65</v>
      </c>
      <c r="Q4">
        <v>2894.16</v>
      </c>
      <c r="R4">
        <v>107.86</v>
      </c>
      <c r="S4">
        <v>30.45</v>
      </c>
      <c r="T4">
        <v>38527.35</v>
      </c>
      <c r="U4">
        <v>0.28000000000000003</v>
      </c>
      <c r="V4">
        <v>0.78</v>
      </c>
      <c r="W4">
        <v>0.21</v>
      </c>
      <c r="X4">
        <v>2.36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6.0091000000000001</v>
      </c>
      <c r="E5">
        <v>16.64</v>
      </c>
      <c r="F5">
        <v>10.61</v>
      </c>
      <c r="G5">
        <v>9.65</v>
      </c>
      <c r="H5">
        <v>0.12</v>
      </c>
      <c r="I5">
        <v>66</v>
      </c>
      <c r="J5">
        <v>254.21</v>
      </c>
      <c r="K5">
        <v>59.19</v>
      </c>
      <c r="L5">
        <v>1.75</v>
      </c>
      <c r="M5">
        <v>64</v>
      </c>
      <c r="N5">
        <v>63.26</v>
      </c>
      <c r="O5">
        <v>31586.46</v>
      </c>
      <c r="P5">
        <v>158.16</v>
      </c>
      <c r="Q5">
        <v>2894.1</v>
      </c>
      <c r="R5">
        <v>92.23</v>
      </c>
      <c r="S5">
        <v>30.45</v>
      </c>
      <c r="T5">
        <v>30788.93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6.3392999999999997</v>
      </c>
      <c r="E6">
        <v>15.77</v>
      </c>
      <c r="F6">
        <v>10.28</v>
      </c>
      <c r="G6">
        <v>11.22</v>
      </c>
      <c r="H6">
        <v>0.14000000000000001</v>
      </c>
      <c r="I6">
        <v>55</v>
      </c>
      <c r="J6">
        <v>254.66</v>
      </c>
      <c r="K6">
        <v>59.19</v>
      </c>
      <c r="L6">
        <v>2</v>
      </c>
      <c r="M6">
        <v>53</v>
      </c>
      <c r="N6">
        <v>63.47</v>
      </c>
      <c r="O6">
        <v>31642.55</v>
      </c>
      <c r="P6">
        <v>150.08000000000001</v>
      </c>
      <c r="Q6">
        <v>2894.23</v>
      </c>
      <c r="R6">
        <v>81.47</v>
      </c>
      <c r="S6">
        <v>30.45</v>
      </c>
      <c r="T6">
        <v>25466.94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6.5940000000000003</v>
      </c>
      <c r="E7">
        <v>15.17</v>
      </c>
      <c r="F7">
        <v>10.06</v>
      </c>
      <c r="G7">
        <v>12.85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31698.720000000001</v>
      </c>
      <c r="P7">
        <v>143.74</v>
      </c>
      <c r="Q7">
        <v>2894.13</v>
      </c>
      <c r="R7">
        <v>74.31</v>
      </c>
      <c r="S7">
        <v>30.45</v>
      </c>
      <c r="T7">
        <v>21924.11</v>
      </c>
      <c r="U7">
        <v>0.41</v>
      </c>
      <c r="V7">
        <v>0.86</v>
      </c>
      <c r="W7">
        <v>0.16</v>
      </c>
      <c r="X7">
        <v>1.34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6.8212000000000002</v>
      </c>
      <c r="E8">
        <v>14.66</v>
      </c>
      <c r="F8">
        <v>9.85</v>
      </c>
      <c r="G8">
        <v>14.42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137.4</v>
      </c>
      <c r="Q8">
        <v>2893.89</v>
      </c>
      <c r="R8">
        <v>67.48</v>
      </c>
      <c r="S8">
        <v>30.45</v>
      </c>
      <c r="T8">
        <v>18537.98</v>
      </c>
      <c r="U8">
        <v>0.45</v>
      </c>
      <c r="V8">
        <v>0.88</v>
      </c>
      <c r="W8">
        <v>0.14000000000000001</v>
      </c>
      <c r="X8">
        <v>1.1299999999999999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7.008</v>
      </c>
      <c r="E9">
        <v>14.27</v>
      </c>
      <c r="F9">
        <v>9.6999999999999993</v>
      </c>
      <c r="G9">
        <v>16.170000000000002</v>
      </c>
      <c r="H9">
        <v>0.19</v>
      </c>
      <c r="I9">
        <v>36</v>
      </c>
      <c r="J9">
        <v>256.02999999999997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131.74</v>
      </c>
      <c r="Q9">
        <v>2893.48</v>
      </c>
      <c r="R9">
        <v>62.71</v>
      </c>
      <c r="S9">
        <v>30.45</v>
      </c>
      <c r="T9">
        <v>16179.36</v>
      </c>
      <c r="U9">
        <v>0.49</v>
      </c>
      <c r="V9">
        <v>0.89</v>
      </c>
      <c r="W9">
        <v>0.14000000000000001</v>
      </c>
      <c r="X9">
        <v>0.98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7.2130999999999998</v>
      </c>
      <c r="E10">
        <v>13.86</v>
      </c>
      <c r="F10">
        <v>9.5399999999999991</v>
      </c>
      <c r="G10">
        <v>18.47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64.290000000000006</v>
      </c>
      <c r="O10">
        <v>31867.69</v>
      </c>
      <c r="P10">
        <v>125.46</v>
      </c>
      <c r="Q10">
        <v>2893.48</v>
      </c>
      <c r="R10">
        <v>57.37</v>
      </c>
      <c r="S10">
        <v>30.45</v>
      </c>
      <c r="T10">
        <v>13532.69</v>
      </c>
      <c r="U10">
        <v>0.53</v>
      </c>
      <c r="V10">
        <v>0.91</v>
      </c>
      <c r="W10">
        <v>0.13</v>
      </c>
      <c r="X10">
        <v>0.82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7.4374000000000002</v>
      </c>
      <c r="E11">
        <v>13.45</v>
      </c>
      <c r="F11">
        <v>9.32</v>
      </c>
      <c r="G11">
        <v>20.71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25</v>
      </c>
      <c r="N11">
        <v>64.5</v>
      </c>
      <c r="O11">
        <v>31924.29</v>
      </c>
      <c r="P11">
        <v>117.91</v>
      </c>
      <c r="Q11">
        <v>2893.65</v>
      </c>
      <c r="R11">
        <v>49.92</v>
      </c>
      <c r="S11">
        <v>30.45</v>
      </c>
      <c r="T11">
        <v>9827.77</v>
      </c>
      <c r="U11">
        <v>0.61</v>
      </c>
      <c r="V11">
        <v>0.93</v>
      </c>
      <c r="W11">
        <v>0.12</v>
      </c>
      <c r="X11">
        <v>0.6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7.3057999999999996</v>
      </c>
      <c r="E12">
        <v>13.69</v>
      </c>
      <c r="F12">
        <v>9.61</v>
      </c>
      <c r="G12">
        <v>22.18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22</v>
      </c>
      <c r="N12">
        <v>64.709999999999994</v>
      </c>
      <c r="O12">
        <v>31980.84</v>
      </c>
      <c r="P12">
        <v>119.96</v>
      </c>
      <c r="Q12">
        <v>2893.68</v>
      </c>
      <c r="R12">
        <v>60.2</v>
      </c>
      <c r="S12">
        <v>30.45</v>
      </c>
      <c r="T12">
        <v>14977.29</v>
      </c>
      <c r="U12">
        <v>0.51</v>
      </c>
      <c r="V12">
        <v>0.9</v>
      </c>
      <c r="W12">
        <v>0.12</v>
      </c>
      <c r="X12">
        <v>0.89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7.4603999999999999</v>
      </c>
      <c r="E13">
        <v>13.4</v>
      </c>
      <c r="F13">
        <v>9.43</v>
      </c>
      <c r="G13">
        <v>23.56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3</v>
      </c>
      <c r="N13">
        <v>64.92</v>
      </c>
      <c r="O13">
        <v>32037.48</v>
      </c>
      <c r="P13">
        <v>114.53</v>
      </c>
      <c r="Q13">
        <v>2894</v>
      </c>
      <c r="R13">
        <v>52.81</v>
      </c>
      <c r="S13">
        <v>30.45</v>
      </c>
      <c r="T13">
        <v>11291.46</v>
      </c>
      <c r="U13">
        <v>0.57999999999999996</v>
      </c>
      <c r="V13">
        <v>0.92</v>
      </c>
      <c r="W13">
        <v>0.14000000000000001</v>
      </c>
      <c r="X13">
        <v>0.7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7.4602000000000004</v>
      </c>
      <c r="E14">
        <v>13.4</v>
      </c>
      <c r="F14">
        <v>9.43</v>
      </c>
      <c r="G14">
        <v>23.57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0</v>
      </c>
      <c r="N14">
        <v>65.13</v>
      </c>
      <c r="O14">
        <v>32094.19</v>
      </c>
      <c r="P14">
        <v>114.54</v>
      </c>
      <c r="Q14">
        <v>2893.69</v>
      </c>
      <c r="R14">
        <v>52.64</v>
      </c>
      <c r="S14">
        <v>30.45</v>
      </c>
      <c r="T14">
        <v>11204.09</v>
      </c>
      <c r="U14">
        <v>0.57999999999999996</v>
      </c>
      <c r="V14">
        <v>0.92</v>
      </c>
      <c r="W14">
        <v>0.15</v>
      </c>
      <c r="X14">
        <v>0.71</v>
      </c>
      <c r="Y14">
        <v>1</v>
      </c>
      <c r="Z1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6.2271000000000001</v>
      </c>
      <c r="E2">
        <v>16.059999999999999</v>
      </c>
      <c r="F2">
        <v>11.19</v>
      </c>
      <c r="G2">
        <v>7.9</v>
      </c>
      <c r="H2">
        <v>0.12</v>
      </c>
      <c r="I2">
        <v>85</v>
      </c>
      <c r="J2">
        <v>150.44</v>
      </c>
      <c r="K2">
        <v>49.1</v>
      </c>
      <c r="L2">
        <v>1</v>
      </c>
      <c r="M2">
        <v>83</v>
      </c>
      <c r="N2">
        <v>25.34</v>
      </c>
      <c r="O2">
        <v>18787.759999999998</v>
      </c>
      <c r="P2">
        <v>115.99</v>
      </c>
      <c r="Q2">
        <v>2894.27</v>
      </c>
      <c r="R2">
        <v>111.08</v>
      </c>
      <c r="S2">
        <v>30.45</v>
      </c>
      <c r="T2">
        <v>40121.9</v>
      </c>
      <c r="U2">
        <v>0.27</v>
      </c>
      <c r="V2">
        <v>0.77</v>
      </c>
      <c r="W2">
        <v>0.22</v>
      </c>
      <c r="X2">
        <v>2.46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6.8752000000000004</v>
      </c>
      <c r="E3">
        <v>14.54</v>
      </c>
      <c r="F3">
        <v>10.44</v>
      </c>
      <c r="G3">
        <v>10.44</v>
      </c>
      <c r="H3">
        <v>0.15</v>
      </c>
      <c r="I3">
        <v>60</v>
      </c>
      <c r="J3">
        <v>150.78</v>
      </c>
      <c r="K3">
        <v>49.1</v>
      </c>
      <c r="L3">
        <v>1.25</v>
      </c>
      <c r="M3">
        <v>58</v>
      </c>
      <c r="N3">
        <v>25.44</v>
      </c>
      <c r="O3">
        <v>18830.650000000001</v>
      </c>
      <c r="P3">
        <v>101.95</v>
      </c>
      <c r="Q3">
        <v>2893.57</v>
      </c>
      <c r="R3">
        <v>86.52</v>
      </c>
      <c r="S3">
        <v>30.45</v>
      </c>
      <c r="T3">
        <v>27963.53</v>
      </c>
      <c r="U3">
        <v>0.35</v>
      </c>
      <c r="V3">
        <v>0.83</v>
      </c>
      <c r="W3">
        <v>0.18</v>
      </c>
      <c r="X3">
        <v>1.71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7.3270999999999997</v>
      </c>
      <c r="E4">
        <v>13.65</v>
      </c>
      <c r="F4">
        <v>10</v>
      </c>
      <c r="G4">
        <v>13.33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34</v>
      </c>
      <c r="N4">
        <v>25.54</v>
      </c>
      <c r="O4">
        <v>18873.580000000002</v>
      </c>
      <c r="P4">
        <v>90.32</v>
      </c>
      <c r="Q4">
        <v>2893.63</v>
      </c>
      <c r="R4">
        <v>71.84</v>
      </c>
      <c r="S4">
        <v>30.45</v>
      </c>
      <c r="T4">
        <v>20700.78</v>
      </c>
      <c r="U4">
        <v>0.42</v>
      </c>
      <c r="V4">
        <v>0.87</v>
      </c>
      <c r="W4">
        <v>0.17</v>
      </c>
      <c r="X4">
        <v>1.28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7.4638</v>
      </c>
      <c r="E5">
        <v>13.4</v>
      </c>
      <c r="F5">
        <v>9.9</v>
      </c>
      <c r="G5">
        <v>14.85</v>
      </c>
      <c r="H5">
        <v>0.2</v>
      </c>
      <c r="I5">
        <v>40</v>
      </c>
      <c r="J5">
        <v>151.47999999999999</v>
      </c>
      <c r="K5">
        <v>49.1</v>
      </c>
      <c r="L5">
        <v>1.75</v>
      </c>
      <c r="M5">
        <v>1</v>
      </c>
      <c r="N5">
        <v>25.64</v>
      </c>
      <c r="O5">
        <v>18916.54</v>
      </c>
      <c r="P5">
        <v>86.8</v>
      </c>
      <c r="Q5">
        <v>2893.74</v>
      </c>
      <c r="R5">
        <v>67.45</v>
      </c>
      <c r="S5">
        <v>30.45</v>
      </c>
      <c r="T5">
        <v>18528.18</v>
      </c>
      <c r="U5">
        <v>0.45</v>
      </c>
      <c r="V5">
        <v>0.87</v>
      </c>
      <c r="W5">
        <v>0.2</v>
      </c>
      <c r="X5">
        <v>1.18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7.4630000000000001</v>
      </c>
      <c r="E6">
        <v>13.4</v>
      </c>
      <c r="F6">
        <v>9.9</v>
      </c>
      <c r="G6">
        <v>14.85</v>
      </c>
      <c r="H6">
        <v>0.23</v>
      </c>
      <c r="I6">
        <v>40</v>
      </c>
      <c r="J6">
        <v>151.83000000000001</v>
      </c>
      <c r="K6">
        <v>49.1</v>
      </c>
      <c r="L6">
        <v>2</v>
      </c>
      <c r="M6">
        <v>0</v>
      </c>
      <c r="N6">
        <v>25.73</v>
      </c>
      <c r="O6">
        <v>18959.54</v>
      </c>
      <c r="P6">
        <v>87.01</v>
      </c>
      <c r="Q6">
        <v>2893.74</v>
      </c>
      <c r="R6">
        <v>67.45</v>
      </c>
      <c r="S6">
        <v>30.45</v>
      </c>
      <c r="T6">
        <v>18529.04</v>
      </c>
      <c r="U6">
        <v>0.45</v>
      </c>
      <c r="V6">
        <v>0.87</v>
      </c>
      <c r="W6">
        <v>0.2</v>
      </c>
      <c r="X6">
        <v>1.18</v>
      </c>
      <c r="Y6">
        <v>1</v>
      </c>
      <c r="Z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5.4141000000000004</v>
      </c>
      <c r="E2">
        <v>18.47</v>
      </c>
      <c r="F2">
        <v>11.94</v>
      </c>
      <c r="G2">
        <v>6.57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149.16999999999999</v>
      </c>
      <c r="Q2">
        <v>2894.4</v>
      </c>
      <c r="R2">
        <v>135.94999999999999</v>
      </c>
      <c r="S2">
        <v>30.45</v>
      </c>
      <c r="T2">
        <v>52437.06</v>
      </c>
      <c r="U2">
        <v>0.22</v>
      </c>
      <c r="V2">
        <v>0.73</v>
      </c>
      <c r="W2">
        <v>0.26</v>
      </c>
      <c r="X2">
        <v>3.22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6.1108000000000002</v>
      </c>
      <c r="E3">
        <v>16.36</v>
      </c>
      <c r="F3">
        <v>10.99</v>
      </c>
      <c r="G3">
        <v>8.4600000000000009</v>
      </c>
      <c r="H3">
        <v>0.12</v>
      </c>
      <c r="I3">
        <v>78</v>
      </c>
      <c r="J3">
        <v>186.07</v>
      </c>
      <c r="K3">
        <v>53.44</v>
      </c>
      <c r="L3">
        <v>1.25</v>
      </c>
      <c r="M3">
        <v>76</v>
      </c>
      <c r="N3">
        <v>36.39</v>
      </c>
      <c r="O3">
        <v>23182.76</v>
      </c>
      <c r="P3">
        <v>132.58000000000001</v>
      </c>
      <c r="Q3">
        <v>2894.31</v>
      </c>
      <c r="R3">
        <v>104.72</v>
      </c>
      <c r="S3">
        <v>30.45</v>
      </c>
      <c r="T3">
        <v>36976.53</v>
      </c>
      <c r="U3">
        <v>0.28999999999999998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6.6367000000000003</v>
      </c>
      <c r="E4">
        <v>15.07</v>
      </c>
      <c r="F4">
        <v>10.4</v>
      </c>
      <c r="G4">
        <v>10.58</v>
      </c>
      <c r="H4">
        <v>0.14000000000000001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120.67</v>
      </c>
      <c r="Q4">
        <v>2894.44</v>
      </c>
      <c r="R4">
        <v>85.44</v>
      </c>
      <c r="S4">
        <v>30.45</v>
      </c>
      <c r="T4">
        <v>27427.93</v>
      </c>
      <c r="U4">
        <v>0.36</v>
      </c>
      <c r="V4">
        <v>0.83</v>
      </c>
      <c r="W4">
        <v>0.17</v>
      </c>
      <c r="X4">
        <v>1.68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7.0129999999999999</v>
      </c>
      <c r="E5">
        <v>14.26</v>
      </c>
      <c r="F5">
        <v>10.039999999999999</v>
      </c>
      <c r="G5">
        <v>12.82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111.14</v>
      </c>
      <c r="Q5">
        <v>2893.8</v>
      </c>
      <c r="R5">
        <v>73.56</v>
      </c>
      <c r="S5">
        <v>30.45</v>
      </c>
      <c r="T5">
        <v>21550.77</v>
      </c>
      <c r="U5">
        <v>0.41</v>
      </c>
      <c r="V5">
        <v>0.86</v>
      </c>
      <c r="W5">
        <v>0.16</v>
      </c>
      <c r="X5">
        <v>1.32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7.3238000000000003</v>
      </c>
      <c r="E6">
        <v>13.65</v>
      </c>
      <c r="F6">
        <v>9.77</v>
      </c>
      <c r="G6">
        <v>15.43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36</v>
      </c>
      <c r="N6">
        <v>36.770000000000003</v>
      </c>
      <c r="O6">
        <v>23322.880000000001</v>
      </c>
      <c r="P6">
        <v>102.65</v>
      </c>
      <c r="Q6">
        <v>2893.98</v>
      </c>
      <c r="R6">
        <v>64.78</v>
      </c>
      <c r="S6">
        <v>30.45</v>
      </c>
      <c r="T6">
        <v>17203.87</v>
      </c>
      <c r="U6">
        <v>0.47</v>
      </c>
      <c r="V6">
        <v>0.89</v>
      </c>
      <c r="W6">
        <v>0.14000000000000001</v>
      </c>
      <c r="X6">
        <v>1.05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7.4871999999999996</v>
      </c>
      <c r="E7">
        <v>13.36</v>
      </c>
      <c r="F7">
        <v>9.66</v>
      </c>
      <c r="G7">
        <v>17.559999999999999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14</v>
      </c>
      <c r="N7">
        <v>36.9</v>
      </c>
      <c r="O7">
        <v>23369.68</v>
      </c>
      <c r="P7">
        <v>97.17</v>
      </c>
      <c r="Q7">
        <v>2893.58</v>
      </c>
      <c r="R7">
        <v>60.38</v>
      </c>
      <c r="S7">
        <v>30.45</v>
      </c>
      <c r="T7">
        <v>15031.57</v>
      </c>
      <c r="U7">
        <v>0.5</v>
      </c>
      <c r="V7">
        <v>0.9</v>
      </c>
      <c r="W7">
        <v>0.16</v>
      </c>
      <c r="X7">
        <v>0.94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7.5088999999999997</v>
      </c>
      <c r="E8">
        <v>13.32</v>
      </c>
      <c r="F8">
        <v>9.66</v>
      </c>
      <c r="G8">
        <v>18.11</v>
      </c>
      <c r="H8">
        <v>0.24</v>
      </c>
      <c r="I8">
        <v>32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96.3</v>
      </c>
      <c r="Q8">
        <v>2893.84</v>
      </c>
      <c r="R8">
        <v>59.69</v>
      </c>
      <c r="S8">
        <v>30.45</v>
      </c>
      <c r="T8">
        <v>14690.61</v>
      </c>
      <c r="U8">
        <v>0.51</v>
      </c>
      <c r="V8">
        <v>0.9</v>
      </c>
      <c r="W8">
        <v>0.18</v>
      </c>
      <c r="X8">
        <v>0.94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3.9119999999999999</v>
      </c>
      <c r="E2">
        <v>25.56</v>
      </c>
      <c r="F2">
        <v>13.84</v>
      </c>
      <c r="G2">
        <v>4.91</v>
      </c>
      <c r="H2">
        <v>0.06</v>
      </c>
      <c r="I2">
        <v>169</v>
      </c>
      <c r="J2">
        <v>274.08999999999997</v>
      </c>
      <c r="K2">
        <v>60.56</v>
      </c>
      <c r="L2">
        <v>1</v>
      </c>
      <c r="M2">
        <v>167</v>
      </c>
      <c r="N2">
        <v>72.53</v>
      </c>
      <c r="O2">
        <v>34038.11</v>
      </c>
      <c r="P2">
        <v>231.44</v>
      </c>
      <c r="Q2">
        <v>2894.58</v>
      </c>
      <c r="R2">
        <v>198.19</v>
      </c>
      <c r="S2">
        <v>30.45</v>
      </c>
      <c r="T2">
        <v>83252.539999999994</v>
      </c>
      <c r="U2">
        <v>0.15</v>
      </c>
      <c r="V2">
        <v>0.63</v>
      </c>
      <c r="W2">
        <v>0.35</v>
      </c>
      <c r="X2">
        <v>5.1100000000000003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4.7199</v>
      </c>
      <c r="E3">
        <v>21.19</v>
      </c>
      <c r="F3">
        <v>12.18</v>
      </c>
      <c r="G3">
        <v>6.24</v>
      </c>
      <c r="H3">
        <v>0.08</v>
      </c>
      <c r="I3">
        <v>117</v>
      </c>
      <c r="J3">
        <v>274.57</v>
      </c>
      <c r="K3">
        <v>60.56</v>
      </c>
      <c r="L3">
        <v>1.25</v>
      </c>
      <c r="M3">
        <v>115</v>
      </c>
      <c r="N3">
        <v>72.760000000000005</v>
      </c>
      <c r="O3">
        <v>34097.72</v>
      </c>
      <c r="P3">
        <v>200.48</v>
      </c>
      <c r="Q3">
        <v>2894.31</v>
      </c>
      <c r="R3">
        <v>143.59</v>
      </c>
      <c r="S3">
        <v>30.45</v>
      </c>
      <c r="T3">
        <v>56216.959999999999</v>
      </c>
      <c r="U3">
        <v>0.21</v>
      </c>
      <c r="V3">
        <v>0.71</v>
      </c>
      <c r="W3">
        <v>0.27</v>
      </c>
      <c r="X3">
        <v>3.45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5.2777000000000003</v>
      </c>
      <c r="E4">
        <v>18.95</v>
      </c>
      <c r="F4">
        <v>11.35</v>
      </c>
      <c r="G4">
        <v>7.56</v>
      </c>
      <c r="H4">
        <v>0.1</v>
      </c>
      <c r="I4">
        <v>90</v>
      </c>
      <c r="J4">
        <v>275.05</v>
      </c>
      <c r="K4">
        <v>60.56</v>
      </c>
      <c r="L4">
        <v>1.5</v>
      </c>
      <c r="M4">
        <v>88</v>
      </c>
      <c r="N4">
        <v>73</v>
      </c>
      <c r="O4">
        <v>34157.42</v>
      </c>
      <c r="P4">
        <v>183.88</v>
      </c>
      <c r="Q4">
        <v>2894.35</v>
      </c>
      <c r="R4">
        <v>116.44</v>
      </c>
      <c r="S4">
        <v>30.45</v>
      </c>
      <c r="T4">
        <v>42777.26</v>
      </c>
      <c r="U4">
        <v>0.26</v>
      </c>
      <c r="V4">
        <v>0.76</v>
      </c>
      <c r="W4">
        <v>0.22</v>
      </c>
      <c r="X4">
        <v>2.62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5.7282999999999999</v>
      </c>
      <c r="E5">
        <v>17.46</v>
      </c>
      <c r="F5">
        <v>10.8</v>
      </c>
      <c r="G5">
        <v>9</v>
      </c>
      <c r="H5">
        <v>0.11</v>
      </c>
      <c r="I5">
        <v>72</v>
      </c>
      <c r="J5">
        <v>275.54000000000002</v>
      </c>
      <c r="K5">
        <v>60.56</v>
      </c>
      <c r="L5">
        <v>1.75</v>
      </c>
      <c r="M5">
        <v>70</v>
      </c>
      <c r="N5">
        <v>73.23</v>
      </c>
      <c r="O5">
        <v>34217.22</v>
      </c>
      <c r="P5">
        <v>172.12</v>
      </c>
      <c r="Q5">
        <v>2894.2</v>
      </c>
      <c r="R5">
        <v>98.24</v>
      </c>
      <c r="S5">
        <v>30.45</v>
      </c>
      <c r="T5">
        <v>33764.06</v>
      </c>
      <c r="U5">
        <v>0.31</v>
      </c>
      <c r="V5">
        <v>0.8</v>
      </c>
      <c r="W5">
        <v>0.2</v>
      </c>
      <c r="X5">
        <v>2.0699999999999998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6.0736999999999997</v>
      </c>
      <c r="E6">
        <v>16.46</v>
      </c>
      <c r="F6">
        <v>10.43</v>
      </c>
      <c r="G6">
        <v>10.43</v>
      </c>
      <c r="H6">
        <v>0.13</v>
      </c>
      <c r="I6">
        <v>60</v>
      </c>
      <c r="J6">
        <v>276.02</v>
      </c>
      <c r="K6">
        <v>60.56</v>
      </c>
      <c r="L6">
        <v>2</v>
      </c>
      <c r="M6">
        <v>58</v>
      </c>
      <c r="N6">
        <v>73.47</v>
      </c>
      <c r="O6">
        <v>34277.1</v>
      </c>
      <c r="P6">
        <v>163.26</v>
      </c>
      <c r="Q6">
        <v>2893.89</v>
      </c>
      <c r="R6">
        <v>86.41</v>
      </c>
      <c r="S6">
        <v>30.45</v>
      </c>
      <c r="T6">
        <v>27908.89</v>
      </c>
      <c r="U6">
        <v>0.35</v>
      </c>
      <c r="V6">
        <v>0.83</v>
      </c>
      <c r="W6">
        <v>0.17</v>
      </c>
      <c r="X6">
        <v>1.71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6.3162000000000003</v>
      </c>
      <c r="E7">
        <v>15.83</v>
      </c>
      <c r="F7">
        <v>10.220000000000001</v>
      </c>
      <c r="G7">
        <v>11.79</v>
      </c>
      <c r="H7">
        <v>0.14000000000000001</v>
      </c>
      <c r="I7">
        <v>52</v>
      </c>
      <c r="J7">
        <v>276.51</v>
      </c>
      <c r="K7">
        <v>60.56</v>
      </c>
      <c r="L7">
        <v>2.25</v>
      </c>
      <c r="M7">
        <v>50</v>
      </c>
      <c r="N7">
        <v>73.709999999999994</v>
      </c>
      <c r="O7">
        <v>34337.08</v>
      </c>
      <c r="P7">
        <v>157.32</v>
      </c>
      <c r="Q7">
        <v>2893.69</v>
      </c>
      <c r="R7">
        <v>79.709999999999994</v>
      </c>
      <c r="S7">
        <v>30.45</v>
      </c>
      <c r="T7">
        <v>24601.1</v>
      </c>
      <c r="U7">
        <v>0.38</v>
      </c>
      <c r="V7">
        <v>0.85</v>
      </c>
      <c r="W7">
        <v>0.16</v>
      </c>
      <c r="X7">
        <v>1.49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6.5613999999999999</v>
      </c>
      <c r="E8">
        <v>15.24</v>
      </c>
      <c r="F8">
        <v>9.99</v>
      </c>
      <c r="G8">
        <v>13.32</v>
      </c>
      <c r="H8">
        <v>0.16</v>
      </c>
      <c r="I8">
        <v>45</v>
      </c>
      <c r="J8">
        <v>277</v>
      </c>
      <c r="K8">
        <v>60.56</v>
      </c>
      <c r="L8">
        <v>2.5</v>
      </c>
      <c r="M8">
        <v>43</v>
      </c>
      <c r="N8">
        <v>73.94</v>
      </c>
      <c r="O8">
        <v>34397.15</v>
      </c>
      <c r="P8">
        <v>150.54</v>
      </c>
      <c r="Q8">
        <v>2893.67</v>
      </c>
      <c r="R8">
        <v>71.959999999999994</v>
      </c>
      <c r="S8">
        <v>30.45</v>
      </c>
      <c r="T8">
        <v>20759.07</v>
      </c>
      <c r="U8">
        <v>0.42</v>
      </c>
      <c r="V8">
        <v>0.87</v>
      </c>
      <c r="W8">
        <v>0.15</v>
      </c>
      <c r="X8">
        <v>1.27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6.7830000000000004</v>
      </c>
      <c r="E9">
        <v>14.74</v>
      </c>
      <c r="F9">
        <v>9.8000000000000007</v>
      </c>
      <c r="G9">
        <v>15.08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74.180000000000007</v>
      </c>
      <c r="O9">
        <v>34457.31</v>
      </c>
      <c r="P9">
        <v>145.1</v>
      </c>
      <c r="Q9">
        <v>2893.93</v>
      </c>
      <c r="R9">
        <v>65.8</v>
      </c>
      <c r="S9">
        <v>30.45</v>
      </c>
      <c r="T9">
        <v>17711.14</v>
      </c>
      <c r="U9">
        <v>0.46</v>
      </c>
      <c r="V9">
        <v>0.88</v>
      </c>
      <c r="W9">
        <v>0.15</v>
      </c>
      <c r="X9">
        <v>1.08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6.9419000000000004</v>
      </c>
      <c r="E10">
        <v>14.41</v>
      </c>
      <c r="F10">
        <v>9.68</v>
      </c>
      <c r="G10">
        <v>16.59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139.97</v>
      </c>
      <c r="Q10">
        <v>2894.02</v>
      </c>
      <c r="R10">
        <v>61.66</v>
      </c>
      <c r="S10">
        <v>30.45</v>
      </c>
      <c r="T10">
        <v>15661.98</v>
      </c>
      <c r="U10">
        <v>0.49</v>
      </c>
      <c r="V10">
        <v>0.9</v>
      </c>
      <c r="W10">
        <v>0.14000000000000001</v>
      </c>
      <c r="X10">
        <v>0.95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7.1105</v>
      </c>
      <c r="E11">
        <v>14.06</v>
      </c>
      <c r="F11">
        <v>9.5399999999999991</v>
      </c>
      <c r="G11">
        <v>18.47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134.43</v>
      </c>
      <c r="Q11">
        <v>2894.15</v>
      </c>
      <c r="R11">
        <v>57.28</v>
      </c>
      <c r="S11">
        <v>30.45</v>
      </c>
      <c r="T11">
        <v>13490.07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7.3356000000000003</v>
      </c>
      <c r="E12">
        <v>13.63</v>
      </c>
      <c r="F12">
        <v>9.32</v>
      </c>
      <c r="G12">
        <v>20.71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74.900000000000006</v>
      </c>
      <c r="O12">
        <v>34638.36</v>
      </c>
      <c r="P12">
        <v>127.02</v>
      </c>
      <c r="Q12">
        <v>2893.6</v>
      </c>
      <c r="R12">
        <v>49.89</v>
      </c>
      <c r="S12">
        <v>30.45</v>
      </c>
      <c r="T12">
        <v>9814.0400000000009</v>
      </c>
      <c r="U12">
        <v>0.61</v>
      </c>
      <c r="V12">
        <v>0.93</v>
      </c>
      <c r="W12">
        <v>0.12</v>
      </c>
      <c r="X12">
        <v>0.6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7.2209000000000003</v>
      </c>
      <c r="E13">
        <v>13.85</v>
      </c>
      <c r="F13">
        <v>9.59</v>
      </c>
      <c r="G13">
        <v>22.13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129.24</v>
      </c>
      <c r="Q13">
        <v>2893.6</v>
      </c>
      <c r="R13">
        <v>60.04</v>
      </c>
      <c r="S13">
        <v>30.45</v>
      </c>
      <c r="T13">
        <v>14892.96</v>
      </c>
      <c r="U13">
        <v>0.51</v>
      </c>
      <c r="V13">
        <v>0.9</v>
      </c>
      <c r="W13">
        <v>0.11</v>
      </c>
      <c r="X13">
        <v>0.87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7.3602999999999996</v>
      </c>
      <c r="E14">
        <v>13.59</v>
      </c>
      <c r="F14">
        <v>9.43</v>
      </c>
      <c r="G14">
        <v>23.58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16</v>
      </c>
      <c r="N14">
        <v>75.38</v>
      </c>
      <c r="O14">
        <v>34759.54</v>
      </c>
      <c r="P14">
        <v>122.79</v>
      </c>
      <c r="Q14">
        <v>2893.73</v>
      </c>
      <c r="R14">
        <v>53.64</v>
      </c>
      <c r="S14">
        <v>30.45</v>
      </c>
      <c r="T14">
        <v>11702.54</v>
      </c>
      <c r="U14">
        <v>0.56999999999999995</v>
      </c>
      <c r="V14">
        <v>0.92</v>
      </c>
      <c r="W14">
        <v>0.13</v>
      </c>
      <c r="X14">
        <v>0.71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7.4686000000000003</v>
      </c>
      <c r="E15">
        <v>13.39</v>
      </c>
      <c r="F15">
        <v>9.34</v>
      </c>
      <c r="G15">
        <v>25.47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4</v>
      </c>
      <c r="N15">
        <v>75.62</v>
      </c>
      <c r="O15">
        <v>34820.269999999997</v>
      </c>
      <c r="P15">
        <v>119.92</v>
      </c>
      <c r="Q15">
        <v>2893.48</v>
      </c>
      <c r="R15">
        <v>50.12</v>
      </c>
      <c r="S15">
        <v>30.45</v>
      </c>
      <c r="T15">
        <v>9957.01</v>
      </c>
      <c r="U15">
        <v>0.61</v>
      </c>
      <c r="V15">
        <v>0.93</v>
      </c>
      <c r="W15">
        <v>0.14000000000000001</v>
      </c>
      <c r="X15">
        <v>0.62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7.4702999999999999</v>
      </c>
      <c r="E16">
        <v>13.39</v>
      </c>
      <c r="F16">
        <v>9.34</v>
      </c>
      <c r="G16">
        <v>25.46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34881.089999999997</v>
      </c>
      <c r="P16">
        <v>119.96</v>
      </c>
      <c r="Q16">
        <v>2893.57</v>
      </c>
      <c r="R16">
        <v>49.81</v>
      </c>
      <c r="S16">
        <v>30.45</v>
      </c>
      <c r="T16">
        <v>9799.2900000000009</v>
      </c>
      <c r="U16">
        <v>0.61</v>
      </c>
      <c r="V16">
        <v>0.93</v>
      </c>
      <c r="W16">
        <v>0.14000000000000001</v>
      </c>
      <c r="X16">
        <v>0.62</v>
      </c>
      <c r="Y16">
        <v>1</v>
      </c>
      <c r="Z1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7.1561000000000003</v>
      </c>
      <c r="E2">
        <v>13.97</v>
      </c>
      <c r="F2">
        <v>10.46</v>
      </c>
      <c r="G2">
        <v>10.46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42</v>
      </c>
      <c r="N2">
        <v>16.649999999999999</v>
      </c>
      <c r="O2">
        <v>14546.17</v>
      </c>
      <c r="P2">
        <v>81.09</v>
      </c>
      <c r="Q2">
        <v>2894.26</v>
      </c>
      <c r="R2">
        <v>86.42</v>
      </c>
      <c r="S2">
        <v>30.45</v>
      </c>
      <c r="T2">
        <v>27913.63</v>
      </c>
      <c r="U2">
        <v>0.35</v>
      </c>
      <c r="V2">
        <v>0.83</v>
      </c>
      <c r="W2">
        <v>0.2</v>
      </c>
      <c r="X2">
        <v>1.73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7.3009000000000004</v>
      </c>
      <c r="E3">
        <v>13.7</v>
      </c>
      <c r="F3">
        <v>10.32</v>
      </c>
      <c r="G3">
        <v>11.47</v>
      </c>
      <c r="H3">
        <v>0.19</v>
      </c>
      <c r="I3">
        <v>54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77.84</v>
      </c>
      <c r="Q3">
        <v>2894.16</v>
      </c>
      <c r="R3">
        <v>80.56</v>
      </c>
      <c r="S3">
        <v>30.45</v>
      </c>
      <c r="T3">
        <v>25016.04</v>
      </c>
      <c r="U3">
        <v>0.38</v>
      </c>
      <c r="V3">
        <v>0.84</v>
      </c>
      <c r="W3">
        <v>0.24</v>
      </c>
      <c r="X3">
        <v>1.6</v>
      </c>
      <c r="Y3">
        <v>1</v>
      </c>
      <c r="Z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8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5.2324000000000002</v>
      </c>
      <c r="E2">
        <v>19.11</v>
      </c>
      <c r="F2">
        <v>12.12</v>
      </c>
      <c r="G2">
        <v>6.32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157.33000000000001</v>
      </c>
      <c r="Q2">
        <v>2893.63</v>
      </c>
      <c r="R2">
        <v>141.96</v>
      </c>
      <c r="S2">
        <v>30.45</v>
      </c>
      <c r="T2">
        <v>55408.86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5.9497999999999998</v>
      </c>
      <c r="E3">
        <v>16.809999999999999</v>
      </c>
      <c r="F3">
        <v>11.1</v>
      </c>
      <c r="G3">
        <v>8.1199999999999992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139.61000000000001</v>
      </c>
      <c r="Q3">
        <v>2894.75</v>
      </c>
      <c r="R3">
        <v>108.56</v>
      </c>
      <c r="S3">
        <v>30.45</v>
      </c>
      <c r="T3">
        <v>38873.06</v>
      </c>
      <c r="U3">
        <v>0.28000000000000003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6.4873000000000003</v>
      </c>
      <c r="E4">
        <v>15.41</v>
      </c>
      <c r="F4">
        <v>10.49</v>
      </c>
      <c r="G4">
        <v>10.15</v>
      </c>
      <c r="H4">
        <v>0.14000000000000001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127.15</v>
      </c>
      <c r="Q4">
        <v>2893.69</v>
      </c>
      <c r="R4">
        <v>88.28</v>
      </c>
      <c r="S4">
        <v>30.45</v>
      </c>
      <c r="T4">
        <v>28835.51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6.8478000000000003</v>
      </c>
      <c r="E5">
        <v>14.6</v>
      </c>
      <c r="F5">
        <v>10.14</v>
      </c>
      <c r="G5">
        <v>12.17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118.74</v>
      </c>
      <c r="Q5">
        <v>2894.04</v>
      </c>
      <c r="R5">
        <v>76.900000000000006</v>
      </c>
      <c r="S5">
        <v>30.45</v>
      </c>
      <c r="T5">
        <v>23204.16</v>
      </c>
      <c r="U5">
        <v>0.4</v>
      </c>
      <c r="V5">
        <v>0.85</v>
      </c>
      <c r="W5">
        <v>0.16</v>
      </c>
      <c r="X5">
        <v>1.42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7.1608000000000001</v>
      </c>
      <c r="E6">
        <v>13.96</v>
      </c>
      <c r="F6">
        <v>9.85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110.3</v>
      </c>
      <c r="Q6">
        <v>2893.7</v>
      </c>
      <c r="R6">
        <v>67.52</v>
      </c>
      <c r="S6">
        <v>30.45</v>
      </c>
      <c r="T6">
        <v>18559.349999999999</v>
      </c>
      <c r="U6">
        <v>0.45</v>
      </c>
      <c r="V6">
        <v>0.88</v>
      </c>
      <c r="W6">
        <v>0.15</v>
      </c>
      <c r="X6">
        <v>1.1299999999999999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7.4101999999999997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29</v>
      </c>
      <c r="N7">
        <v>40.08</v>
      </c>
      <c r="O7">
        <v>24495.09</v>
      </c>
      <c r="P7">
        <v>102.54</v>
      </c>
      <c r="Q7">
        <v>2893.89</v>
      </c>
      <c r="R7">
        <v>60.78</v>
      </c>
      <c r="S7">
        <v>30.45</v>
      </c>
      <c r="T7">
        <v>15224.9</v>
      </c>
      <c r="U7">
        <v>0.5</v>
      </c>
      <c r="V7">
        <v>0.9</v>
      </c>
      <c r="W7">
        <v>0.14000000000000001</v>
      </c>
      <c r="X7">
        <v>0.93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7.5</v>
      </c>
      <c r="E8">
        <v>13.33</v>
      </c>
      <c r="F8">
        <v>9.61</v>
      </c>
      <c r="G8">
        <v>18.600000000000001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98.64</v>
      </c>
      <c r="Q8">
        <v>2893.96</v>
      </c>
      <c r="R8">
        <v>58.7</v>
      </c>
      <c r="S8">
        <v>30.45</v>
      </c>
      <c r="T8">
        <v>14198.44</v>
      </c>
      <c r="U8">
        <v>0.52</v>
      </c>
      <c r="V8">
        <v>0.9</v>
      </c>
      <c r="W8">
        <v>0.16</v>
      </c>
      <c r="X8">
        <v>0.89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7.5296000000000003</v>
      </c>
      <c r="E9">
        <v>13.28</v>
      </c>
      <c r="F9">
        <v>9.6</v>
      </c>
      <c r="G9">
        <v>19.2</v>
      </c>
      <c r="H9">
        <v>0.25</v>
      </c>
      <c r="I9">
        <v>30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98.25</v>
      </c>
      <c r="Q9">
        <v>2893.87</v>
      </c>
      <c r="R9">
        <v>57.84</v>
      </c>
      <c r="S9">
        <v>30.45</v>
      </c>
      <c r="T9">
        <v>13774.44</v>
      </c>
      <c r="U9">
        <v>0.53</v>
      </c>
      <c r="V9">
        <v>0.9</v>
      </c>
      <c r="W9">
        <v>0.17</v>
      </c>
      <c r="X9">
        <v>0.88</v>
      </c>
      <c r="Y9">
        <v>1</v>
      </c>
      <c r="Z9">
        <v>10</v>
      </c>
    </row>
    <row r="10" spans="1:26" x14ac:dyDescent="0.25">
      <c r="A10">
        <v>0</v>
      </c>
      <c r="B10">
        <v>140</v>
      </c>
      <c r="C10" t="s">
        <v>26</v>
      </c>
      <c r="D10">
        <v>3.9119999999999999</v>
      </c>
      <c r="E10">
        <v>25.56</v>
      </c>
      <c r="F10">
        <v>13.84</v>
      </c>
      <c r="G10">
        <v>4.91</v>
      </c>
      <c r="H10">
        <v>0.06</v>
      </c>
      <c r="I10">
        <v>169</v>
      </c>
      <c r="J10">
        <v>274.08999999999997</v>
      </c>
      <c r="K10">
        <v>60.56</v>
      </c>
      <c r="L10">
        <v>1</v>
      </c>
      <c r="M10">
        <v>167</v>
      </c>
      <c r="N10">
        <v>72.53</v>
      </c>
      <c r="O10">
        <v>34038.11</v>
      </c>
      <c r="P10">
        <v>231.44</v>
      </c>
      <c r="Q10">
        <v>2894.58</v>
      </c>
      <c r="R10">
        <v>198.19</v>
      </c>
      <c r="S10">
        <v>30.45</v>
      </c>
      <c r="T10">
        <v>83252.539999999994</v>
      </c>
      <c r="U10">
        <v>0.15</v>
      </c>
      <c r="V10">
        <v>0.63</v>
      </c>
      <c r="W10">
        <v>0.35</v>
      </c>
      <c r="X10">
        <v>5.1100000000000003</v>
      </c>
      <c r="Y10">
        <v>1</v>
      </c>
      <c r="Z10">
        <v>10</v>
      </c>
    </row>
    <row r="11" spans="1:26" x14ac:dyDescent="0.25">
      <c r="A11">
        <v>1</v>
      </c>
      <c r="B11">
        <v>140</v>
      </c>
      <c r="C11" t="s">
        <v>26</v>
      </c>
      <c r="D11">
        <v>4.7199</v>
      </c>
      <c r="E11">
        <v>21.19</v>
      </c>
      <c r="F11">
        <v>12.18</v>
      </c>
      <c r="G11">
        <v>6.24</v>
      </c>
      <c r="H11">
        <v>0.08</v>
      </c>
      <c r="I11">
        <v>117</v>
      </c>
      <c r="J11">
        <v>274.57</v>
      </c>
      <c r="K11">
        <v>60.56</v>
      </c>
      <c r="L11">
        <v>1.25</v>
      </c>
      <c r="M11">
        <v>115</v>
      </c>
      <c r="N11">
        <v>72.760000000000005</v>
      </c>
      <c r="O11">
        <v>34097.72</v>
      </c>
      <c r="P11">
        <v>200.48</v>
      </c>
      <c r="Q11">
        <v>2894.31</v>
      </c>
      <c r="R11">
        <v>143.59</v>
      </c>
      <c r="S11">
        <v>30.45</v>
      </c>
      <c r="T11">
        <v>56216.959999999999</v>
      </c>
      <c r="U11">
        <v>0.21</v>
      </c>
      <c r="V11">
        <v>0.71</v>
      </c>
      <c r="W11">
        <v>0.27</v>
      </c>
      <c r="X11">
        <v>3.45</v>
      </c>
      <c r="Y11">
        <v>1</v>
      </c>
      <c r="Z11">
        <v>10</v>
      </c>
    </row>
    <row r="12" spans="1:26" x14ac:dyDescent="0.25">
      <c r="A12">
        <v>2</v>
      </c>
      <c r="B12">
        <v>140</v>
      </c>
      <c r="C12" t="s">
        <v>26</v>
      </c>
      <c r="D12">
        <v>5.2777000000000003</v>
      </c>
      <c r="E12">
        <v>18.95</v>
      </c>
      <c r="F12">
        <v>11.35</v>
      </c>
      <c r="G12">
        <v>7.56</v>
      </c>
      <c r="H12">
        <v>0.1</v>
      </c>
      <c r="I12">
        <v>90</v>
      </c>
      <c r="J12">
        <v>275.05</v>
      </c>
      <c r="K12">
        <v>60.56</v>
      </c>
      <c r="L12">
        <v>1.5</v>
      </c>
      <c r="M12">
        <v>88</v>
      </c>
      <c r="N12">
        <v>73</v>
      </c>
      <c r="O12">
        <v>34157.42</v>
      </c>
      <c r="P12">
        <v>183.88</v>
      </c>
      <c r="Q12">
        <v>2894.35</v>
      </c>
      <c r="R12">
        <v>116.44</v>
      </c>
      <c r="S12">
        <v>30.45</v>
      </c>
      <c r="T12">
        <v>42777.26</v>
      </c>
      <c r="U12">
        <v>0.26</v>
      </c>
      <c r="V12">
        <v>0.76</v>
      </c>
      <c r="W12">
        <v>0.22</v>
      </c>
      <c r="X12">
        <v>2.62</v>
      </c>
      <c r="Y12">
        <v>1</v>
      </c>
      <c r="Z12">
        <v>10</v>
      </c>
    </row>
    <row r="13" spans="1:26" x14ac:dyDescent="0.25">
      <c r="A13">
        <v>3</v>
      </c>
      <c r="B13">
        <v>140</v>
      </c>
      <c r="C13" t="s">
        <v>26</v>
      </c>
      <c r="D13">
        <v>5.7282999999999999</v>
      </c>
      <c r="E13">
        <v>17.46</v>
      </c>
      <c r="F13">
        <v>10.8</v>
      </c>
      <c r="G13">
        <v>9</v>
      </c>
      <c r="H13">
        <v>0.11</v>
      </c>
      <c r="I13">
        <v>72</v>
      </c>
      <c r="J13">
        <v>275.54000000000002</v>
      </c>
      <c r="K13">
        <v>60.56</v>
      </c>
      <c r="L13">
        <v>1.75</v>
      </c>
      <c r="M13">
        <v>70</v>
      </c>
      <c r="N13">
        <v>73.23</v>
      </c>
      <c r="O13">
        <v>34217.22</v>
      </c>
      <c r="P13">
        <v>172.12</v>
      </c>
      <c r="Q13">
        <v>2894.2</v>
      </c>
      <c r="R13">
        <v>98.24</v>
      </c>
      <c r="S13">
        <v>30.45</v>
      </c>
      <c r="T13">
        <v>33764.06</v>
      </c>
      <c r="U13">
        <v>0.31</v>
      </c>
      <c r="V13">
        <v>0.8</v>
      </c>
      <c r="W13">
        <v>0.2</v>
      </c>
      <c r="X13">
        <v>2.0699999999999998</v>
      </c>
      <c r="Y13">
        <v>1</v>
      </c>
      <c r="Z13">
        <v>10</v>
      </c>
    </row>
    <row r="14" spans="1:26" x14ac:dyDescent="0.25">
      <c r="A14">
        <v>4</v>
      </c>
      <c r="B14">
        <v>140</v>
      </c>
      <c r="C14" t="s">
        <v>26</v>
      </c>
      <c r="D14">
        <v>6.0736999999999997</v>
      </c>
      <c r="E14">
        <v>16.46</v>
      </c>
      <c r="F14">
        <v>10.43</v>
      </c>
      <c r="G14">
        <v>10.43</v>
      </c>
      <c r="H14">
        <v>0.13</v>
      </c>
      <c r="I14">
        <v>60</v>
      </c>
      <c r="J14">
        <v>276.02</v>
      </c>
      <c r="K14">
        <v>60.56</v>
      </c>
      <c r="L14">
        <v>2</v>
      </c>
      <c r="M14">
        <v>58</v>
      </c>
      <c r="N14">
        <v>73.47</v>
      </c>
      <c r="O14">
        <v>34277.1</v>
      </c>
      <c r="P14">
        <v>163.26</v>
      </c>
      <c r="Q14">
        <v>2893.89</v>
      </c>
      <c r="R14">
        <v>86.41</v>
      </c>
      <c r="S14">
        <v>30.45</v>
      </c>
      <c r="T14">
        <v>27908.89</v>
      </c>
      <c r="U14">
        <v>0.35</v>
      </c>
      <c r="V14">
        <v>0.83</v>
      </c>
      <c r="W14">
        <v>0.17</v>
      </c>
      <c r="X14">
        <v>1.71</v>
      </c>
      <c r="Y14">
        <v>1</v>
      </c>
      <c r="Z14">
        <v>10</v>
      </c>
    </row>
    <row r="15" spans="1:26" x14ac:dyDescent="0.25">
      <c r="A15">
        <v>5</v>
      </c>
      <c r="B15">
        <v>140</v>
      </c>
      <c r="C15" t="s">
        <v>26</v>
      </c>
      <c r="D15">
        <v>6.3162000000000003</v>
      </c>
      <c r="E15">
        <v>15.83</v>
      </c>
      <c r="F15">
        <v>10.220000000000001</v>
      </c>
      <c r="G15">
        <v>11.79</v>
      </c>
      <c r="H15">
        <v>0.14000000000000001</v>
      </c>
      <c r="I15">
        <v>52</v>
      </c>
      <c r="J15">
        <v>276.51</v>
      </c>
      <c r="K15">
        <v>60.56</v>
      </c>
      <c r="L15">
        <v>2.25</v>
      </c>
      <c r="M15">
        <v>50</v>
      </c>
      <c r="N15">
        <v>73.709999999999994</v>
      </c>
      <c r="O15">
        <v>34337.08</v>
      </c>
      <c r="P15">
        <v>157.32</v>
      </c>
      <c r="Q15">
        <v>2893.69</v>
      </c>
      <c r="R15">
        <v>79.709999999999994</v>
      </c>
      <c r="S15">
        <v>30.45</v>
      </c>
      <c r="T15">
        <v>24601.1</v>
      </c>
      <c r="U15">
        <v>0.38</v>
      </c>
      <c r="V15">
        <v>0.85</v>
      </c>
      <c r="W15">
        <v>0.16</v>
      </c>
      <c r="X15">
        <v>1.49</v>
      </c>
      <c r="Y15">
        <v>1</v>
      </c>
      <c r="Z15">
        <v>10</v>
      </c>
    </row>
    <row r="16" spans="1:26" x14ac:dyDescent="0.25">
      <c r="A16">
        <v>6</v>
      </c>
      <c r="B16">
        <v>140</v>
      </c>
      <c r="C16" t="s">
        <v>26</v>
      </c>
      <c r="D16">
        <v>6.5613999999999999</v>
      </c>
      <c r="E16">
        <v>15.24</v>
      </c>
      <c r="F16">
        <v>9.99</v>
      </c>
      <c r="G16">
        <v>13.32</v>
      </c>
      <c r="H16">
        <v>0.16</v>
      </c>
      <c r="I16">
        <v>45</v>
      </c>
      <c r="J16">
        <v>277</v>
      </c>
      <c r="K16">
        <v>60.56</v>
      </c>
      <c r="L16">
        <v>2.5</v>
      </c>
      <c r="M16">
        <v>43</v>
      </c>
      <c r="N16">
        <v>73.94</v>
      </c>
      <c r="O16">
        <v>34397.15</v>
      </c>
      <c r="P16">
        <v>150.54</v>
      </c>
      <c r="Q16">
        <v>2893.67</v>
      </c>
      <c r="R16">
        <v>71.959999999999994</v>
      </c>
      <c r="S16">
        <v>30.45</v>
      </c>
      <c r="T16">
        <v>20759.07</v>
      </c>
      <c r="U16">
        <v>0.42</v>
      </c>
      <c r="V16">
        <v>0.87</v>
      </c>
      <c r="W16">
        <v>0.15</v>
      </c>
      <c r="X16">
        <v>1.27</v>
      </c>
      <c r="Y16">
        <v>1</v>
      </c>
      <c r="Z16">
        <v>10</v>
      </c>
    </row>
    <row r="17" spans="1:26" x14ac:dyDescent="0.25">
      <c r="A17">
        <v>7</v>
      </c>
      <c r="B17">
        <v>140</v>
      </c>
      <c r="C17" t="s">
        <v>26</v>
      </c>
      <c r="D17">
        <v>6.7830000000000004</v>
      </c>
      <c r="E17">
        <v>14.74</v>
      </c>
      <c r="F17">
        <v>9.8000000000000007</v>
      </c>
      <c r="G17">
        <v>15.08</v>
      </c>
      <c r="H17">
        <v>0.18</v>
      </c>
      <c r="I17">
        <v>39</v>
      </c>
      <c r="J17">
        <v>277.48</v>
      </c>
      <c r="K17">
        <v>60.56</v>
      </c>
      <c r="L17">
        <v>2.75</v>
      </c>
      <c r="M17">
        <v>37</v>
      </c>
      <c r="N17">
        <v>74.180000000000007</v>
      </c>
      <c r="O17">
        <v>34457.31</v>
      </c>
      <c r="P17">
        <v>145.1</v>
      </c>
      <c r="Q17">
        <v>2893.93</v>
      </c>
      <c r="R17">
        <v>65.8</v>
      </c>
      <c r="S17">
        <v>30.45</v>
      </c>
      <c r="T17">
        <v>17711.14</v>
      </c>
      <c r="U17">
        <v>0.46</v>
      </c>
      <c r="V17">
        <v>0.88</v>
      </c>
      <c r="W17">
        <v>0.15</v>
      </c>
      <c r="X17">
        <v>1.08</v>
      </c>
      <c r="Y17">
        <v>1</v>
      </c>
      <c r="Z17">
        <v>10</v>
      </c>
    </row>
    <row r="18" spans="1:26" x14ac:dyDescent="0.25">
      <c r="A18">
        <v>8</v>
      </c>
      <c r="B18">
        <v>140</v>
      </c>
      <c r="C18" t="s">
        <v>26</v>
      </c>
      <c r="D18">
        <v>6.9419000000000004</v>
      </c>
      <c r="E18">
        <v>14.41</v>
      </c>
      <c r="F18">
        <v>9.68</v>
      </c>
      <c r="G18">
        <v>16.59</v>
      </c>
      <c r="H18">
        <v>0.19</v>
      </c>
      <c r="I18">
        <v>35</v>
      </c>
      <c r="J18">
        <v>277.97000000000003</v>
      </c>
      <c r="K18">
        <v>60.56</v>
      </c>
      <c r="L18">
        <v>3</v>
      </c>
      <c r="M18">
        <v>33</v>
      </c>
      <c r="N18">
        <v>74.42</v>
      </c>
      <c r="O18">
        <v>34517.57</v>
      </c>
      <c r="P18">
        <v>139.97</v>
      </c>
      <c r="Q18">
        <v>2894.02</v>
      </c>
      <c r="R18">
        <v>61.66</v>
      </c>
      <c r="S18">
        <v>30.45</v>
      </c>
      <c r="T18">
        <v>15661.98</v>
      </c>
      <c r="U18">
        <v>0.49</v>
      </c>
      <c r="V18">
        <v>0.9</v>
      </c>
      <c r="W18">
        <v>0.14000000000000001</v>
      </c>
      <c r="X18">
        <v>0.95</v>
      </c>
      <c r="Y18">
        <v>1</v>
      </c>
      <c r="Z18">
        <v>10</v>
      </c>
    </row>
    <row r="19" spans="1:26" x14ac:dyDescent="0.25">
      <c r="A19">
        <v>9</v>
      </c>
      <c r="B19">
        <v>140</v>
      </c>
      <c r="C19" t="s">
        <v>26</v>
      </c>
      <c r="D19">
        <v>7.1105</v>
      </c>
      <c r="E19">
        <v>14.06</v>
      </c>
      <c r="F19">
        <v>9.5399999999999991</v>
      </c>
      <c r="G19">
        <v>18.47</v>
      </c>
      <c r="H19">
        <v>0.21</v>
      </c>
      <c r="I19">
        <v>31</v>
      </c>
      <c r="J19">
        <v>278.45999999999998</v>
      </c>
      <c r="K19">
        <v>60.56</v>
      </c>
      <c r="L19">
        <v>3.25</v>
      </c>
      <c r="M19">
        <v>29</v>
      </c>
      <c r="N19">
        <v>74.66</v>
      </c>
      <c r="O19">
        <v>34577.919999999998</v>
      </c>
      <c r="P19">
        <v>134.43</v>
      </c>
      <c r="Q19">
        <v>2894.15</v>
      </c>
      <c r="R19">
        <v>57.28</v>
      </c>
      <c r="S19">
        <v>30.45</v>
      </c>
      <c r="T19">
        <v>13490.07</v>
      </c>
      <c r="U19">
        <v>0.53</v>
      </c>
      <c r="V19">
        <v>0.91</v>
      </c>
      <c r="W19">
        <v>0.13</v>
      </c>
      <c r="X19">
        <v>0.82</v>
      </c>
      <c r="Y19">
        <v>1</v>
      </c>
      <c r="Z19">
        <v>10</v>
      </c>
    </row>
    <row r="20" spans="1:26" x14ac:dyDescent="0.25">
      <c r="A20">
        <v>10</v>
      </c>
      <c r="B20">
        <v>140</v>
      </c>
      <c r="C20" t="s">
        <v>26</v>
      </c>
      <c r="D20">
        <v>7.3356000000000003</v>
      </c>
      <c r="E20">
        <v>13.63</v>
      </c>
      <c r="F20">
        <v>9.32</v>
      </c>
      <c r="G20">
        <v>20.71</v>
      </c>
      <c r="H20">
        <v>0.22</v>
      </c>
      <c r="I20">
        <v>27</v>
      </c>
      <c r="J20">
        <v>278.95</v>
      </c>
      <c r="K20">
        <v>60.56</v>
      </c>
      <c r="L20">
        <v>3.5</v>
      </c>
      <c r="M20">
        <v>25</v>
      </c>
      <c r="N20">
        <v>74.900000000000006</v>
      </c>
      <c r="O20">
        <v>34638.36</v>
      </c>
      <c r="P20">
        <v>127.02</v>
      </c>
      <c r="Q20">
        <v>2893.6</v>
      </c>
      <c r="R20">
        <v>49.89</v>
      </c>
      <c r="S20">
        <v>30.45</v>
      </c>
      <c r="T20">
        <v>9814.0400000000009</v>
      </c>
      <c r="U20">
        <v>0.61</v>
      </c>
      <c r="V20">
        <v>0.93</v>
      </c>
      <c r="W20">
        <v>0.12</v>
      </c>
      <c r="X20">
        <v>0.6</v>
      </c>
      <c r="Y20">
        <v>1</v>
      </c>
      <c r="Z20">
        <v>10</v>
      </c>
    </row>
    <row r="21" spans="1:26" x14ac:dyDescent="0.25">
      <c r="A21">
        <v>11</v>
      </c>
      <c r="B21">
        <v>140</v>
      </c>
      <c r="C21" t="s">
        <v>26</v>
      </c>
      <c r="D21">
        <v>7.2209000000000003</v>
      </c>
      <c r="E21">
        <v>13.85</v>
      </c>
      <c r="F21">
        <v>9.59</v>
      </c>
      <c r="G21">
        <v>22.13</v>
      </c>
      <c r="H21">
        <v>0.24</v>
      </c>
      <c r="I21">
        <v>26</v>
      </c>
      <c r="J21">
        <v>279.44</v>
      </c>
      <c r="K21">
        <v>60.56</v>
      </c>
      <c r="L21">
        <v>3.75</v>
      </c>
      <c r="M21">
        <v>24</v>
      </c>
      <c r="N21">
        <v>75.14</v>
      </c>
      <c r="O21">
        <v>34698.9</v>
      </c>
      <c r="P21">
        <v>129.24</v>
      </c>
      <c r="Q21">
        <v>2893.6</v>
      </c>
      <c r="R21">
        <v>60.04</v>
      </c>
      <c r="S21">
        <v>30.45</v>
      </c>
      <c r="T21">
        <v>14892.96</v>
      </c>
      <c r="U21">
        <v>0.51</v>
      </c>
      <c r="V21">
        <v>0.9</v>
      </c>
      <c r="W21">
        <v>0.11</v>
      </c>
      <c r="X21">
        <v>0.87</v>
      </c>
      <c r="Y21">
        <v>1</v>
      </c>
      <c r="Z21">
        <v>10</v>
      </c>
    </row>
    <row r="22" spans="1:26" x14ac:dyDescent="0.25">
      <c r="A22">
        <v>12</v>
      </c>
      <c r="B22">
        <v>140</v>
      </c>
      <c r="C22" t="s">
        <v>26</v>
      </c>
      <c r="D22">
        <v>7.3602999999999996</v>
      </c>
      <c r="E22">
        <v>13.59</v>
      </c>
      <c r="F22">
        <v>9.43</v>
      </c>
      <c r="G22">
        <v>23.58</v>
      </c>
      <c r="H22">
        <v>0.25</v>
      </c>
      <c r="I22">
        <v>24</v>
      </c>
      <c r="J22">
        <v>279.94</v>
      </c>
      <c r="K22">
        <v>60.56</v>
      </c>
      <c r="L22">
        <v>4</v>
      </c>
      <c r="M22">
        <v>16</v>
      </c>
      <c r="N22">
        <v>75.38</v>
      </c>
      <c r="O22">
        <v>34759.54</v>
      </c>
      <c r="P22">
        <v>122.79</v>
      </c>
      <c r="Q22">
        <v>2893.73</v>
      </c>
      <c r="R22">
        <v>53.64</v>
      </c>
      <c r="S22">
        <v>30.45</v>
      </c>
      <c r="T22">
        <v>11702.54</v>
      </c>
      <c r="U22">
        <v>0.56999999999999995</v>
      </c>
      <c r="V22">
        <v>0.92</v>
      </c>
      <c r="W22">
        <v>0.13</v>
      </c>
      <c r="X22">
        <v>0.71</v>
      </c>
      <c r="Y22">
        <v>1</v>
      </c>
      <c r="Z22">
        <v>10</v>
      </c>
    </row>
    <row r="23" spans="1:26" x14ac:dyDescent="0.25">
      <c r="A23">
        <v>13</v>
      </c>
      <c r="B23">
        <v>140</v>
      </c>
      <c r="C23" t="s">
        <v>26</v>
      </c>
      <c r="D23">
        <v>7.4686000000000003</v>
      </c>
      <c r="E23">
        <v>13.39</v>
      </c>
      <c r="F23">
        <v>9.34</v>
      </c>
      <c r="G23">
        <v>25.47</v>
      </c>
      <c r="H23">
        <v>0.27</v>
      </c>
      <c r="I23">
        <v>22</v>
      </c>
      <c r="J23">
        <v>280.43</v>
      </c>
      <c r="K23">
        <v>60.56</v>
      </c>
      <c r="L23">
        <v>4.25</v>
      </c>
      <c r="M23">
        <v>4</v>
      </c>
      <c r="N23">
        <v>75.62</v>
      </c>
      <c r="O23">
        <v>34820.269999999997</v>
      </c>
      <c r="P23">
        <v>119.92</v>
      </c>
      <c r="Q23">
        <v>2893.48</v>
      </c>
      <c r="R23">
        <v>50.12</v>
      </c>
      <c r="S23">
        <v>30.45</v>
      </c>
      <c r="T23">
        <v>9957.01</v>
      </c>
      <c r="U23">
        <v>0.61</v>
      </c>
      <c r="V23">
        <v>0.93</v>
      </c>
      <c r="W23">
        <v>0.14000000000000001</v>
      </c>
      <c r="X23">
        <v>0.62</v>
      </c>
      <c r="Y23">
        <v>1</v>
      </c>
      <c r="Z23">
        <v>10</v>
      </c>
    </row>
    <row r="24" spans="1:26" x14ac:dyDescent="0.25">
      <c r="A24">
        <v>14</v>
      </c>
      <c r="B24">
        <v>140</v>
      </c>
      <c r="C24" t="s">
        <v>26</v>
      </c>
      <c r="D24">
        <v>7.4702999999999999</v>
      </c>
      <c r="E24">
        <v>13.39</v>
      </c>
      <c r="F24">
        <v>9.34</v>
      </c>
      <c r="G24">
        <v>25.46</v>
      </c>
      <c r="H24">
        <v>0.28999999999999998</v>
      </c>
      <c r="I24">
        <v>22</v>
      </c>
      <c r="J24">
        <v>280.92</v>
      </c>
      <c r="K24">
        <v>60.56</v>
      </c>
      <c r="L24">
        <v>4.5</v>
      </c>
      <c r="M24">
        <v>0</v>
      </c>
      <c r="N24">
        <v>75.87</v>
      </c>
      <c r="O24">
        <v>34881.089999999997</v>
      </c>
      <c r="P24">
        <v>119.96</v>
      </c>
      <c r="Q24">
        <v>2893.57</v>
      </c>
      <c r="R24">
        <v>49.81</v>
      </c>
      <c r="S24">
        <v>30.45</v>
      </c>
      <c r="T24">
        <v>9799.2900000000009</v>
      </c>
      <c r="U24">
        <v>0.61</v>
      </c>
      <c r="V24">
        <v>0.93</v>
      </c>
      <c r="W24">
        <v>0.14000000000000001</v>
      </c>
      <c r="X24">
        <v>0.62</v>
      </c>
      <c r="Y24">
        <v>1</v>
      </c>
      <c r="Z24">
        <v>10</v>
      </c>
    </row>
    <row r="25" spans="1:26" x14ac:dyDescent="0.25">
      <c r="A25">
        <v>0</v>
      </c>
      <c r="B25">
        <v>40</v>
      </c>
      <c r="C25" t="s">
        <v>26</v>
      </c>
      <c r="D25">
        <v>7.0189000000000004</v>
      </c>
      <c r="E25">
        <v>14.25</v>
      </c>
      <c r="F25">
        <v>10.91</v>
      </c>
      <c r="G25">
        <v>8.85</v>
      </c>
      <c r="H25">
        <v>0.2</v>
      </c>
      <c r="I25">
        <v>74</v>
      </c>
      <c r="J25">
        <v>89.87</v>
      </c>
      <c r="K25">
        <v>37.549999999999997</v>
      </c>
      <c r="L25">
        <v>1</v>
      </c>
      <c r="M25">
        <v>0</v>
      </c>
      <c r="N25">
        <v>11.32</v>
      </c>
      <c r="O25">
        <v>11317.98</v>
      </c>
      <c r="P25">
        <v>71.069999999999993</v>
      </c>
      <c r="Q25">
        <v>2894.03</v>
      </c>
      <c r="R25">
        <v>98.75</v>
      </c>
      <c r="S25">
        <v>30.45</v>
      </c>
      <c r="T25">
        <v>34009.51</v>
      </c>
      <c r="U25">
        <v>0.31</v>
      </c>
      <c r="V25">
        <v>0.79</v>
      </c>
      <c r="W25">
        <v>0.3</v>
      </c>
      <c r="X25">
        <v>2.19</v>
      </c>
      <c r="Y25">
        <v>1</v>
      </c>
      <c r="Z25">
        <v>10</v>
      </c>
    </row>
    <row r="26" spans="1:26" x14ac:dyDescent="0.25">
      <c r="A26">
        <v>0</v>
      </c>
      <c r="B26">
        <v>125</v>
      </c>
      <c r="C26" t="s">
        <v>26</v>
      </c>
      <c r="D26">
        <v>4.3821000000000003</v>
      </c>
      <c r="E26">
        <v>22.82</v>
      </c>
      <c r="F26">
        <v>13.12</v>
      </c>
      <c r="G26">
        <v>5.36</v>
      </c>
      <c r="H26">
        <v>7.0000000000000007E-2</v>
      </c>
      <c r="I26">
        <v>147</v>
      </c>
      <c r="J26">
        <v>242.64</v>
      </c>
      <c r="K26">
        <v>58.47</v>
      </c>
      <c r="L26">
        <v>1</v>
      </c>
      <c r="M26">
        <v>145</v>
      </c>
      <c r="N26">
        <v>58.17</v>
      </c>
      <c r="O26">
        <v>30160.1</v>
      </c>
      <c r="P26">
        <v>201.2</v>
      </c>
      <c r="Q26">
        <v>2894.63</v>
      </c>
      <c r="R26">
        <v>174.7</v>
      </c>
      <c r="S26">
        <v>30.45</v>
      </c>
      <c r="T26">
        <v>71621.91</v>
      </c>
      <c r="U26">
        <v>0.17</v>
      </c>
      <c r="V26">
        <v>0.66</v>
      </c>
      <c r="W26">
        <v>0.31</v>
      </c>
      <c r="X26">
        <v>4.4000000000000004</v>
      </c>
      <c r="Y26">
        <v>1</v>
      </c>
      <c r="Z26">
        <v>10</v>
      </c>
    </row>
    <row r="27" spans="1:26" x14ac:dyDescent="0.25">
      <c r="A27">
        <v>1</v>
      </c>
      <c r="B27">
        <v>125</v>
      </c>
      <c r="C27" t="s">
        <v>26</v>
      </c>
      <c r="D27">
        <v>5.1637000000000004</v>
      </c>
      <c r="E27">
        <v>19.37</v>
      </c>
      <c r="F27">
        <v>11.74</v>
      </c>
      <c r="G27">
        <v>6.84</v>
      </c>
      <c r="H27">
        <v>0.09</v>
      </c>
      <c r="I27">
        <v>103</v>
      </c>
      <c r="J27">
        <v>243.08</v>
      </c>
      <c r="K27">
        <v>58.47</v>
      </c>
      <c r="L27">
        <v>1.25</v>
      </c>
      <c r="M27">
        <v>101</v>
      </c>
      <c r="N27">
        <v>58.36</v>
      </c>
      <c r="O27">
        <v>30214.33</v>
      </c>
      <c r="P27">
        <v>176.58</v>
      </c>
      <c r="Q27">
        <v>2894.35</v>
      </c>
      <c r="R27">
        <v>129.56</v>
      </c>
      <c r="S27">
        <v>30.45</v>
      </c>
      <c r="T27">
        <v>49270.79</v>
      </c>
      <c r="U27">
        <v>0.24</v>
      </c>
      <c r="V27">
        <v>0.74</v>
      </c>
      <c r="W27">
        <v>0.24</v>
      </c>
      <c r="X27">
        <v>3.02</v>
      </c>
      <c r="Y27">
        <v>1</v>
      </c>
      <c r="Z27">
        <v>10</v>
      </c>
    </row>
    <row r="28" spans="1:26" x14ac:dyDescent="0.25">
      <c r="A28">
        <v>2</v>
      </c>
      <c r="B28">
        <v>125</v>
      </c>
      <c r="C28" t="s">
        <v>26</v>
      </c>
      <c r="D28">
        <v>5.7187000000000001</v>
      </c>
      <c r="E28">
        <v>17.489999999999998</v>
      </c>
      <c r="F28">
        <v>11</v>
      </c>
      <c r="G28">
        <v>8.35</v>
      </c>
      <c r="H28">
        <v>0.11</v>
      </c>
      <c r="I28">
        <v>79</v>
      </c>
      <c r="J28">
        <v>243.52</v>
      </c>
      <c r="K28">
        <v>58.47</v>
      </c>
      <c r="L28">
        <v>1.5</v>
      </c>
      <c r="M28">
        <v>77</v>
      </c>
      <c r="N28">
        <v>58.55</v>
      </c>
      <c r="O28">
        <v>30268.639999999999</v>
      </c>
      <c r="P28">
        <v>161.87</v>
      </c>
      <c r="Q28">
        <v>2894.2</v>
      </c>
      <c r="R28">
        <v>104.98</v>
      </c>
      <c r="S28">
        <v>30.45</v>
      </c>
      <c r="T28">
        <v>37097.800000000003</v>
      </c>
      <c r="U28">
        <v>0.28999999999999998</v>
      </c>
      <c r="V28">
        <v>0.79</v>
      </c>
      <c r="W28">
        <v>0.21</v>
      </c>
      <c r="X28">
        <v>2.2799999999999998</v>
      </c>
      <c r="Y28">
        <v>1</v>
      </c>
      <c r="Z28">
        <v>10</v>
      </c>
    </row>
    <row r="29" spans="1:26" x14ac:dyDescent="0.25">
      <c r="A29">
        <v>3</v>
      </c>
      <c r="B29">
        <v>125</v>
      </c>
      <c r="C29" t="s">
        <v>26</v>
      </c>
      <c r="D29">
        <v>6.1227</v>
      </c>
      <c r="E29">
        <v>16.329999999999998</v>
      </c>
      <c r="F29">
        <v>10.55</v>
      </c>
      <c r="G29">
        <v>9.89</v>
      </c>
      <c r="H29">
        <v>0.13</v>
      </c>
      <c r="I29">
        <v>64</v>
      </c>
      <c r="J29">
        <v>243.96</v>
      </c>
      <c r="K29">
        <v>58.47</v>
      </c>
      <c r="L29">
        <v>1.75</v>
      </c>
      <c r="M29">
        <v>62</v>
      </c>
      <c r="N29">
        <v>58.74</v>
      </c>
      <c r="O29">
        <v>30323.01</v>
      </c>
      <c r="P29">
        <v>152.09</v>
      </c>
      <c r="Q29">
        <v>2894.23</v>
      </c>
      <c r="R29">
        <v>90.49</v>
      </c>
      <c r="S29">
        <v>30.45</v>
      </c>
      <c r="T29">
        <v>29929.86</v>
      </c>
      <c r="U29">
        <v>0.34</v>
      </c>
      <c r="V29">
        <v>0.82</v>
      </c>
      <c r="W29">
        <v>0.18</v>
      </c>
      <c r="X29">
        <v>1.83</v>
      </c>
      <c r="Y29">
        <v>1</v>
      </c>
      <c r="Z29">
        <v>10</v>
      </c>
    </row>
    <row r="30" spans="1:26" x14ac:dyDescent="0.25">
      <c r="A30">
        <v>4</v>
      </c>
      <c r="B30">
        <v>125</v>
      </c>
      <c r="C30" t="s">
        <v>26</v>
      </c>
      <c r="D30">
        <v>6.4630999999999998</v>
      </c>
      <c r="E30">
        <v>15.47</v>
      </c>
      <c r="F30">
        <v>10.210000000000001</v>
      </c>
      <c r="G30">
        <v>11.56</v>
      </c>
      <c r="H30">
        <v>0.15</v>
      </c>
      <c r="I30">
        <v>53</v>
      </c>
      <c r="J30">
        <v>244.41</v>
      </c>
      <c r="K30">
        <v>58.47</v>
      </c>
      <c r="L30">
        <v>2</v>
      </c>
      <c r="M30">
        <v>51</v>
      </c>
      <c r="N30">
        <v>58.93</v>
      </c>
      <c r="O30">
        <v>30377.45</v>
      </c>
      <c r="P30">
        <v>143.69999999999999</v>
      </c>
      <c r="Q30">
        <v>2893.86</v>
      </c>
      <c r="R30">
        <v>79.13</v>
      </c>
      <c r="S30">
        <v>30.45</v>
      </c>
      <c r="T30">
        <v>24304.1</v>
      </c>
      <c r="U30">
        <v>0.38</v>
      </c>
      <c r="V30">
        <v>0.85</v>
      </c>
      <c r="W30">
        <v>0.17</v>
      </c>
      <c r="X30">
        <v>1.49</v>
      </c>
      <c r="Y30">
        <v>1</v>
      </c>
      <c r="Z30">
        <v>10</v>
      </c>
    </row>
    <row r="31" spans="1:26" x14ac:dyDescent="0.25">
      <c r="A31">
        <v>5</v>
      </c>
      <c r="B31">
        <v>125</v>
      </c>
      <c r="C31" t="s">
        <v>26</v>
      </c>
      <c r="D31">
        <v>6.7252999999999998</v>
      </c>
      <c r="E31">
        <v>14.87</v>
      </c>
      <c r="F31">
        <v>9.99</v>
      </c>
      <c r="G31">
        <v>13.32</v>
      </c>
      <c r="H31">
        <v>0.16</v>
      </c>
      <c r="I31">
        <v>45</v>
      </c>
      <c r="J31">
        <v>244.85</v>
      </c>
      <c r="K31">
        <v>58.47</v>
      </c>
      <c r="L31">
        <v>2.25</v>
      </c>
      <c r="M31">
        <v>43</v>
      </c>
      <c r="N31">
        <v>59.12</v>
      </c>
      <c r="O31">
        <v>30431.96</v>
      </c>
      <c r="P31">
        <v>137.25</v>
      </c>
      <c r="Q31">
        <v>2894.37</v>
      </c>
      <c r="R31">
        <v>71.900000000000006</v>
      </c>
      <c r="S31">
        <v>30.45</v>
      </c>
      <c r="T31">
        <v>20730.61</v>
      </c>
      <c r="U31">
        <v>0.42</v>
      </c>
      <c r="V31">
        <v>0.87</v>
      </c>
      <c r="W31">
        <v>0.15</v>
      </c>
      <c r="X31">
        <v>1.26</v>
      </c>
      <c r="Y31">
        <v>1</v>
      </c>
      <c r="Z31">
        <v>10</v>
      </c>
    </row>
    <row r="32" spans="1:26" x14ac:dyDescent="0.25">
      <c r="A32">
        <v>6</v>
      </c>
      <c r="B32">
        <v>125</v>
      </c>
      <c r="C32" t="s">
        <v>26</v>
      </c>
      <c r="D32">
        <v>6.9470999999999998</v>
      </c>
      <c r="E32">
        <v>14.39</v>
      </c>
      <c r="F32">
        <v>9.8000000000000007</v>
      </c>
      <c r="G32">
        <v>15.07</v>
      </c>
      <c r="H32">
        <v>0.18</v>
      </c>
      <c r="I32">
        <v>39</v>
      </c>
      <c r="J32">
        <v>245.29</v>
      </c>
      <c r="K32">
        <v>58.47</v>
      </c>
      <c r="L32">
        <v>2.5</v>
      </c>
      <c r="M32">
        <v>37</v>
      </c>
      <c r="N32">
        <v>59.32</v>
      </c>
      <c r="O32">
        <v>30486.54</v>
      </c>
      <c r="P32">
        <v>131.05000000000001</v>
      </c>
      <c r="Q32">
        <v>2893.84</v>
      </c>
      <c r="R32">
        <v>65.63</v>
      </c>
      <c r="S32">
        <v>30.45</v>
      </c>
      <c r="T32">
        <v>17627.3</v>
      </c>
      <c r="U32">
        <v>0.46</v>
      </c>
      <c r="V32">
        <v>0.88</v>
      </c>
      <c r="W32">
        <v>0.14000000000000001</v>
      </c>
      <c r="X32">
        <v>1.07</v>
      </c>
      <c r="Y32">
        <v>1</v>
      </c>
      <c r="Z32">
        <v>10</v>
      </c>
    </row>
    <row r="33" spans="1:26" x14ac:dyDescent="0.25">
      <c r="A33">
        <v>7</v>
      </c>
      <c r="B33">
        <v>125</v>
      </c>
      <c r="C33" t="s">
        <v>26</v>
      </c>
      <c r="D33">
        <v>7.1365999999999996</v>
      </c>
      <c r="E33">
        <v>14.01</v>
      </c>
      <c r="F33">
        <v>9.65</v>
      </c>
      <c r="G33">
        <v>17.03</v>
      </c>
      <c r="H33">
        <v>0.2</v>
      </c>
      <c r="I33">
        <v>34</v>
      </c>
      <c r="J33">
        <v>245.73</v>
      </c>
      <c r="K33">
        <v>58.47</v>
      </c>
      <c r="L33">
        <v>2.75</v>
      </c>
      <c r="M33">
        <v>32</v>
      </c>
      <c r="N33">
        <v>59.51</v>
      </c>
      <c r="O33">
        <v>30541.19</v>
      </c>
      <c r="P33">
        <v>124.93</v>
      </c>
      <c r="Q33">
        <v>2893.88</v>
      </c>
      <c r="R33">
        <v>60.81</v>
      </c>
      <c r="S33">
        <v>30.45</v>
      </c>
      <c r="T33">
        <v>15240.21</v>
      </c>
      <c r="U33">
        <v>0.5</v>
      </c>
      <c r="V33">
        <v>0.9</v>
      </c>
      <c r="W33">
        <v>0.14000000000000001</v>
      </c>
      <c r="X33">
        <v>0.93</v>
      </c>
      <c r="Y33">
        <v>1</v>
      </c>
      <c r="Z33">
        <v>10</v>
      </c>
    </row>
    <row r="34" spans="1:26" x14ac:dyDescent="0.25">
      <c r="A34">
        <v>8</v>
      </c>
      <c r="B34">
        <v>125</v>
      </c>
      <c r="C34" t="s">
        <v>26</v>
      </c>
      <c r="D34">
        <v>7.3197999999999999</v>
      </c>
      <c r="E34">
        <v>13.66</v>
      </c>
      <c r="F34">
        <v>9.49</v>
      </c>
      <c r="G34">
        <v>18.98</v>
      </c>
      <c r="H34">
        <v>0.22</v>
      </c>
      <c r="I34">
        <v>30</v>
      </c>
      <c r="J34">
        <v>246.18</v>
      </c>
      <c r="K34">
        <v>58.47</v>
      </c>
      <c r="L34">
        <v>3</v>
      </c>
      <c r="M34">
        <v>28</v>
      </c>
      <c r="N34">
        <v>59.7</v>
      </c>
      <c r="O34">
        <v>30595.91</v>
      </c>
      <c r="P34">
        <v>118.4</v>
      </c>
      <c r="Q34">
        <v>2893.64</v>
      </c>
      <c r="R34">
        <v>55.34</v>
      </c>
      <c r="S34">
        <v>30.45</v>
      </c>
      <c r="T34">
        <v>12524.49</v>
      </c>
      <c r="U34">
        <v>0.55000000000000004</v>
      </c>
      <c r="V34">
        <v>0.91</v>
      </c>
      <c r="W34">
        <v>0.13</v>
      </c>
      <c r="X34">
        <v>0.77</v>
      </c>
      <c r="Y34">
        <v>1</v>
      </c>
      <c r="Z34">
        <v>10</v>
      </c>
    </row>
    <row r="35" spans="1:26" x14ac:dyDescent="0.25">
      <c r="A35">
        <v>9</v>
      </c>
      <c r="B35">
        <v>125</v>
      </c>
      <c r="C35" t="s">
        <v>26</v>
      </c>
      <c r="D35">
        <v>7.4856999999999996</v>
      </c>
      <c r="E35">
        <v>13.36</v>
      </c>
      <c r="F35">
        <v>9.3699999999999992</v>
      </c>
      <c r="G35">
        <v>21.63</v>
      </c>
      <c r="H35">
        <v>0.23</v>
      </c>
      <c r="I35">
        <v>26</v>
      </c>
      <c r="J35">
        <v>246.62</v>
      </c>
      <c r="K35">
        <v>58.47</v>
      </c>
      <c r="L35">
        <v>3.25</v>
      </c>
      <c r="M35">
        <v>18</v>
      </c>
      <c r="N35">
        <v>59.9</v>
      </c>
      <c r="O35">
        <v>30650.7</v>
      </c>
      <c r="P35">
        <v>112.75</v>
      </c>
      <c r="Q35">
        <v>2893.68</v>
      </c>
      <c r="R35">
        <v>51.99</v>
      </c>
      <c r="S35">
        <v>30.45</v>
      </c>
      <c r="T35">
        <v>10867.57</v>
      </c>
      <c r="U35">
        <v>0.59</v>
      </c>
      <c r="V35">
        <v>0.92</v>
      </c>
      <c r="W35">
        <v>0.11</v>
      </c>
      <c r="X35">
        <v>0.65</v>
      </c>
      <c r="Y35">
        <v>1</v>
      </c>
      <c r="Z35">
        <v>10</v>
      </c>
    </row>
    <row r="36" spans="1:26" x14ac:dyDescent="0.25">
      <c r="A36">
        <v>10</v>
      </c>
      <c r="B36">
        <v>125</v>
      </c>
      <c r="C36" t="s">
        <v>26</v>
      </c>
      <c r="D36">
        <v>7.4870999999999999</v>
      </c>
      <c r="E36">
        <v>13.36</v>
      </c>
      <c r="F36">
        <v>9.42</v>
      </c>
      <c r="G36">
        <v>22.61</v>
      </c>
      <c r="H36">
        <v>0.25</v>
      </c>
      <c r="I36">
        <v>25</v>
      </c>
      <c r="J36">
        <v>247.07</v>
      </c>
      <c r="K36">
        <v>58.47</v>
      </c>
      <c r="L36">
        <v>3.5</v>
      </c>
      <c r="M36">
        <v>8</v>
      </c>
      <c r="N36">
        <v>60.09</v>
      </c>
      <c r="O36">
        <v>30705.56</v>
      </c>
      <c r="P36">
        <v>111.86</v>
      </c>
      <c r="Q36">
        <v>2893.59</v>
      </c>
      <c r="R36">
        <v>52.9</v>
      </c>
      <c r="S36">
        <v>30.45</v>
      </c>
      <c r="T36">
        <v>11332.33</v>
      </c>
      <c r="U36">
        <v>0.57999999999999996</v>
      </c>
      <c r="V36">
        <v>0.92</v>
      </c>
      <c r="W36">
        <v>0.13</v>
      </c>
      <c r="X36">
        <v>0.7</v>
      </c>
      <c r="Y36">
        <v>1</v>
      </c>
      <c r="Z36">
        <v>10</v>
      </c>
    </row>
    <row r="37" spans="1:26" x14ac:dyDescent="0.25">
      <c r="A37">
        <v>11</v>
      </c>
      <c r="B37">
        <v>125</v>
      </c>
      <c r="C37" t="s">
        <v>26</v>
      </c>
      <c r="D37">
        <v>7.4821999999999997</v>
      </c>
      <c r="E37">
        <v>13.36</v>
      </c>
      <c r="F37">
        <v>9.43</v>
      </c>
      <c r="G37">
        <v>22.63</v>
      </c>
      <c r="H37">
        <v>0.27</v>
      </c>
      <c r="I37">
        <v>25</v>
      </c>
      <c r="J37">
        <v>247.51</v>
      </c>
      <c r="K37">
        <v>58.47</v>
      </c>
      <c r="L37">
        <v>3.75</v>
      </c>
      <c r="M37">
        <v>0</v>
      </c>
      <c r="N37">
        <v>60.29</v>
      </c>
      <c r="O37">
        <v>30760.49</v>
      </c>
      <c r="P37">
        <v>111.33</v>
      </c>
      <c r="Q37">
        <v>2893.85</v>
      </c>
      <c r="R37">
        <v>52.76</v>
      </c>
      <c r="S37">
        <v>30.45</v>
      </c>
      <c r="T37">
        <v>11257.75</v>
      </c>
      <c r="U37">
        <v>0.57999999999999996</v>
      </c>
      <c r="V37">
        <v>0.92</v>
      </c>
      <c r="W37">
        <v>0.15</v>
      </c>
      <c r="X37">
        <v>0.71</v>
      </c>
      <c r="Y37">
        <v>1</v>
      </c>
      <c r="Z37">
        <v>10</v>
      </c>
    </row>
    <row r="38" spans="1:26" x14ac:dyDescent="0.25">
      <c r="A38">
        <v>0</v>
      </c>
      <c r="B38">
        <v>30</v>
      </c>
      <c r="C38" t="s">
        <v>26</v>
      </c>
      <c r="D38">
        <v>6.6666999999999996</v>
      </c>
      <c r="E38">
        <v>15</v>
      </c>
      <c r="F38">
        <v>11.63</v>
      </c>
      <c r="G38">
        <v>7.12</v>
      </c>
      <c r="H38">
        <v>0.24</v>
      </c>
      <c r="I38">
        <v>98</v>
      </c>
      <c r="J38">
        <v>71.52</v>
      </c>
      <c r="K38">
        <v>32.270000000000003</v>
      </c>
      <c r="L38">
        <v>1</v>
      </c>
      <c r="M38">
        <v>0</v>
      </c>
      <c r="N38">
        <v>8.25</v>
      </c>
      <c r="O38">
        <v>9054.6</v>
      </c>
      <c r="P38">
        <v>66.38</v>
      </c>
      <c r="Q38">
        <v>2894.24</v>
      </c>
      <c r="R38">
        <v>121.22</v>
      </c>
      <c r="S38">
        <v>30.45</v>
      </c>
      <c r="T38">
        <v>45123.45</v>
      </c>
      <c r="U38">
        <v>0.25</v>
      </c>
      <c r="V38">
        <v>0.74</v>
      </c>
      <c r="W38">
        <v>0.37</v>
      </c>
      <c r="X38">
        <v>2.91</v>
      </c>
      <c r="Y38">
        <v>1</v>
      </c>
      <c r="Z38">
        <v>10</v>
      </c>
    </row>
    <row r="39" spans="1:26" x14ac:dyDescent="0.25">
      <c r="A39">
        <v>0</v>
      </c>
      <c r="B39">
        <v>15</v>
      </c>
      <c r="C39" t="s">
        <v>26</v>
      </c>
      <c r="D39">
        <v>5.4417999999999997</v>
      </c>
      <c r="E39">
        <v>18.38</v>
      </c>
      <c r="F39">
        <v>14.52</v>
      </c>
      <c r="G39">
        <v>4.49</v>
      </c>
      <c r="H39">
        <v>0.43</v>
      </c>
      <c r="I39">
        <v>194</v>
      </c>
      <c r="J39">
        <v>39.78</v>
      </c>
      <c r="K39">
        <v>19.54</v>
      </c>
      <c r="L39">
        <v>1</v>
      </c>
      <c r="M39">
        <v>0</v>
      </c>
      <c r="N39">
        <v>4.24</v>
      </c>
      <c r="O39">
        <v>5140</v>
      </c>
      <c r="P39">
        <v>57.1</v>
      </c>
      <c r="Q39">
        <v>2895.55</v>
      </c>
      <c r="R39">
        <v>211.35</v>
      </c>
      <c r="S39">
        <v>30.45</v>
      </c>
      <c r="T39">
        <v>89710.97</v>
      </c>
      <c r="U39">
        <v>0.14000000000000001</v>
      </c>
      <c r="V39">
        <v>0.6</v>
      </c>
      <c r="W39">
        <v>0.65</v>
      </c>
      <c r="X39">
        <v>5.8</v>
      </c>
      <c r="Y39">
        <v>1</v>
      </c>
      <c r="Z39">
        <v>10</v>
      </c>
    </row>
    <row r="40" spans="1:26" x14ac:dyDescent="0.25">
      <c r="A40">
        <v>0</v>
      </c>
      <c r="B40">
        <v>70</v>
      </c>
      <c r="C40" t="s">
        <v>26</v>
      </c>
      <c r="D40">
        <v>6.4391999999999996</v>
      </c>
      <c r="E40">
        <v>15.53</v>
      </c>
      <c r="F40">
        <v>11.02</v>
      </c>
      <c r="G40">
        <v>8.3699999999999992</v>
      </c>
      <c r="H40">
        <v>0.12</v>
      </c>
      <c r="I40">
        <v>79</v>
      </c>
      <c r="J40">
        <v>141.81</v>
      </c>
      <c r="K40">
        <v>47.83</v>
      </c>
      <c r="L40">
        <v>1</v>
      </c>
      <c r="M40">
        <v>77</v>
      </c>
      <c r="N40">
        <v>22.98</v>
      </c>
      <c r="O40">
        <v>17723.39</v>
      </c>
      <c r="P40">
        <v>107.84</v>
      </c>
      <c r="Q40">
        <v>2894.46</v>
      </c>
      <c r="R40">
        <v>105.75</v>
      </c>
      <c r="S40">
        <v>30.45</v>
      </c>
      <c r="T40">
        <v>37483.440000000002</v>
      </c>
      <c r="U40">
        <v>0.28999999999999998</v>
      </c>
      <c r="V40">
        <v>0.79</v>
      </c>
      <c r="W40">
        <v>0.2</v>
      </c>
      <c r="X40">
        <v>2.2999999999999998</v>
      </c>
      <c r="Y40">
        <v>1</v>
      </c>
      <c r="Z40">
        <v>10</v>
      </c>
    </row>
    <row r="41" spans="1:26" x14ac:dyDescent="0.25">
      <c r="A41">
        <v>1</v>
      </c>
      <c r="B41">
        <v>70</v>
      </c>
      <c r="C41" t="s">
        <v>26</v>
      </c>
      <c r="D41">
        <v>7.0865999999999998</v>
      </c>
      <c r="E41">
        <v>14.11</v>
      </c>
      <c r="F41">
        <v>10.29</v>
      </c>
      <c r="G41">
        <v>11.23</v>
      </c>
      <c r="H41">
        <v>0.16</v>
      </c>
      <c r="I41">
        <v>55</v>
      </c>
      <c r="J41">
        <v>142.15</v>
      </c>
      <c r="K41">
        <v>47.83</v>
      </c>
      <c r="L41">
        <v>1.25</v>
      </c>
      <c r="M41">
        <v>53</v>
      </c>
      <c r="N41">
        <v>23.07</v>
      </c>
      <c r="O41">
        <v>17765.46</v>
      </c>
      <c r="P41">
        <v>93.48</v>
      </c>
      <c r="Q41">
        <v>2894.08</v>
      </c>
      <c r="R41">
        <v>81.849999999999994</v>
      </c>
      <c r="S41">
        <v>30.45</v>
      </c>
      <c r="T41">
        <v>25654.37</v>
      </c>
      <c r="U41">
        <v>0.37</v>
      </c>
      <c r="V41">
        <v>0.84</v>
      </c>
      <c r="W41">
        <v>0.17</v>
      </c>
      <c r="X41">
        <v>1.57</v>
      </c>
      <c r="Y41">
        <v>1</v>
      </c>
      <c r="Z41">
        <v>10</v>
      </c>
    </row>
    <row r="42" spans="1:26" x14ac:dyDescent="0.25">
      <c r="A42">
        <v>2</v>
      </c>
      <c r="B42">
        <v>70</v>
      </c>
      <c r="C42" t="s">
        <v>26</v>
      </c>
      <c r="D42">
        <v>7.4070999999999998</v>
      </c>
      <c r="E42">
        <v>13.5</v>
      </c>
      <c r="F42">
        <v>10</v>
      </c>
      <c r="G42">
        <v>13.64</v>
      </c>
      <c r="H42">
        <v>0.19</v>
      </c>
      <c r="I42">
        <v>44</v>
      </c>
      <c r="J42">
        <v>142.49</v>
      </c>
      <c r="K42">
        <v>47.83</v>
      </c>
      <c r="L42">
        <v>1.5</v>
      </c>
      <c r="M42">
        <v>11</v>
      </c>
      <c r="N42">
        <v>23.16</v>
      </c>
      <c r="O42">
        <v>17807.560000000001</v>
      </c>
      <c r="P42">
        <v>85.17</v>
      </c>
      <c r="Q42">
        <v>2894.14</v>
      </c>
      <c r="R42">
        <v>70.930000000000007</v>
      </c>
      <c r="S42">
        <v>30.45</v>
      </c>
      <c r="T42">
        <v>20249.98</v>
      </c>
      <c r="U42">
        <v>0.43</v>
      </c>
      <c r="V42">
        <v>0.87</v>
      </c>
      <c r="W42">
        <v>0.19</v>
      </c>
      <c r="X42">
        <v>1.28</v>
      </c>
      <c r="Y42">
        <v>1</v>
      </c>
      <c r="Z42">
        <v>10</v>
      </c>
    </row>
    <row r="43" spans="1:26" x14ac:dyDescent="0.25">
      <c r="A43">
        <v>3</v>
      </c>
      <c r="B43">
        <v>70</v>
      </c>
      <c r="C43" t="s">
        <v>26</v>
      </c>
      <c r="D43">
        <v>7.4363000000000001</v>
      </c>
      <c r="E43">
        <v>13.45</v>
      </c>
      <c r="F43">
        <v>9.98</v>
      </c>
      <c r="G43">
        <v>13.92</v>
      </c>
      <c r="H43">
        <v>0.22</v>
      </c>
      <c r="I43">
        <v>43</v>
      </c>
      <c r="J43">
        <v>142.83000000000001</v>
      </c>
      <c r="K43">
        <v>47.83</v>
      </c>
      <c r="L43">
        <v>1.75</v>
      </c>
      <c r="M43">
        <v>0</v>
      </c>
      <c r="N43">
        <v>23.25</v>
      </c>
      <c r="O43">
        <v>17849.7</v>
      </c>
      <c r="P43">
        <v>84.86</v>
      </c>
      <c r="Q43">
        <v>2894.67</v>
      </c>
      <c r="R43">
        <v>69.83</v>
      </c>
      <c r="S43">
        <v>30.45</v>
      </c>
      <c r="T43">
        <v>19705.13</v>
      </c>
      <c r="U43">
        <v>0.44</v>
      </c>
      <c r="V43">
        <v>0.87</v>
      </c>
      <c r="W43">
        <v>0.2</v>
      </c>
      <c r="X43">
        <v>1.25</v>
      </c>
      <c r="Y43">
        <v>1</v>
      </c>
      <c r="Z43">
        <v>10</v>
      </c>
    </row>
    <row r="44" spans="1:26" x14ac:dyDescent="0.25">
      <c r="A44">
        <v>0</v>
      </c>
      <c r="B44">
        <v>90</v>
      </c>
      <c r="C44" t="s">
        <v>26</v>
      </c>
      <c r="D44">
        <v>5.6060999999999996</v>
      </c>
      <c r="E44">
        <v>17.84</v>
      </c>
      <c r="F44">
        <v>11.76</v>
      </c>
      <c r="G44">
        <v>6.85</v>
      </c>
      <c r="H44">
        <v>0.1</v>
      </c>
      <c r="I44">
        <v>103</v>
      </c>
      <c r="J44">
        <v>176.73</v>
      </c>
      <c r="K44">
        <v>52.44</v>
      </c>
      <c r="L44">
        <v>1</v>
      </c>
      <c r="M44">
        <v>101</v>
      </c>
      <c r="N44">
        <v>33.29</v>
      </c>
      <c r="O44">
        <v>22031.19</v>
      </c>
      <c r="P44">
        <v>140.94</v>
      </c>
      <c r="Q44">
        <v>2894.26</v>
      </c>
      <c r="R44">
        <v>129.63999999999999</v>
      </c>
      <c r="S44">
        <v>30.45</v>
      </c>
      <c r="T44">
        <v>49309.2</v>
      </c>
      <c r="U44">
        <v>0.23</v>
      </c>
      <c r="V44">
        <v>0.74</v>
      </c>
      <c r="W44">
        <v>0.25</v>
      </c>
      <c r="X44">
        <v>3.03</v>
      </c>
      <c r="Y44">
        <v>1</v>
      </c>
      <c r="Z44">
        <v>10</v>
      </c>
    </row>
    <row r="45" spans="1:26" x14ac:dyDescent="0.25">
      <c r="A45">
        <v>1</v>
      </c>
      <c r="B45">
        <v>90</v>
      </c>
      <c r="C45" t="s">
        <v>26</v>
      </c>
      <c r="D45">
        <v>6.3144999999999998</v>
      </c>
      <c r="E45">
        <v>15.84</v>
      </c>
      <c r="F45">
        <v>10.82</v>
      </c>
      <c r="G45">
        <v>8.89</v>
      </c>
      <c r="H45">
        <v>0.13</v>
      </c>
      <c r="I45">
        <v>73</v>
      </c>
      <c r="J45">
        <v>177.1</v>
      </c>
      <c r="K45">
        <v>52.44</v>
      </c>
      <c r="L45">
        <v>1.25</v>
      </c>
      <c r="M45">
        <v>71</v>
      </c>
      <c r="N45">
        <v>33.409999999999997</v>
      </c>
      <c r="O45">
        <v>22076.81</v>
      </c>
      <c r="P45">
        <v>124.7</v>
      </c>
      <c r="Q45">
        <v>2894.33</v>
      </c>
      <c r="R45">
        <v>99.26</v>
      </c>
      <c r="S45">
        <v>30.45</v>
      </c>
      <c r="T45">
        <v>34268.239999999998</v>
      </c>
      <c r="U45">
        <v>0.31</v>
      </c>
      <c r="V45">
        <v>0.8</v>
      </c>
      <c r="W45">
        <v>0.19</v>
      </c>
      <c r="X45">
        <v>2.1</v>
      </c>
      <c r="Y45">
        <v>1</v>
      </c>
      <c r="Z45">
        <v>10</v>
      </c>
    </row>
    <row r="46" spans="1:26" x14ac:dyDescent="0.25">
      <c r="A46">
        <v>2</v>
      </c>
      <c r="B46">
        <v>90</v>
      </c>
      <c r="C46" t="s">
        <v>26</v>
      </c>
      <c r="D46">
        <v>6.7889999999999997</v>
      </c>
      <c r="E46">
        <v>14.73</v>
      </c>
      <c r="F46">
        <v>10.32</v>
      </c>
      <c r="G46">
        <v>11.06</v>
      </c>
      <c r="H46">
        <v>0.15</v>
      </c>
      <c r="I46">
        <v>56</v>
      </c>
      <c r="J46">
        <v>177.47</v>
      </c>
      <c r="K46">
        <v>52.44</v>
      </c>
      <c r="L46">
        <v>1.5</v>
      </c>
      <c r="M46">
        <v>54</v>
      </c>
      <c r="N46">
        <v>33.53</v>
      </c>
      <c r="O46">
        <v>22122.46</v>
      </c>
      <c r="P46">
        <v>113.74</v>
      </c>
      <c r="Q46">
        <v>2893.96</v>
      </c>
      <c r="R46">
        <v>82.85</v>
      </c>
      <c r="S46">
        <v>30.45</v>
      </c>
      <c r="T46">
        <v>26150.080000000002</v>
      </c>
      <c r="U46">
        <v>0.37</v>
      </c>
      <c r="V46">
        <v>0.84</v>
      </c>
      <c r="W46">
        <v>0.17</v>
      </c>
      <c r="X46">
        <v>1.6</v>
      </c>
      <c r="Y46">
        <v>1</v>
      </c>
      <c r="Z46">
        <v>10</v>
      </c>
    </row>
    <row r="47" spans="1:26" x14ac:dyDescent="0.25">
      <c r="A47">
        <v>3</v>
      </c>
      <c r="B47">
        <v>90</v>
      </c>
      <c r="C47" t="s">
        <v>26</v>
      </c>
      <c r="D47">
        <v>7.1741999999999999</v>
      </c>
      <c r="E47">
        <v>13.94</v>
      </c>
      <c r="F47">
        <v>9.9499999999999993</v>
      </c>
      <c r="G47">
        <v>13.57</v>
      </c>
      <c r="H47">
        <v>0.17</v>
      </c>
      <c r="I47">
        <v>44</v>
      </c>
      <c r="J47">
        <v>177.84</v>
      </c>
      <c r="K47">
        <v>52.44</v>
      </c>
      <c r="L47">
        <v>1.75</v>
      </c>
      <c r="M47">
        <v>42</v>
      </c>
      <c r="N47">
        <v>33.65</v>
      </c>
      <c r="O47">
        <v>22168.15</v>
      </c>
      <c r="P47">
        <v>104.18</v>
      </c>
      <c r="Q47">
        <v>2894.08</v>
      </c>
      <c r="R47">
        <v>70.75</v>
      </c>
      <c r="S47">
        <v>30.45</v>
      </c>
      <c r="T47">
        <v>20159.77</v>
      </c>
      <c r="U47">
        <v>0.43</v>
      </c>
      <c r="V47">
        <v>0.87</v>
      </c>
      <c r="W47">
        <v>0.15</v>
      </c>
      <c r="X47">
        <v>1.23</v>
      </c>
      <c r="Y47">
        <v>1</v>
      </c>
      <c r="Z47">
        <v>10</v>
      </c>
    </row>
    <row r="48" spans="1:26" x14ac:dyDescent="0.25">
      <c r="A48">
        <v>4</v>
      </c>
      <c r="B48">
        <v>90</v>
      </c>
      <c r="C48" t="s">
        <v>26</v>
      </c>
      <c r="D48">
        <v>7.4416000000000002</v>
      </c>
      <c r="E48">
        <v>13.44</v>
      </c>
      <c r="F48">
        <v>9.74</v>
      </c>
      <c r="G48">
        <v>16.23</v>
      </c>
      <c r="H48">
        <v>0.2</v>
      </c>
      <c r="I48">
        <v>36</v>
      </c>
      <c r="J48">
        <v>178.21</v>
      </c>
      <c r="K48">
        <v>52.44</v>
      </c>
      <c r="L48">
        <v>2</v>
      </c>
      <c r="M48">
        <v>22</v>
      </c>
      <c r="N48">
        <v>33.770000000000003</v>
      </c>
      <c r="O48">
        <v>22213.89</v>
      </c>
      <c r="P48">
        <v>96.26</v>
      </c>
      <c r="Q48">
        <v>2893.71</v>
      </c>
      <c r="R48">
        <v>63.29</v>
      </c>
      <c r="S48">
        <v>30.45</v>
      </c>
      <c r="T48">
        <v>16472.259999999998</v>
      </c>
      <c r="U48">
        <v>0.48</v>
      </c>
      <c r="V48">
        <v>0.89</v>
      </c>
      <c r="W48">
        <v>0.15</v>
      </c>
      <c r="X48">
        <v>1.02</v>
      </c>
      <c r="Y48">
        <v>1</v>
      </c>
      <c r="Z48">
        <v>10</v>
      </c>
    </row>
    <row r="49" spans="1:26" x14ac:dyDescent="0.25">
      <c r="A49">
        <v>5</v>
      </c>
      <c r="B49">
        <v>90</v>
      </c>
      <c r="C49" t="s">
        <v>26</v>
      </c>
      <c r="D49">
        <v>7.5</v>
      </c>
      <c r="E49">
        <v>13.33</v>
      </c>
      <c r="F49">
        <v>9.6999999999999993</v>
      </c>
      <c r="G49">
        <v>17.12</v>
      </c>
      <c r="H49">
        <v>0.22</v>
      </c>
      <c r="I49">
        <v>34</v>
      </c>
      <c r="J49">
        <v>178.59</v>
      </c>
      <c r="K49">
        <v>52.44</v>
      </c>
      <c r="L49">
        <v>2.25</v>
      </c>
      <c r="M49">
        <v>1</v>
      </c>
      <c r="N49">
        <v>33.89</v>
      </c>
      <c r="O49">
        <v>22259.66</v>
      </c>
      <c r="P49">
        <v>93.5</v>
      </c>
      <c r="Q49">
        <v>2893.77</v>
      </c>
      <c r="R49">
        <v>61.37</v>
      </c>
      <c r="S49">
        <v>30.45</v>
      </c>
      <c r="T49">
        <v>15518.88</v>
      </c>
      <c r="U49">
        <v>0.5</v>
      </c>
      <c r="V49">
        <v>0.89</v>
      </c>
      <c r="W49">
        <v>0.17</v>
      </c>
      <c r="X49">
        <v>0.98</v>
      </c>
      <c r="Y49">
        <v>1</v>
      </c>
      <c r="Z49">
        <v>10</v>
      </c>
    </row>
    <row r="50" spans="1:26" x14ac:dyDescent="0.25">
      <c r="A50">
        <v>6</v>
      </c>
      <c r="B50">
        <v>90</v>
      </c>
      <c r="C50" t="s">
        <v>26</v>
      </c>
      <c r="D50">
        <v>7.4981</v>
      </c>
      <c r="E50">
        <v>13.34</v>
      </c>
      <c r="F50">
        <v>9.7100000000000009</v>
      </c>
      <c r="G50">
        <v>17.13</v>
      </c>
      <c r="H50">
        <v>0.25</v>
      </c>
      <c r="I50">
        <v>34</v>
      </c>
      <c r="J50">
        <v>178.96</v>
      </c>
      <c r="K50">
        <v>52.44</v>
      </c>
      <c r="L50">
        <v>2.5</v>
      </c>
      <c r="M50">
        <v>0</v>
      </c>
      <c r="N50">
        <v>34.020000000000003</v>
      </c>
      <c r="O50">
        <v>22305.48</v>
      </c>
      <c r="P50">
        <v>93.7</v>
      </c>
      <c r="Q50">
        <v>2893.81</v>
      </c>
      <c r="R50">
        <v>61.42</v>
      </c>
      <c r="S50">
        <v>30.45</v>
      </c>
      <c r="T50">
        <v>15545.87</v>
      </c>
      <c r="U50">
        <v>0.5</v>
      </c>
      <c r="V50">
        <v>0.89</v>
      </c>
      <c r="W50">
        <v>0.18</v>
      </c>
      <c r="X50">
        <v>0.99</v>
      </c>
      <c r="Y50">
        <v>1</v>
      </c>
      <c r="Z50">
        <v>10</v>
      </c>
    </row>
    <row r="51" spans="1:26" x14ac:dyDescent="0.25">
      <c r="A51">
        <v>0</v>
      </c>
      <c r="B51">
        <v>110</v>
      </c>
      <c r="C51" t="s">
        <v>26</v>
      </c>
      <c r="D51">
        <v>4.883</v>
      </c>
      <c r="E51">
        <v>20.48</v>
      </c>
      <c r="F51">
        <v>12.5</v>
      </c>
      <c r="G51">
        <v>5.91</v>
      </c>
      <c r="H51">
        <v>0.08</v>
      </c>
      <c r="I51">
        <v>127</v>
      </c>
      <c r="J51">
        <v>213.37</v>
      </c>
      <c r="K51">
        <v>56.13</v>
      </c>
      <c r="L51">
        <v>1</v>
      </c>
      <c r="M51">
        <v>125</v>
      </c>
      <c r="N51">
        <v>46.25</v>
      </c>
      <c r="O51">
        <v>26550.29</v>
      </c>
      <c r="P51">
        <v>174.26</v>
      </c>
      <c r="Q51">
        <v>2895.2</v>
      </c>
      <c r="R51">
        <v>154.12</v>
      </c>
      <c r="S51">
        <v>30.45</v>
      </c>
      <c r="T51">
        <v>61429.8</v>
      </c>
      <c r="U51">
        <v>0.2</v>
      </c>
      <c r="V51">
        <v>0.69</v>
      </c>
      <c r="W51">
        <v>0.28999999999999998</v>
      </c>
      <c r="X51">
        <v>3.78</v>
      </c>
      <c r="Y51">
        <v>1</v>
      </c>
      <c r="Z51">
        <v>10</v>
      </c>
    </row>
    <row r="52" spans="1:26" x14ac:dyDescent="0.25">
      <c r="A52">
        <v>1</v>
      </c>
      <c r="B52">
        <v>110</v>
      </c>
      <c r="C52" t="s">
        <v>26</v>
      </c>
      <c r="D52">
        <v>5.6365999999999996</v>
      </c>
      <c r="E52">
        <v>17.739999999999998</v>
      </c>
      <c r="F52">
        <v>11.33</v>
      </c>
      <c r="G52">
        <v>7.55</v>
      </c>
      <c r="H52">
        <v>0.1</v>
      </c>
      <c r="I52">
        <v>90</v>
      </c>
      <c r="J52">
        <v>213.78</v>
      </c>
      <c r="K52">
        <v>56.13</v>
      </c>
      <c r="L52">
        <v>1.25</v>
      </c>
      <c r="M52">
        <v>88</v>
      </c>
      <c r="N52">
        <v>46.4</v>
      </c>
      <c r="O52">
        <v>26600.32</v>
      </c>
      <c r="P52">
        <v>153.82</v>
      </c>
      <c r="Q52">
        <v>2894.4</v>
      </c>
      <c r="R52">
        <v>115.94</v>
      </c>
      <c r="S52">
        <v>30.45</v>
      </c>
      <c r="T52">
        <v>42527.26</v>
      </c>
      <c r="U52">
        <v>0.26</v>
      </c>
      <c r="V52">
        <v>0.76</v>
      </c>
      <c r="W52">
        <v>0.22</v>
      </c>
      <c r="X52">
        <v>2.61</v>
      </c>
      <c r="Y52">
        <v>1</v>
      </c>
      <c r="Z52">
        <v>10</v>
      </c>
    </row>
    <row r="53" spans="1:26" x14ac:dyDescent="0.25">
      <c r="A53">
        <v>2</v>
      </c>
      <c r="B53">
        <v>110</v>
      </c>
      <c r="C53" t="s">
        <v>26</v>
      </c>
      <c r="D53">
        <v>6.1654999999999998</v>
      </c>
      <c r="E53">
        <v>16.22</v>
      </c>
      <c r="F53">
        <v>10.69</v>
      </c>
      <c r="G53">
        <v>9.3000000000000007</v>
      </c>
      <c r="H53">
        <v>0.12</v>
      </c>
      <c r="I53">
        <v>69</v>
      </c>
      <c r="J53">
        <v>214.19</v>
      </c>
      <c r="K53">
        <v>56.13</v>
      </c>
      <c r="L53">
        <v>1.5</v>
      </c>
      <c r="M53">
        <v>67</v>
      </c>
      <c r="N53">
        <v>46.56</v>
      </c>
      <c r="O53">
        <v>26650.41</v>
      </c>
      <c r="P53">
        <v>141.37</v>
      </c>
      <c r="Q53">
        <v>2894.15</v>
      </c>
      <c r="R53">
        <v>95.23</v>
      </c>
      <c r="S53">
        <v>30.45</v>
      </c>
      <c r="T53">
        <v>32275.05</v>
      </c>
      <c r="U53">
        <v>0.32</v>
      </c>
      <c r="V53">
        <v>0.81</v>
      </c>
      <c r="W53">
        <v>0.18</v>
      </c>
      <c r="X53">
        <v>1.97</v>
      </c>
      <c r="Y53">
        <v>1</v>
      </c>
      <c r="Z53">
        <v>10</v>
      </c>
    </row>
    <row r="54" spans="1:26" x14ac:dyDescent="0.25">
      <c r="A54">
        <v>3</v>
      </c>
      <c r="B54">
        <v>110</v>
      </c>
      <c r="C54" t="s">
        <v>26</v>
      </c>
      <c r="D54">
        <v>6.5369999999999999</v>
      </c>
      <c r="E54">
        <v>15.3</v>
      </c>
      <c r="F54">
        <v>10.32</v>
      </c>
      <c r="G54">
        <v>11.06</v>
      </c>
      <c r="H54">
        <v>0.14000000000000001</v>
      </c>
      <c r="I54">
        <v>56</v>
      </c>
      <c r="J54">
        <v>214.59</v>
      </c>
      <c r="K54">
        <v>56.13</v>
      </c>
      <c r="L54">
        <v>1.75</v>
      </c>
      <c r="M54">
        <v>54</v>
      </c>
      <c r="N54">
        <v>46.72</v>
      </c>
      <c r="O54">
        <v>26700.55</v>
      </c>
      <c r="P54">
        <v>132.31</v>
      </c>
      <c r="Q54">
        <v>2894.06</v>
      </c>
      <c r="R54">
        <v>82.71</v>
      </c>
      <c r="S54">
        <v>30.45</v>
      </c>
      <c r="T54">
        <v>26079.19</v>
      </c>
      <c r="U54">
        <v>0.37</v>
      </c>
      <c r="V54">
        <v>0.84</v>
      </c>
      <c r="W54">
        <v>0.17</v>
      </c>
      <c r="X54">
        <v>1.6</v>
      </c>
      <c r="Y54">
        <v>1</v>
      </c>
      <c r="Z54">
        <v>10</v>
      </c>
    </row>
    <row r="55" spans="1:26" x14ac:dyDescent="0.25">
      <c r="A55">
        <v>4</v>
      </c>
      <c r="B55">
        <v>110</v>
      </c>
      <c r="C55" t="s">
        <v>26</v>
      </c>
      <c r="D55">
        <v>6.8644999999999996</v>
      </c>
      <c r="E55">
        <v>14.57</v>
      </c>
      <c r="F55">
        <v>10.01</v>
      </c>
      <c r="G55">
        <v>13.06</v>
      </c>
      <c r="H55">
        <v>0.17</v>
      </c>
      <c r="I55">
        <v>46</v>
      </c>
      <c r="J55">
        <v>215</v>
      </c>
      <c r="K55">
        <v>56.13</v>
      </c>
      <c r="L55">
        <v>2</v>
      </c>
      <c r="M55">
        <v>44</v>
      </c>
      <c r="N55">
        <v>46.87</v>
      </c>
      <c r="O55">
        <v>26750.75</v>
      </c>
      <c r="P55">
        <v>124.18</v>
      </c>
      <c r="Q55">
        <v>2893.89</v>
      </c>
      <c r="R55">
        <v>72.69</v>
      </c>
      <c r="S55">
        <v>30.45</v>
      </c>
      <c r="T55">
        <v>21121.15</v>
      </c>
      <c r="U55">
        <v>0.42</v>
      </c>
      <c r="V55">
        <v>0.87</v>
      </c>
      <c r="W55">
        <v>0.15</v>
      </c>
      <c r="X55">
        <v>1.29</v>
      </c>
      <c r="Y55">
        <v>1</v>
      </c>
      <c r="Z55">
        <v>10</v>
      </c>
    </row>
    <row r="56" spans="1:26" x14ac:dyDescent="0.25">
      <c r="A56">
        <v>5</v>
      </c>
      <c r="B56">
        <v>110</v>
      </c>
      <c r="C56" t="s">
        <v>26</v>
      </c>
      <c r="D56">
        <v>7.1086999999999998</v>
      </c>
      <c r="E56">
        <v>14.07</v>
      </c>
      <c r="F56">
        <v>9.81</v>
      </c>
      <c r="G56">
        <v>15.09</v>
      </c>
      <c r="H56">
        <v>0.19</v>
      </c>
      <c r="I56">
        <v>39</v>
      </c>
      <c r="J56">
        <v>215.41</v>
      </c>
      <c r="K56">
        <v>56.13</v>
      </c>
      <c r="L56">
        <v>2.25</v>
      </c>
      <c r="M56">
        <v>37</v>
      </c>
      <c r="N56">
        <v>47.03</v>
      </c>
      <c r="O56">
        <v>26801</v>
      </c>
      <c r="P56">
        <v>117.5</v>
      </c>
      <c r="Q56">
        <v>2893.75</v>
      </c>
      <c r="R56">
        <v>66.040000000000006</v>
      </c>
      <c r="S56">
        <v>30.45</v>
      </c>
      <c r="T56">
        <v>17828.02</v>
      </c>
      <c r="U56">
        <v>0.46</v>
      </c>
      <c r="V56">
        <v>0.88</v>
      </c>
      <c r="W56">
        <v>0.14000000000000001</v>
      </c>
      <c r="X56">
        <v>1.0900000000000001</v>
      </c>
      <c r="Y56">
        <v>1</v>
      </c>
      <c r="Z56">
        <v>10</v>
      </c>
    </row>
    <row r="57" spans="1:26" x14ac:dyDescent="0.25">
      <c r="A57">
        <v>6</v>
      </c>
      <c r="B57">
        <v>110</v>
      </c>
      <c r="C57" t="s">
        <v>26</v>
      </c>
      <c r="D57">
        <v>7.3456000000000001</v>
      </c>
      <c r="E57">
        <v>13.61</v>
      </c>
      <c r="F57">
        <v>9.61</v>
      </c>
      <c r="G57">
        <v>17.47</v>
      </c>
      <c r="H57">
        <v>0.21</v>
      </c>
      <c r="I57">
        <v>33</v>
      </c>
      <c r="J57">
        <v>215.82</v>
      </c>
      <c r="K57">
        <v>56.13</v>
      </c>
      <c r="L57">
        <v>2.5</v>
      </c>
      <c r="M57">
        <v>30</v>
      </c>
      <c r="N57">
        <v>47.19</v>
      </c>
      <c r="O57">
        <v>26851.31</v>
      </c>
      <c r="P57">
        <v>110.08</v>
      </c>
      <c r="Q57">
        <v>2893.48</v>
      </c>
      <c r="R57">
        <v>59.34</v>
      </c>
      <c r="S57">
        <v>30.45</v>
      </c>
      <c r="T57">
        <v>14510.23</v>
      </c>
      <c r="U57">
        <v>0.51</v>
      </c>
      <c r="V57">
        <v>0.9</v>
      </c>
      <c r="W57">
        <v>0.14000000000000001</v>
      </c>
      <c r="X57">
        <v>0.89</v>
      </c>
      <c r="Y57">
        <v>1</v>
      </c>
      <c r="Z57">
        <v>10</v>
      </c>
    </row>
    <row r="58" spans="1:26" x14ac:dyDescent="0.25">
      <c r="A58">
        <v>7</v>
      </c>
      <c r="B58">
        <v>110</v>
      </c>
      <c r="C58" t="s">
        <v>26</v>
      </c>
      <c r="D58">
        <v>7.4908000000000001</v>
      </c>
      <c r="E58">
        <v>13.35</v>
      </c>
      <c r="F58">
        <v>9.51</v>
      </c>
      <c r="G58">
        <v>19.68</v>
      </c>
      <c r="H58">
        <v>0.23</v>
      </c>
      <c r="I58">
        <v>29</v>
      </c>
      <c r="J58">
        <v>216.22</v>
      </c>
      <c r="K58">
        <v>56.13</v>
      </c>
      <c r="L58">
        <v>2.75</v>
      </c>
      <c r="M58">
        <v>17</v>
      </c>
      <c r="N58">
        <v>47.35</v>
      </c>
      <c r="O58">
        <v>26901.66</v>
      </c>
      <c r="P58">
        <v>104.86</v>
      </c>
      <c r="Q58">
        <v>2893.73</v>
      </c>
      <c r="R58">
        <v>55.81</v>
      </c>
      <c r="S58">
        <v>30.45</v>
      </c>
      <c r="T58">
        <v>12763.58</v>
      </c>
      <c r="U58">
        <v>0.55000000000000004</v>
      </c>
      <c r="V58">
        <v>0.91</v>
      </c>
      <c r="W58">
        <v>0.14000000000000001</v>
      </c>
      <c r="X58">
        <v>0.79</v>
      </c>
      <c r="Y58">
        <v>1</v>
      </c>
      <c r="Z58">
        <v>10</v>
      </c>
    </row>
    <row r="59" spans="1:26" x14ac:dyDescent="0.25">
      <c r="A59">
        <v>8</v>
      </c>
      <c r="B59">
        <v>110</v>
      </c>
      <c r="C59" t="s">
        <v>26</v>
      </c>
      <c r="D59">
        <v>7.5058999999999996</v>
      </c>
      <c r="E59">
        <v>13.32</v>
      </c>
      <c r="F59">
        <v>9.5299999999999994</v>
      </c>
      <c r="G59">
        <v>20.420000000000002</v>
      </c>
      <c r="H59">
        <v>0.25</v>
      </c>
      <c r="I59">
        <v>28</v>
      </c>
      <c r="J59">
        <v>216.63</v>
      </c>
      <c r="K59">
        <v>56.13</v>
      </c>
      <c r="L59">
        <v>3</v>
      </c>
      <c r="M59">
        <v>1</v>
      </c>
      <c r="N59">
        <v>47.51</v>
      </c>
      <c r="O59">
        <v>26952.080000000002</v>
      </c>
      <c r="P59">
        <v>103.79</v>
      </c>
      <c r="Q59">
        <v>2893.84</v>
      </c>
      <c r="R59">
        <v>55.59</v>
      </c>
      <c r="S59">
        <v>30.45</v>
      </c>
      <c r="T59">
        <v>12659.19</v>
      </c>
      <c r="U59">
        <v>0.55000000000000004</v>
      </c>
      <c r="V59">
        <v>0.91</v>
      </c>
      <c r="W59">
        <v>0.16</v>
      </c>
      <c r="X59">
        <v>0.81</v>
      </c>
      <c r="Y59">
        <v>1</v>
      </c>
      <c r="Z59">
        <v>10</v>
      </c>
    </row>
    <row r="60" spans="1:26" x14ac:dyDescent="0.25">
      <c r="A60">
        <v>9</v>
      </c>
      <c r="B60">
        <v>110</v>
      </c>
      <c r="C60" t="s">
        <v>26</v>
      </c>
      <c r="D60">
        <v>7.5052000000000003</v>
      </c>
      <c r="E60">
        <v>13.32</v>
      </c>
      <c r="F60">
        <v>9.5299999999999994</v>
      </c>
      <c r="G60">
        <v>20.420000000000002</v>
      </c>
      <c r="H60">
        <v>0.27</v>
      </c>
      <c r="I60">
        <v>28</v>
      </c>
      <c r="J60">
        <v>217.04</v>
      </c>
      <c r="K60">
        <v>56.13</v>
      </c>
      <c r="L60">
        <v>3.25</v>
      </c>
      <c r="M60">
        <v>0</v>
      </c>
      <c r="N60">
        <v>47.66</v>
      </c>
      <c r="O60">
        <v>27002.55</v>
      </c>
      <c r="P60">
        <v>103.94</v>
      </c>
      <c r="Q60">
        <v>2893.8</v>
      </c>
      <c r="R60">
        <v>55.64</v>
      </c>
      <c r="S60">
        <v>30.45</v>
      </c>
      <c r="T60">
        <v>12682.53</v>
      </c>
      <c r="U60">
        <v>0.55000000000000004</v>
      </c>
      <c r="V60">
        <v>0.91</v>
      </c>
      <c r="W60">
        <v>0.17</v>
      </c>
      <c r="X60">
        <v>0.81</v>
      </c>
      <c r="Y60">
        <v>1</v>
      </c>
      <c r="Z60">
        <v>10</v>
      </c>
    </row>
    <row r="61" spans="1:26" x14ac:dyDescent="0.25">
      <c r="A61">
        <v>0</v>
      </c>
      <c r="B61">
        <v>150</v>
      </c>
      <c r="C61" t="s">
        <v>26</v>
      </c>
      <c r="D61">
        <v>3.6072000000000002</v>
      </c>
      <c r="E61">
        <v>27.72</v>
      </c>
      <c r="F61">
        <v>14.39</v>
      </c>
      <c r="G61">
        <v>4.6399999999999997</v>
      </c>
      <c r="H61">
        <v>0.06</v>
      </c>
      <c r="I61">
        <v>186</v>
      </c>
      <c r="J61">
        <v>296.64999999999998</v>
      </c>
      <c r="K61">
        <v>61.82</v>
      </c>
      <c r="L61">
        <v>1</v>
      </c>
      <c r="M61">
        <v>184</v>
      </c>
      <c r="N61">
        <v>83.83</v>
      </c>
      <c r="O61">
        <v>36821.519999999997</v>
      </c>
      <c r="P61">
        <v>254.42</v>
      </c>
      <c r="Q61">
        <v>2895.08</v>
      </c>
      <c r="R61">
        <v>216.46</v>
      </c>
      <c r="S61">
        <v>30.45</v>
      </c>
      <c r="T61">
        <v>92305.58</v>
      </c>
      <c r="U61">
        <v>0.14000000000000001</v>
      </c>
      <c r="V61">
        <v>0.6</v>
      </c>
      <c r="W61">
        <v>0.38</v>
      </c>
      <c r="X61">
        <v>5.67</v>
      </c>
      <c r="Y61">
        <v>1</v>
      </c>
      <c r="Z61">
        <v>10</v>
      </c>
    </row>
    <row r="62" spans="1:26" x14ac:dyDescent="0.25">
      <c r="A62">
        <v>1</v>
      </c>
      <c r="B62">
        <v>150</v>
      </c>
      <c r="C62" t="s">
        <v>26</v>
      </c>
      <c r="D62">
        <v>4.4170999999999996</v>
      </c>
      <c r="E62">
        <v>22.64</v>
      </c>
      <c r="F62">
        <v>12.53</v>
      </c>
      <c r="G62">
        <v>5.87</v>
      </c>
      <c r="H62">
        <v>7.0000000000000007E-2</v>
      </c>
      <c r="I62">
        <v>128</v>
      </c>
      <c r="J62">
        <v>297.17</v>
      </c>
      <c r="K62">
        <v>61.82</v>
      </c>
      <c r="L62">
        <v>1.25</v>
      </c>
      <c r="M62">
        <v>126</v>
      </c>
      <c r="N62">
        <v>84.1</v>
      </c>
      <c r="O62">
        <v>36885.699999999997</v>
      </c>
      <c r="P62">
        <v>218.5</v>
      </c>
      <c r="Q62">
        <v>2893.98</v>
      </c>
      <c r="R62">
        <v>155.38</v>
      </c>
      <c r="S62">
        <v>30.45</v>
      </c>
      <c r="T62">
        <v>62057</v>
      </c>
      <c r="U62">
        <v>0.2</v>
      </c>
      <c r="V62">
        <v>0.69</v>
      </c>
      <c r="W62">
        <v>0.28999999999999998</v>
      </c>
      <c r="X62">
        <v>3.81</v>
      </c>
      <c r="Y62">
        <v>1</v>
      </c>
      <c r="Z62">
        <v>10</v>
      </c>
    </row>
    <row r="63" spans="1:26" x14ac:dyDescent="0.25">
      <c r="A63">
        <v>2</v>
      </c>
      <c r="B63">
        <v>150</v>
      </c>
      <c r="C63" t="s">
        <v>26</v>
      </c>
      <c r="D63">
        <v>5.0136000000000003</v>
      </c>
      <c r="E63">
        <v>19.95</v>
      </c>
      <c r="F63">
        <v>11.56</v>
      </c>
      <c r="G63">
        <v>7.15</v>
      </c>
      <c r="H63">
        <v>0.09</v>
      </c>
      <c r="I63">
        <v>97</v>
      </c>
      <c r="J63">
        <v>297.7</v>
      </c>
      <c r="K63">
        <v>61.82</v>
      </c>
      <c r="L63">
        <v>1.5</v>
      </c>
      <c r="M63">
        <v>95</v>
      </c>
      <c r="N63">
        <v>84.37</v>
      </c>
      <c r="O63">
        <v>36949.99</v>
      </c>
      <c r="P63">
        <v>198.84</v>
      </c>
      <c r="Q63">
        <v>2894.44</v>
      </c>
      <c r="R63">
        <v>123.37</v>
      </c>
      <c r="S63">
        <v>30.45</v>
      </c>
      <c r="T63">
        <v>46207.17</v>
      </c>
      <c r="U63">
        <v>0.25</v>
      </c>
      <c r="V63">
        <v>0.75</v>
      </c>
      <c r="W63">
        <v>0.23</v>
      </c>
      <c r="X63">
        <v>2.84</v>
      </c>
      <c r="Y63">
        <v>1</v>
      </c>
      <c r="Z63">
        <v>10</v>
      </c>
    </row>
    <row r="64" spans="1:26" x14ac:dyDescent="0.25">
      <c r="A64">
        <v>3</v>
      </c>
      <c r="B64">
        <v>150</v>
      </c>
      <c r="C64" t="s">
        <v>26</v>
      </c>
      <c r="D64">
        <v>5.4596</v>
      </c>
      <c r="E64">
        <v>18.32</v>
      </c>
      <c r="F64">
        <v>10.99</v>
      </c>
      <c r="G64">
        <v>8.4499999999999993</v>
      </c>
      <c r="H64">
        <v>0.1</v>
      </c>
      <c r="I64">
        <v>78</v>
      </c>
      <c r="J64">
        <v>298.22000000000003</v>
      </c>
      <c r="K64">
        <v>61.82</v>
      </c>
      <c r="L64">
        <v>1.75</v>
      </c>
      <c r="M64">
        <v>76</v>
      </c>
      <c r="N64">
        <v>84.65</v>
      </c>
      <c r="O64">
        <v>37014.39</v>
      </c>
      <c r="P64">
        <v>186.24</v>
      </c>
      <c r="Q64">
        <v>2893.98</v>
      </c>
      <c r="R64">
        <v>104.75</v>
      </c>
      <c r="S64">
        <v>30.45</v>
      </c>
      <c r="T64">
        <v>36990.49</v>
      </c>
      <c r="U64">
        <v>0.28999999999999998</v>
      </c>
      <c r="V64">
        <v>0.79</v>
      </c>
      <c r="W64">
        <v>0.2</v>
      </c>
      <c r="X64">
        <v>2.2599999999999998</v>
      </c>
      <c r="Y64">
        <v>1</v>
      </c>
      <c r="Z64">
        <v>10</v>
      </c>
    </row>
    <row r="65" spans="1:26" x14ac:dyDescent="0.25">
      <c r="A65">
        <v>4</v>
      </c>
      <c r="B65">
        <v>150</v>
      </c>
      <c r="C65" t="s">
        <v>26</v>
      </c>
      <c r="D65">
        <v>5.8169000000000004</v>
      </c>
      <c r="E65">
        <v>17.190000000000001</v>
      </c>
      <c r="F65">
        <v>10.58</v>
      </c>
      <c r="G65">
        <v>9.77</v>
      </c>
      <c r="H65">
        <v>0.12</v>
      </c>
      <c r="I65">
        <v>65</v>
      </c>
      <c r="J65">
        <v>298.74</v>
      </c>
      <c r="K65">
        <v>61.82</v>
      </c>
      <c r="L65">
        <v>2</v>
      </c>
      <c r="M65">
        <v>63</v>
      </c>
      <c r="N65">
        <v>84.92</v>
      </c>
      <c r="O65">
        <v>37078.910000000003</v>
      </c>
      <c r="P65">
        <v>176.92</v>
      </c>
      <c r="Q65">
        <v>2894.26</v>
      </c>
      <c r="R65">
        <v>91.34</v>
      </c>
      <c r="S65">
        <v>30.45</v>
      </c>
      <c r="T65">
        <v>30349.72</v>
      </c>
      <c r="U65">
        <v>0.33</v>
      </c>
      <c r="V65">
        <v>0.82</v>
      </c>
      <c r="W65">
        <v>0.19</v>
      </c>
      <c r="X65">
        <v>1.86</v>
      </c>
      <c r="Y65">
        <v>1</v>
      </c>
      <c r="Z65">
        <v>10</v>
      </c>
    </row>
    <row r="66" spans="1:26" x14ac:dyDescent="0.25">
      <c r="A66">
        <v>5</v>
      </c>
      <c r="B66">
        <v>150</v>
      </c>
      <c r="C66" t="s">
        <v>26</v>
      </c>
      <c r="D66">
        <v>6.1230000000000002</v>
      </c>
      <c r="E66">
        <v>16.329999999999998</v>
      </c>
      <c r="F66">
        <v>10.28</v>
      </c>
      <c r="G66">
        <v>11.21</v>
      </c>
      <c r="H66">
        <v>0.13</v>
      </c>
      <c r="I66">
        <v>55</v>
      </c>
      <c r="J66">
        <v>299.26</v>
      </c>
      <c r="K66">
        <v>61.82</v>
      </c>
      <c r="L66">
        <v>2.25</v>
      </c>
      <c r="M66">
        <v>53</v>
      </c>
      <c r="N66">
        <v>85.19</v>
      </c>
      <c r="O66">
        <v>37143.54</v>
      </c>
      <c r="P66">
        <v>169.11</v>
      </c>
      <c r="Q66">
        <v>2894.11</v>
      </c>
      <c r="R66">
        <v>81.349999999999994</v>
      </c>
      <c r="S66">
        <v>30.45</v>
      </c>
      <c r="T66">
        <v>25403.69</v>
      </c>
      <c r="U66">
        <v>0.37</v>
      </c>
      <c r="V66">
        <v>0.84</v>
      </c>
      <c r="W66">
        <v>0.17</v>
      </c>
      <c r="X66">
        <v>1.56</v>
      </c>
      <c r="Y66">
        <v>1</v>
      </c>
      <c r="Z66">
        <v>10</v>
      </c>
    </row>
    <row r="67" spans="1:26" x14ac:dyDescent="0.25">
      <c r="A67">
        <v>6</v>
      </c>
      <c r="B67">
        <v>150</v>
      </c>
      <c r="C67" t="s">
        <v>26</v>
      </c>
      <c r="D67">
        <v>6.3063000000000002</v>
      </c>
      <c r="E67">
        <v>15.86</v>
      </c>
      <c r="F67">
        <v>10.14</v>
      </c>
      <c r="G67">
        <v>12.41</v>
      </c>
      <c r="H67">
        <v>0.15</v>
      </c>
      <c r="I67">
        <v>49</v>
      </c>
      <c r="J67">
        <v>299.79000000000002</v>
      </c>
      <c r="K67">
        <v>61.82</v>
      </c>
      <c r="L67">
        <v>2.5</v>
      </c>
      <c r="M67">
        <v>47</v>
      </c>
      <c r="N67">
        <v>85.47</v>
      </c>
      <c r="O67">
        <v>37208.42</v>
      </c>
      <c r="P67">
        <v>164.32</v>
      </c>
      <c r="Q67">
        <v>2893.57</v>
      </c>
      <c r="R67">
        <v>76.790000000000006</v>
      </c>
      <c r="S67">
        <v>30.45</v>
      </c>
      <c r="T67">
        <v>23153.49</v>
      </c>
      <c r="U67">
        <v>0.4</v>
      </c>
      <c r="V67">
        <v>0.85</v>
      </c>
      <c r="W67">
        <v>0.16</v>
      </c>
      <c r="X67">
        <v>1.42</v>
      </c>
      <c r="Y67">
        <v>1</v>
      </c>
      <c r="Z67">
        <v>10</v>
      </c>
    </row>
    <row r="68" spans="1:26" x14ac:dyDescent="0.25">
      <c r="A68">
        <v>7</v>
      </c>
      <c r="B68">
        <v>150</v>
      </c>
      <c r="C68" t="s">
        <v>26</v>
      </c>
      <c r="D68">
        <v>6.5311000000000003</v>
      </c>
      <c r="E68">
        <v>15.31</v>
      </c>
      <c r="F68">
        <v>9.93</v>
      </c>
      <c r="G68">
        <v>13.85</v>
      </c>
      <c r="H68">
        <v>0.16</v>
      </c>
      <c r="I68">
        <v>43</v>
      </c>
      <c r="J68">
        <v>300.32</v>
      </c>
      <c r="K68">
        <v>61.82</v>
      </c>
      <c r="L68">
        <v>2.75</v>
      </c>
      <c r="M68">
        <v>41</v>
      </c>
      <c r="N68">
        <v>85.74</v>
      </c>
      <c r="O68">
        <v>37273.29</v>
      </c>
      <c r="P68">
        <v>158.22999999999999</v>
      </c>
      <c r="Q68">
        <v>2893.97</v>
      </c>
      <c r="R68">
        <v>69.790000000000006</v>
      </c>
      <c r="S68">
        <v>30.45</v>
      </c>
      <c r="T68">
        <v>19685.05</v>
      </c>
      <c r="U68">
        <v>0.44</v>
      </c>
      <c r="V68">
        <v>0.87</v>
      </c>
      <c r="W68">
        <v>0.15</v>
      </c>
      <c r="X68">
        <v>1.2</v>
      </c>
      <c r="Y68">
        <v>1</v>
      </c>
      <c r="Z68">
        <v>10</v>
      </c>
    </row>
    <row r="69" spans="1:26" x14ac:dyDescent="0.25">
      <c r="A69">
        <v>8</v>
      </c>
      <c r="B69">
        <v>150</v>
      </c>
      <c r="C69" t="s">
        <v>26</v>
      </c>
      <c r="D69">
        <v>6.7206000000000001</v>
      </c>
      <c r="E69">
        <v>14.88</v>
      </c>
      <c r="F69">
        <v>9.77</v>
      </c>
      <c r="G69">
        <v>15.43</v>
      </c>
      <c r="H69">
        <v>0.18</v>
      </c>
      <c r="I69">
        <v>38</v>
      </c>
      <c r="J69">
        <v>300.83999999999997</v>
      </c>
      <c r="K69">
        <v>61.82</v>
      </c>
      <c r="L69">
        <v>3</v>
      </c>
      <c r="M69">
        <v>36</v>
      </c>
      <c r="N69">
        <v>86.02</v>
      </c>
      <c r="O69">
        <v>37338.269999999997</v>
      </c>
      <c r="P69">
        <v>153.04</v>
      </c>
      <c r="Q69">
        <v>2893.69</v>
      </c>
      <c r="R69">
        <v>65.010000000000005</v>
      </c>
      <c r="S69">
        <v>30.45</v>
      </c>
      <c r="T69">
        <v>17320.189999999999</v>
      </c>
      <c r="U69">
        <v>0.47</v>
      </c>
      <c r="V69">
        <v>0.89</v>
      </c>
      <c r="W69">
        <v>0.14000000000000001</v>
      </c>
      <c r="X69">
        <v>1.05</v>
      </c>
      <c r="Y69">
        <v>1</v>
      </c>
      <c r="Z69">
        <v>10</v>
      </c>
    </row>
    <row r="70" spans="1:26" x14ac:dyDescent="0.25">
      <c r="A70">
        <v>9</v>
      </c>
      <c r="B70">
        <v>150</v>
      </c>
      <c r="C70" t="s">
        <v>26</v>
      </c>
      <c r="D70">
        <v>6.8802000000000003</v>
      </c>
      <c r="E70">
        <v>14.53</v>
      </c>
      <c r="F70">
        <v>9.65</v>
      </c>
      <c r="G70">
        <v>17.03</v>
      </c>
      <c r="H70">
        <v>0.19</v>
      </c>
      <c r="I70">
        <v>34</v>
      </c>
      <c r="J70">
        <v>301.37</v>
      </c>
      <c r="K70">
        <v>61.82</v>
      </c>
      <c r="L70">
        <v>3.25</v>
      </c>
      <c r="M70">
        <v>32</v>
      </c>
      <c r="N70">
        <v>86.3</v>
      </c>
      <c r="O70">
        <v>37403.379999999997</v>
      </c>
      <c r="P70">
        <v>148.30000000000001</v>
      </c>
      <c r="Q70">
        <v>2893.48</v>
      </c>
      <c r="R70">
        <v>60.77</v>
      </c>
      <c r="S70">
        <v>30.45</v>
      </c>
      <c r="T70">
        <v>15218.23</v>
      </c>
      <c r="U70">
        <v>0.5</v>
      </c>
      <c r="V70">
        <v>0.9</v>
      </c>
      <c r="W70">
        <v>0.14000000000000001</v>
      </c>
      <c r="X70">
        <v>0.93</v>
      </c>
      <c r="Y70">
        <v>1</v>
      </c>
      <c r="Z70">
        <v>10</v>
      </c>
    </row>
    <row r="71" spans="1:26" x14ac:dyDescent="0.25">
      <c r="A71">
        <v>10</v>
      </c>
      <c r="B71">
        <v>150</v>
      </c>
      <c r="C71" t="s">
        <v>26</v>
      </c>
      <c r="D71">
        <v>7.0113000000000003</v>
      </c>
      <c r="E71">
        <v>14.26</v>
      </c>
      <c r="F71">
        <v>9.5399999999999991</v>
      </c>
      <c r="G71">
        <v>18.47</v>
      </c>
      <c r="H71">
        <v>0.21</v>
      </c>
      <c r="I71">
        <v>31</v>
      </c>
      <c r="J71">
        <v>301.89999999999998</v>
      </c>
      <c r="K71">
        <v>61.82</v>
      </c>
      <c r="L71">
        <v>3.5</v>
      </c>
      <c r="M71">
        <v>29</v>
      </c>
      <c r="N71">
        <v>86.58</v>
      </c>
      <c r="O71">
        <v>37468.6</v>
      </c>
      <c r="P71">
        <v>143.94999999999999</v>
      </c>
      <c r="Q71">
        <v>2893.73</v>
      </c>
      <c r="R71">
        <v>57.22</v>
      </c>
      <c r="S71">
        <v>30.45</v>
      </c>
      <c r="T71">
        <v>13461.66</v>
      </c>
      <c r="U71">
        <v>0.53</v>
      </c>
      <c r="V71">
        <v>0.91</v>
      </c>
      <c r="W71">
        <v>0.13</v>
      </c>
      <c r="X71">
        <v>0.82</v>
      </c>
      <c r="Y71">
        <v>1</v>
      </c>
      <c r="Z71">
        <v>10</v>
      </c>
    </row>
    <row r="72" spans="1:26" x14ac:dyDescent="0.25">
      <c r="A72">
        <v>11</v>
      </c>
      <c r="B72">
        <v>150</v>
      </c>
      <c r="C72" t="s">
        <v>26</v>
      </c>
      <c r="D72">
        <v>7.1904000000000003</v>
      </c>
      <c r="E72">
        <v>13.91</v>
      </c>
      <c r="F72">
        <v>9.35</v>
      </c>
      <c r="G72">
        <v>20.05</v>
      </c>
      <c r="H72">
        <v>0.22</v>
      </c>
      <c r="I72">
        <v>28</v>
      </c>
      <c r="J72">
        <v>302.43</v>
      </c>
      <c r="K72">
        <v>61.82</v>
      </c>
      <c r="L72">
        <v>3.75</v>
      </c>
      <c r="M72">
        <v>26</v>
      </c>
      <c r="N72">
        <v>86.86</v>
      </c>
      <c r="O72">
        <v>37533.94</v>
      </c>
      <c r="P72">
        <v>137.08000000000001</v>
      </c>
      <c r="Q72">
        <v>2894</v>
      </c>
      <c r="R72">
        <v>50.86</v>
      </c>
      <c r="S72">
        <v>30.45</v>
      </c>
      <c r="T72">
        <v>10295.27</v>
      </c>
      <c r="U72">
        <v>0.6</v>
      </c>
      <c r="V72">
        <v>0.93</v>
      </c>
      <c r="W72">
        <v>0.12</v>
      </c>
      <c r="X72">
        <v>0.63</v>
      </c>
      <c r="Y72">
        <v>1</v>
      </c>
      <c r="Z72">
        <v>10</v>
      </c>
    </row>
    <row r="73" spans="1:26" x14ac:dyDescent="0.25">
      <c r="A73">
        <v>12</v>
      </c>
      <c r="B73">
        <v>150</v>
      </c>
      <c r="C73" t="s">
        <v>26</v>
      </c>
      <c r="D73">
        <v>7.1534000000000004</v>
      </c>
      <c r="E73">
        <v>13.98</v>
      </c>
      <c r="F73">
        <v>9.5399999999999991</v>
      </c>
      <c r="G73">
        <v>22.01</v>
      </c>
      <c r="H73">
        <v>0.24</v>
      </c>
      <c r="I73">
        <v>26</v>
      </c>
      <c r="J73">
        <v>302.95999999999998</v>
      </c>
      <c r="K73">
        <v>61.82</v>
      </c>
      <c r="L73">
        <v>4</v>
      </c>
      <c r="M73">
        <v>24</v>
      </c>
      <c r="N73">
        <v>87.14</v>
      </c>
      <c r="O73">
        <v>37599.4</v>
      </c>
      <c r="P73">
        <v>138.07</v>
      </c>
      <c r="Q73">
        <v>2893.7</v>
      </c>
      <c r="R73">
        <v>58.17</v>
      </c>
      <c r="S73">
        <v>30.45</v>
      </c>
      <c r="T73">
        <v>13958.34</v>
      </c>
      <c r="U73">
        <v>0.52</v>
      </c>
      <c r="V73">
        <v>0.91</v>
      </c>
      <c r="W73">
        <v>0.1</v>
      </c>
      <c r="X73">
        <v>0.82</v>
      </c>
      <c r="Y73">
        <v>1</v>
      </c>
      <c r="Z73">
        <v>10</v>
      </c>
    </row>
    <row r="74" spans="1:26" x14ac:dyDescent="0.25">
      <c r="A74">
        <v>13</v>
      </c>
      <c r="B74">
        <v>150</v>
      </c>
      <c r="C74" t="s">
        <v>26</v>
      </c>
      <c r="D74">
        <v>7.2596999999999996</v>
      </c>
      <c r="E74">
        <v>13.77</v>
      </c>
      <c r="F74">
        <v>9.44</v>
      </c>
      <c r="G74">
        <v>23.61</v>
      </c>
      <c r="H74">
        <v>0.25</v>
      </c>
      <c r="I74">
        <v>24</v>
      </c>
      <c r="J74">
        <v>303.49</v>
      </c>
      <c r="K74">
        <v>61.82</v>
      </c>
      <c r="L74">
        <v>4.25</v>
      </c>
      <c r="M74">
        <v>22</v>
      </c>
      <c r="N74">
        <v>87.42</v>
      </c>
      <c r="O74">
        <v>37664.980000000003</v>
      </c>
      <c r="P74">
        <v>133.46</v>
      </c>
      <c r="Q74">
        <v>2893.82</v>
      </c>
      <c r="R74">
        <v>54.37</v>
      </c>
      <c r="S74">
        <v>30.45</v>
      </c>
      <c r="T74">
        <v>12069.67</v>
      </c>
      <c r="U74">
        <v>0.56000000000000005</v>
      </c>
      <c r="V74">
        <v>0.92</v>
      </c>
      <c r="W74">
        <v>0.12</v>
      </c>
      <c r="X74">
        <v>0.72</v>
      </c>
      <c r="Y74">
        <v>1</v>
      </c>
      <c r="Z74">
        <v>10</v>
      </c>
    </row>
    <row r="75" spans="1:26" x14ac:dyDescent="0.25">
      <c r="A75">
        <v>14</v>
      </c>
      <c r="B75">
        <v>150</v>
      </c>
      <c r="C75" t="s">
        <v>26</v>
      </c>
      <c r="D75">
        <v>7.3693</v>
      </c>
      <c r="E75">
        <v>13.57</v>
      </c>
      <c r="F75">
        <v>9.35</v>
      </c>
      <c r="G75">
        <v>25.5</v>
      </c>
      <c r="H75">
        <v>0.26</v>
      </c>
      <c r="I75">
        <v>22</v>
      </c>
      <c r="J75">
        <v>304.02999999999997</v>
      </c>
      <c r="K75">
        <v>61.82</v>
      </c>
      <c r="L75">
        <v>4.5</v>
      </c>
      <c r="M75">
        <v>16</v>
      </c>
      <c r="N75">
        <v>87.7</v>
      </c>
      <c r="O75">
        <v>37730.68</v>
      </c>
      <c r="P75">
        <v>128.66</v>
      </c>
      <c r="Q75">
        <v>2893.81</v>
      </c>
      <c r="R75">
        <v>51</v>
      </c>
      <c r="S75">
        <v>30.45</v>
      </c>
      <c r="T75">
        <v>10392.75</v>
      </c>
      <c r="U75">
        <v>0.6</v>
      </c>
      <c r="V75">
        <v>0.93</v>
      </c>
      <c r="W75">
        <v>0.12</v>
      </c>
      <c r="X75">
        <v>0.63</v>
      </c>
      <c r="Y75">
        <v>1</v>
      </c>
      <c r="Z75">
        <v>10</v>
      </c>
    </row>
    <row r="76" spans="1:26" x14ac:dyDescent="0.25">
      <c r="A76">
        <v>15</v>
      </c>
      <c r="B76">
        <v>150</v>
      </c>
      <c r="C76" t="s">
        <v>26</v>
      </c>
      <c r="D76">
        <v>7.4173</v>
      </c>
      <c r="E76">
        <v>13.48</v>
      </c>
      <c r="F76">
        <v>9.32</v>
      </c>
      <c r="G76">
        <v>26.62</v>
      </c>
      <c r="H76">
        <v>0.28000000000000003</v>
      </c>
      <c r="I76">
        <v>21</v>
      </c>
      <c r="J76">
        <v>304.56</v>
      </c>
      <c r="K76">
        <v>61.82</v>
      </c>
      <c r="L76">
        <v>4.75</v>
      </c>
      <c r="M76">
        <v>4</v>
      </c>
      <c r="N76">
        <v>87.99</v>
      </c>
      <c r="O76">
        <v>37796.51</v>
      </c>
      <c r="P76">
        <v>126.7</v>
      </c>
      <c r="Q76">
        <v>2893.74</v>
      </c>
      <c r="R76">
        <v>49.5</v>
      </c>
      <c r="S76">
        <v>30.45</v>
      </c>
      <c r="T76">
        <v>9648.2900000000009</v>
      </c>
      <c r="U76">
        <v>0.62</v>
      </c>
      <c r="V76">
        <v>0.93</v>
      </c>
      <c r="W76">
        <v>0.13</v>
      </c>
      <c r="X76">
        <v>0.6</v>
      </c>
      <c r="Y76">
        <v>1</v>
      </c>
      <c r="Z76">
        <v>10</v>
      </c>
    </row>
    <row r="77" spans="1:26" x14ac:dyDescent="0.25">
      <c r="A77">
        <v>16</v>
      </c>
      <c r="B77">
        <v>150</v>
      </c>
      <c r="C77" t="s">
        <v>26</v>
      </c>
      <c r="D77">
        <v>7.4123000000000001</v>
      </c>
      <c r="E77">
        <v>13.49</v>
      </c>
      <c r="F77">
        <v>9.33</v>
      </c>
      <c r="G77">
        <v>26.65</v>
      </c>
      <c r="H77">
        <v>0.28999999999999998</v>
      </c>
      <c r="I77">
        <v>21</v>
      </c>
      <c r="J77">
        <v>305.08999999999997</v>
      </c>
      <c r="K77">
        <v>61.82</v>
      </c>
      <c r="L77">
        <v>5</v>
      </c>
      <c r="M77">
        <v>0</v>
      </c>
      <c r="N77">
        <v>88.27</v>
      </c>
      <c r="O77">
        <v>37862.449999999997</v>
      </c>
      <c r="P77">
        <v>126.61</v>
      </c>
      <c r="Q77">
        <v>2893.85</v>
      </c>
      <c r="R77">
        <v>49.59</v>
      </c>
      <c r="S77">
        <v>30.45</v>
      </c>
      <c r="T77">
        <v>9695.43</v>
      </c>
      <c r="U77">
        <v>0.61</v>
      </c>
      <c r="V77">
        <v>0.93</v>
      </c>
      <c r="W77">
        <v>0.14000000000000001</v>
      </c>
      <c r="X77">
        <v>0.61</v>
      </c>
      <c r="Y77">
        <v>1</v>
      </c>
      <c r="Z77">
        <v>10</v>
      </c>
    </row>
    <row r="78" spans="1:26" x14ac:dyDescent="0.25">
      <c r="A78">
        <v>0</v>
      </c>
      <c r="B78">
        <v>10</v>
      </c>
      <c r="C78" t="s">
        <v>26</v>
      </c>
      <c r="D78">
        <v>4.4862000000000002</v>
      </c>
      <c r="E78">
        <v>22.29</v>
      </c>
      <c r="F78">
        <v>17.420000000000002</v>
      </c>
      <c r="G78">
        <v>3.6</v>
      </c>
      <c r="H78">
        <v>0.64</v>
      </c>
      <c r="I78">
        <v>290</v>
      </c>
      <c r="J78">
        <v>26.11</v>
      </c>
      <c r="K78">
        <v>12.1</v>
      </c>
      <c r="L78">
        <v>1</v>
      </c>
      <c r="M78">
        <v>0</v>
      </c>
      <c r="N78">
        <v>3.01</v>
      </c>
      <c r="O78">
        <v>3454.41</v>
      </c>
      <c r="P78">
        <v>50.55</v>
      </c>
      <c r="Q78">
        <v>2896.96</v>
      </c>
      <c r="R78">
        <v>301.45999999999998</v>
      </c>
      <c r="S78">
        <v>30.45</v>
      </c>
      <c r="T78">
        <v>134284.82</v>
      </c>
      <c r="U78">
        <v>0.1</v>
      </c>
      <c r="V78">
        <v>0.5</v>
      </c>
      <c r="W78">
        <v>0.93</v>
      </c>
      <c r="X78">
        <v>8.69</v>
      </c>
      <c r="Y78">
        <v>1</v>
      </c>
      <c r="Z78">
        <v>10</v>
      </c>
    </row>
    <row r="79" spans="1:26" x14ac:dyDescent="0.25">
      <c r="A79">
        <v>0</v>
      </c>
      <c r="B79">
        <v>45</v>
      </c>
      <c r="C79" t="s">
        <v>26</v>
      </c>
      <c r="D79">
        <v>7.1321000000000003</v>
      </c>
      <c r="E79">
        <v>14.02</v>
      </c>
      <c r="F79">
        <v>10.68</v>
      </c>
      <c r="G79">
        <v>9.7100000000000009</v>
      </c>
      <c r="H79">
        <v>0.18</v>
      </c>
      <c r="I79">
        <v>66</v>
      </c>
      <c r="J79">
        <v>98.71</v>
      </c>
      <c r="K79">
        <v>39.72</v>
      </c>
      <c r="L79">
        <v>1</v>
      </c>
      <c r="M79">
        <v>0</v>
      </c>
      <c r="N79">
        <v>12.99</v>
      </c>
      <c r="O79">
        <v>12407.75</v>
      </c>
      <c r="P79">
        <v>73.19</v>
      </c>
      <c r="Q79">
        <v>2894.05</v>
      </c>
      <c r="R79">
        <v>91.74</v>
      </c>
      <c r="S79">
        <v>30.45</v>
      </c>
      <c r="T79">
        <v>30545.67</v>
      </c>
      <c r="U79">
        <v>0.33</v>
      </c>
      <c r="V79">
        <v>0.81</v>
      </c>
      <c r="W79">
        <v>0.27</v>
      </c>
      <c r="X79">
        <v>1.95</v>
      </c>
      <c r="Y79">
        <v>1</v>
      </c>
      <c r="Z79">
        <v>10</v>
      </c>
    </row>
    <row r="80" spans="1:26" x14ac:dyDescent="0.25">
      <c r="A80">
        <v>0</v>
      </c>
      <c r="B80">
        <v>105</v>
      </c>
      <c r="C80" t="s">
        <v>26</v>
      </c>
      <c r="D80">
        <v>5.0563000000000002</v>
      </c>
      <c r="E80">
        <v>19.78</v>
      </c>
      <c r="F80">
        <v>12.31</v>
      </c>
      <c r="G80">
        <v>6.1</v>
      </c>
      <c r="H80">
        <v>0.09</v>
      </c>
      <c r="I80">
        <v>121</v>
      </c>
      <c r="J80">
        <v>204</v>
      </c>
      <c r="K80">
        <v>55.27</v>
      </c>
      <c r="L80">
        <v>1</v>
      </c>
      <c r="M80">
        <v>119</v>
      </c>
      <c r="N80">
        <v>42.72</v>
      </c>
      <c r="O80">
        <v>25393.599999999999</v>
      </c>
      <c r="P80">
        <v>165.63</v>
      </c>
      <c r="Q80">
        <v>2894.88</v>
      </c>
      <c r="R80">
        <v>147.87</v>
      </c>
      <c r="S80">
        <v>30.45</v>
      </c>
      <c r="T80">
        <v>58334.73</v>
      </c>
      <c r="U80">
        <v>0.21</v>
      </c>
      <c r="V80">
        <v>0.7</v>
      </c>
      <c r="W80">
        <v>0.27</v>
      </c>
      <c r="X80">
        <v>3.58</v>
      </c>
      <c r="Y80">
        <v>1</v>
      </c>
      <c r="Z80">
        <v>10</v>
      </c>
    </row>
    <row r="81" spans="1:26" x14ac:dyDescent="0.25">
      <c r="A81">
        <v>1</v>
      </c>
      <c r="B81">
        <v>105</v>
      </c>
      <c r="C81" t="s">
        <v>26</v>
      </c>
      <c r="D81">
        <v>5.7935999999999996</v>
      </c>
      <c r="E81">
        <v>17.260000000000002</v>
      </c>
      <c r="F81">
        <v>11.21</v>
      </c>
      <c r="G81">
        <v>7.82</v>
      </c>
      <c r="H81">
        <v>0.11</v>
      </c>
      <c r="I81">
        <v>86</v>
      </c>
      <c r="J81">
        <v>204.39</v>
      </c>
      <c r="K81">
        <v>55.27</v>
      </c>
      <c r="L81">
        <v>1.25</v>
      </c>
      <c r="M81">
        <v>84</v>
      </c>
      <c r="N81">
        <v>42.87</v>
      </c>
      <c r="O81">
        <v>25442.42</v>
      </c>
      <c r="P81">
        <v>146.66</v>
      </c>
      <c r="Q81">
        <v>2894.01</v>
      </c>
      <c r="R81">
        <v>111.72</v>
      </c>
      <c r="S81">
        <v>30.45</v>
      </c>
      <c r="T81">
        <v>40432.54</v>
      </c>
      <c r="U81">
        <v>0.27</v>
      </c>
      <c r="V81">
        <v>0.77</v>
      </c>
      <c r="W81">
        <v>0.22</v>
      </c>
      <c r="X81">
        <v>2.4900000000000002</v>
      </c>
      <c r="Y81">
        <v>1</v>
      </c>
      <c r="Z81">
        <v>10</v>
      </c>
    </row>
    <row r="82" spans="1:26" x14ac:dyDescent="0.25">
      <c r="A82">
        <v>2</v>
      </c>
      <c r="B82">
        <v>105</v>
      </c>
      <c r="C82" t="s">
        <v>26</v>
      </c>
      <c r="D82">
        <v>6.3056000000000001</v>
      </c>
      <c r="E82">
        <v>15.86</v>
      </c>
      <c r="F82">
        <v>10.62</v>
      </c>
      <c r="G82">
        <v>9.65</v>
      </c>
      <c r="H82">
        <v>0.13</v>
      </c>
      <c r="I82">
        <v>66</v>
      </c>
      <c r="J82">
        <v>204.79</v>
      </c>
      <c r="K82">
        <v>55.27</v>
      </c>
      <c r="L82">
        <v>1.5</v>
      </c>
      <c r="M82">
        <v>64</v>
      </c>
      <c r="N82">
        <v>43.02</v>
      </c>
      <c r="O82">
        <v>25491.3</v>
      </c>
      <c r="P82">
        <v>134.80000000000001</v>
      </c>
      <c r="Q82">
        <v>2893.75</v>
      </c>
      <c r="R82">
        <v>92.59</v>
      </c>
      <c r="S82">
        <v>30.45</v>
      </c>
      <c r="T82">
        <v>30967.69</v>
      </c>
      <c r="U82">
        <v>0.33</v>
      </c>
      <c r="V82">
        <v>0.82</v>
      </c>
      <c r="W82">
        <v>0.19</v>
      </c>
      <c r="X82">
        <v>1.9</v>
      </c>
      <c r="Y82">
        <v>1</v>
      </c>
      <c r="Z82">
        <v>10</v>
      </c>
    </row>
    <row r="83" spans="1:26" x14ac:dyDescent="0.25">
      <c r="A83">
        <v>3</v>
      </c>
      <c r="B83">
        <v>105</v>
      </c>
      <c r="C83" t="s">
        <v>26</v>
      </c>
      <c r="D83">
        <v>6.7046999999999999</v>
      </c>
      <c r="E83">
        <v>14.92</v>
      </c>
      <c r="F83">
        <v>10.199999999999999</v>
      </c>
      <c r="G83">
        <v>11.55</v>
      </c>
      <c r="H83">
        <v>0.15</v>
      </c>
      <c r="I83">
        <v>53</v>
      </c>
      <c r="J83">
        <v>205.18</v>
      </c>
      <c r="K83">
        <v>55.27</v>
      </c>
      <c r="L83">
        <v>1.75</v>
      </c>
      <c r="M83">
        <v>51</v>
      </c>
      <c r="N83">
        <v>43.16</v>
      </c>
      <c r="O83">
        <v>25540.22</v>
      </c>
      <c r="P83">
        <v>125.05</v>
      </c>
      <c r="Q83">
        <v>2894.09</v>
      </c>
      <c r="R83">
        <v>78.86</v>
      </c>
      <c r="S83">
        <v>30.45</v>
      </c>
      <c r="T83">
        <v>24167.72</v>
      </c>
      <c r="U83">
        <v>0.39</v>
      </c>
      <c r="V83">
        <v>0.85</v>
      </c>
      <c r="W83">
        <v>0.17</v>
      </c>
      <c r="X83">
        <v>1.48</v>
      </c>
      <c r="Y83">
        <v>1</v>
      </c>
      <c r="Z83">
        <v>10</v>
      </c>
    </row>
    <row r="84" spans="1:26" x14ac:dyDescent="0.25">
      <c r="A84">
        <v>4</v>
      </c>
      <c r="B84">
        <v>105</v>
      </c>
      <c r="C84" t="s">
        <v>26</v>
      </c>
      <c r="D84">
        <v>7.0266000000000002</v>
      </c>
      <c r="E84">
        <v>14.23</v>
      </c>
      <c r="F84">
        <v>9.92</v>
      </c>
      <c r="G84">
        <v>13.85</v>
      </c>
      <c r="H84">
        <v>0.17</v>
      </c>
      <c r="I84">
        <v>43</v>
      </c>
      <c r="J84">
        <v>205.58</v>
      </c>
      <c r="K84">
        <v>55.27</v>
      </c>
      <c r="L84">
        <v>2</v>
      </c>
      <c r="M84">
        <v>41</v>
      </c>
      <c r="N84">
        <v>43.31</v>
      </c>
      <c r="O84">
        <v>25589.200000000001</v>
      </c>
      <c r="P84">
        <v>117.08</v>
      </c>
      <c r="Q84">
        <v>2893.83</v>
      </c>
      <c r="R84">
        <v>69.69</v>
      </c>
      <c r="S84">
        <v>30.45</v>
      </c>
      <c r="T84">
        <v>19635.080000000002</v>
      </c>
      <c r="U84">
        <v>0.44</v>
      </c>
      <c r="V84">
        <v>0.87</v>
      </c>
      <c r="W84">
        <v>0.15</v>
      </c>
      <c r="X84">
        <v>1.2</v>
      </c>
      <c r="Y84">
        <v>1</v>
      </c>
      <c r="Z84">
        <v>10</v>
      </c>
    </row>
    <row r="85" spans="1:26" x14ac:dyDescent="0.25">
      <c r="A85">
        <v>5</v>
      </c>
      <c r="B85">
        <v>105</v>
      </c>
      <c r="C85" t="s">
        <v>26</v>
      </c>
      <c r="D85">
        <v>7.2828999999999997</v>
      </c>
      <c r="E85">
        <v>13.73</v>
      </c>
      <c r="F85">
        <v>9.7100000000000009</v>
      </c>
      <c r="G85">
        <v>16.18</v>
      </c>
      <c r="H85">
        <v>0.19</v>
      </c>
      <c r="I85">
        <v>36</v>
      </c>
      <c r="J85">
        <v>205.98</v>
      </c>
      <c r="K85">
        <v>55.27</v>
      </c>
      <c r="L85">
        <v>2.25</v>
      </c>
      <c r="M85">
        <v>34</v>
      </c>
      <c r="N85">
        <v>43.46</v>
      </c>
      <c r="O85">
        <v>25638.22</v>
      </c>
      <c r="P85">
        <v>109.64</v>
      </c>
      <c r="Q85">
        <v>2894</v>
      </c>
      <c r="R85">
        <v>62.73</v>
      </c>
      <c r="S85">
        <v>30.45</v>
      </c>
      <c r="T85">
        <v>16189.07</v>
      </c>
      <c r="U85">
        <v>0.49</v>
      </c>
      <c r="V85">
        <v>0.89</v>
      </c>
      <c r="W85">
        <v>0.14000000000000001</v>
      </c>
      <c r="X85">
        <v>0.98</v>
      </c>
      <c r="Y85">
        <v>1</v>
      </c>
      <c r="Z85">
        <v>10</v>
      </c>
    </row>
    <row r="86" spans="1:26" x14ac:dyDescent="0.25">
      <c r="A86">
        <v>6</v>
      </c>
      <c r="B86">
        <v>105</v>
      </c>
      <c r="C86" t="s">
        <v>26</v>
      </c>
      <c r="D86">
        <v>7.4678000000000004</v>
      </c>
      <c r="E86">
        <v>13.39</v>
      </c>
      <c r="F86">
        <v>9.57</v>
      </c>
      <c r="G86">
        <v>18.52</v>
      </c>
      <c r="H86">
        <v>0.22</v>
      </c>
      <c r="I86">
        <v>31</v>
      </c>
      <c r="J86">
        <v>206.38</v>
      </c>
      <c r="K86">
        <v>55.27</v>
      </c>
      <c r="L86">
        <v>2.5</v>
      </c>
      <c r="M86">
        <v>21</v>
      </c>
      <c r="N86">
        <v>43.6</v>
      </c>
      <c r="O86">
        <v>25687.3</v>
      </c>
      <c r="P86">
        <v>102.91</v>
      </c>
      <c r="Q86">
        <v>2893.77</v>
      </c>
      <c r="R86">
        <v>57.77</v>
      </c>
      <c r="S86">
        <v>30.45</v>
      </c>
      <c r="T86">
        <v>13732.56</v>
      </c>
      <c r="U86">
        <v>0.53</v>
      </c>
      <c r="V86">
        <v>0.91</v>
      </c>
      <c r="W86">
        <v>0.14000000000000001</v>
      </c>
      <c r="X86">
        <v>0.85</v>
      </c>
      <c r="Y86">
        <v>1</v>
      </c>
      <c r="Z86">
        <v>10</v>
      </c>
    </row>
    <row r="87" spans="1:26" x14ac:dyDescent="0.25">
      <c r="A87">
        <v>7</v>
      </c>
      <c r="B87">
        <v>105</v>
      </c>
      <c r="C87" t="s">
        <v>26</v>
      </c>
      <c r="D87">
        <v>7.5141999999999998</v>
      </c>
      <c r="E87">
        <v>13.31</v>
      </c>
      <c r="F87">
        <v>9.57</v>
      </c>
      <c r="G87">
        <v>19.79</v>
      </c>
      <c r="H87">
        <v>0.24</v>
      </c>
      <c r="I87">
        <v>29</v>
      </c>
      <c r="J87">
        <v>206.78</v>
      </c>
      <c r="K87">
        <v>55.27</v>
      </c>
      <c r="L87">
        <v>2.75</v>
      </c>
      <c r="M87">
        <v>1</v>
      </c>
      <c r="N87">
        <v>43.75</v>
      </c>
      <c r="O87">
        <v>25736.42</v>
      </c>
      <c r="P87">
        <v>100.88</v>
      </c>
      <c r="Q87">
        <v>2893.92</v>
      </c>
      <c r="R87">
        <v>57</v>
      </c>
      <c r="S87">
        <v>30.45</v>
      </c>
      <c r="T87">
        <v>13362.45</v>
      </c>
      <c r="U87">
        <v>0.53</v>
      </c>
      <c r="V87">
        <v>0.91</v>
      </c>
      <c r="W87">
        <v>0.16</v>
      </c>
      <c r="X87">
        <v>0.85</v>
      </c>
      <c r="Y87">
        <v>1</v>
      </c>
      <c r="Z87">
        <v>10</v>
      </c>
    </row>
    <row r="88" spans="1:26" x14ac:dyDescent="0.25">
      <c r="A88">
        <v>8</v>
      </c>
      <c r="B88">
        <v>105</v>
      </c>
      <c r="C88" t="s">
        <v>26</v>
      </c>
      <c r="D88">
        <v>7.5148999999999999</v>
      </c>
      <c r="E88">
        <v>13.31</v>
      </c>
      <c r="F88">
        <v>9.57</v>
      </c>
      <c r="G88">
        <v>19.79</v>
      </c>
      <c r="H88">
        <v>0.26</v>
      </c>
      <c r="I88">
        <v>29</v>
      </c>
      <c r="J88">
        <v>207.17</v>
      </c>
      <c r="K88">
        <v>55.27</v>
      </c>
      <c r="L88">
        <v>3</v>
      </c>
      <c r="M88">
        <v>0</v>
      </c>
      <c r="N88">
        <v>43.9</v>
      </c>
      <c r="O88">
        <v>25785.599999999999</v>
      </c>
      <c r="P88">
        <v>101.2</v>
      </c>
      <c r="Q88">
        <v>2894.07</v>
      </c>
      <c r="R88">
        <v>57</v>
      </c>
      <c r="S88">
        <v>30.45</v>
      </c>
      <c r="T88">
        <v>13360.46</v>
      </c>
      <c r="U88">
        <v>0.53</v>
      </c>
      <c r="V88">
        <v>0.91</v>
      </c>
      <c r="W88">
        <v>0.16</v>
      </c>
      <c r="X88">
        <v>0.84</v>
      </c>
      <c r="Y88">
        <v>1</v>
      </c>
      <c r="Z88">
        <v>10</v>
      </c>
    </row>
    <row r="89" spans="1:26" x14ac:dyDescent="0.25">
      <c r="A89">
        <v>0</v>
      </c>
      <c r="B89">
        <v>60</v>
      </c>
      <c r="C89" t="s">
        <v>26</v>
      </c>
      <c r="D89">
        <v>6.9271000000000003</v>
      </c>
      <c r="E89">
        <v>14.44</v>
      </c>
      <c r="F89">
        <v>10.62</v>
      </c>
      <c r="G89">
        <v>9.65</v>
      </c>
      <c r="H89">
        <v>0.14000000000000001</v>
      </c>
      <c r="I89">
        <v>66</v>
      </c>
      <c r="J89">
        <v>124.63</v>
      </c>
      <c r="K89">
        <v>45</v>
      </c>
      <c r="L89">
        <v>1</v>
      </c>
      <c r="M89">
        <v>64</v>
      </c>
      <c r="N89">
        <v>18.64</v>
      </c>
      <c r="O89">
        <v>15605.44</v>
      </c>
      <c r="P89">
        <v>90.1</v>
      </c>
      <c r="Q89">
        <v>2894.26</v>
      </c>
      <c r="R89">
        <v>92.43</v>
      </c>
      <c r="S89">
        <v>30.45</v>
      </c>
      <c r="T89">
        <v>30888.98</v>
      </c>
      <c r="U89">
        <v>0.33</v>
      </c>
      <c r="V89">
        <v>0.82</v>
      </c>
      <c r="W89">
        <v>0.19</v>
      </c>
      <c r="X89">
        <v>1.89</v>
      </c>
      <c r="Y89">
        <v>1</v>
      </c>
      <c r="Z89">
        <v>10</v>
      </c>
    </row>
    <row r="90" spans="1:26" x14ac:dyDescent="0.25">
      <c r="A90">
        <v>1</v>
      </c>
      <c r="B90">
        <v>60</v>
      </c>
      <c r="C90" t="s">
        <v>26</v>
      </c>
      <c r="D90">
        <v>7.3673999999999999</v>
      </c>
      <c r="E90">
        <v>13.57</v>
      </c>
      <c r="F90">
        <v>10.16</v>
      </c>
      <c r="G90">
        <v>12.2</v>
      </c>
      <c r="H90">
        <v>0.18</v>
      </c>
      <c r="I90">
        <v>50</v>
      </c>
      <c r="J90">
        <v>124.96</v>
      </c>
      <c r="K90">
        <v>45</v>
      </c>
      <c r="L90">
        <v>1.25</v>
      </c>
      <c r="M90">
        <v>9</v>
      </c>
      <c r="N90">
        <v>18.71</v>
      </c>
      <c r="O90">
        <v>15645.96</v>
      </c>
      <c r="P90">
        <v>79.83</v>
      </c>
      <c r="Q90">
        <v>2893.99</v>
      </c>
      <c r="R90">
        <v>75.88</v>
      </c>
      <c r="S90">
        <v>30.45</v>
      </c>
      <c r="T90">
        <v>22694.560000000001</v>
      </c>
      <c r="U90">
        <v>0.4</v>
      </c>
      <c r="V90">
        <v>0.85</v>
      </c>
      <c r="W90">
        <v>0.21</v>
      </c>
      <c r="X90">
        <v>1.44</v>
      </c>
      <c r="Y90">
        <v>1</v>
      </c>
      <c r="Z90">
        <v>10</v>
      </c>
    </row>
    <row r="91" spans="1:26" x14ac:dyDescent="0.25">
      <c r="A91">
        <v>2</v>
      </c>
      <c r="B91">
        <v>60</v>
      </c>
      <c r="C91" t="s">
        <v>26</v>
      </c>
      <c r="D91">
        <v>7.3615000000000004</v>
      </c>
      <c r="E91">
        <v>13.58</v>
      </c>
      <c r="F91">
        <v>10.17</v>
      </c>
      <c r="G91">
        <v>12.21</v>
      </c>
      <c r="H91">
        <v>0.21</v>
      </c>
      <c r="I91">
        <v>50</v>
      </c>
      <c r="J91">
        <v>125.29</v>
      </c>
      <c r="K91">
        <v>45</v>
      </c>
      <c r="L91">
        <v>1.5</v>
      </c>
      <c r="M91">
        <v>0</v>
      </c>
      <c r="N91">
        <v>18.79</v>
      </c>
      <c r="O91">
        <v>15686.51</v>
      </c>
      <c r="P91">
        <v>80.08</v>
      </c>
      <c r="Q91">
        <v>2893.85</v>
      </c>
      <c r="R91">
        <v>75.89</v>
      </c>
      <c r="S91">
        <v>30.45</v>
      </c>
      <c r="T91">
        <v>22699.53</v>
      </c>
      <c r="U91">
        <v>0.4</v>
      </c>
      <c r="V91">
        <v>0.85</v>
      </c>
      <c r="W91">
        <v>0.22</v>
      </c>
      <c r="X91">
        <v>1.45</v>
      </c>
      <c r="Y91">
        <v>1</v>
      </c>
      <c r="Z91">
        <v>10</v>
      </c>
    </row>
    <row r="92" spans="1:26" x14ac:dyDescent="0.25">
      <c r="A92">
        <v>0</v>
      </c>
      <c r="B92">
        <v>135</v>
      </c>
      <c r="C92" t="s">
        <v>26</v>
      </c>
      <c r="D92">
        <v>4.0553999999999997</v>
      </c>
      <c r="E92">
        <v>24.66</v>
      </c>
      <c r="F92">
        <v>13.62</v>
      </c>
      <c r="G92">
        <v>5.04</v>
      </c>
      <c r="H92">
        <v>7.0000000000000007E-2</v>
      </c>
      <c r="I92">
        <v>162</v>
      </c>
      <c r="J92">
        <v>263.32</v>
      </c>
      <c r="K92">
        <v>59.89</v>
      </c>
      <c r="L92">
        <v>1</v>
      </c>
      <c r="M92">
        <v>160</v>
      </c>
      <c r="N92">
        <v>67.430000000000007</v>
      </c>
      <c r="O92">
        <v>32710.1</v>
      </c>
      <c r="P92">
        <v>221.5</v>
      </c>
      <c r="Q92">
        <v>2894.62</v>
      </c>
      <c r="R92">
        <v>190.85</v>
      </c>
      <c r="S92">
        <v>30.45</v>
      </c>
      <c r="T92">
        <v>79618.8</v>
      </c>
      <c r="U92">
        <v>0.16</v>
      </c>
      <c r="V92">
        <v>0.64</v>
      </c>
      <c r="W92">
        <v>0.34</v>
      </c>
      <c r="X92">
        <v>4.8899999999999997</v>
      </c>
      <c r="Y92">
        <v>1</v>
      </c>
      <c r="Z92">
        <v>10</v>
      </c>
    </row>
    <row r="93" spans="1:26" x14ac:dyDescent="0.25">
      <c r="A93">
        <v>1</v>
      </c>
      <c r="B93">
        <v>135</v>
      </c>
      <c r="C93" t="s">
        <v>26</v>
      </c>
      <c r="D93">
        <v>4.8483999999999998</v>
      </c>
      <c r="E93">
        <v>20.63</v>
      </c>
      <c r="F93">
        <v>12.06</v>
      </c>
      <c r="G93">
        <v>6.4</v>
      </c>
      <c r="H93">
        <v>0.08</v>
      </c>
      <c r="I93">
        <v>113</v>
      </c>
      <c r="J93">
        <v>263.79000000000002</v>
      </c>
      <c r="K93">
        <v>59.89</v>
      </c>
      <c r="L93">
        <v>1.25</v>
      </c>
      <c r="M93">
        <v>111</v>
      </c>
      <c r="N93">
        <v>67.650000000000006</v>
      </c>
      <c r="O93">
        <v>32767.75</v>
      </c>
      <c r="P93">
        <v>192.77</v>
      </c>
      <c r="Q93">
        <v>2894.86</v>
      </c>
      <c r="R93">
        <v>139.82</v>
      </c>
      <c r="S93">
        <v>30.45</v>
      </c>
      <c r="T93">
        <v>54348.39</v>
      </c>
      <c r="U93">
        <v>0.22</v>
      </c>
      <c r="V93">
        <v>0.72</v>
      </c>
      <c r="W93">
        <v>0.26</v>
      </c>
      <c r="X93">
        <v>3.34</v>
      </c>
      <c r="Y93">
        <v>1</v>
      </c>
      <c r="Z93">
        <v>10</v>
      </c>
    </row>
    <row r="94" spans="1:26" x14ac:dyDescent="0.25">
      <c r="A94">
        <v>2</v>
      </c>
      <c r="B94">
        <v>135</v>
      </c>
      <c r="C94" t="s">
        <v>26</v>
      </c>
      <c r="D94">
        <v>5.4314</v>
      </c>
      <c r="E94">
        <v>18.41</v>
      </c>
      <c r="F94">
        <v>11.21</v>
      </c>
      <c r="G94">
        <v>7.82</v>
      </c>
      <c r="H94">
        <v>0.1</v>
      </c>
      <c r="I94">
        <v>86</v>
      </c>
      <c r="J94">
        <v>264.25</v>
      </c>
      <c r="K94">
        <v>59.89</v>
      </c>
      <c r="L94">
        <v>1.5</v>
      </c>
      <c r="M94">
        <v>84</v>
      </c>
      <c r="N94">
        <v>67.87</v>
      </c>
      <c r="O94">
        <v>32825.49</v>
      </c>
      <c r="P94">
        <v>176.18</v>
      </c>
      <c r="Q94">
        <v>2894.81</v>
      </c>
      <c r="R94">
        <v>111.85</v>
      </c>
      <c r="S94">
        <v>30.45</v>
      </c>
      <c r="T94">
        <v>40497.879999999997</v>
      </c>
      <c r="U94">
        <v>0.27</v>
      </c>
      <c r="V94">
        <v>0.77</v>
      </c>
      <c r="W94">
        <v>0.22</v>
      </c>
      <c r="X94">
        <v>2.4900000000000002</v>
      </c>
      <c r="Y94">
        <v>1</v>
      </c>
      <c r="Z94">
        <v>10</v>
      </c>
    </row>
    <row r="95" spans="1:26" x14ac:dyDescent="0.25">
      <c r="A95">
        <v>3</v>
      </c>
      <c r="B95">
        <v>135</v>
      </c>
      <c r="C95" t="s">
        <v>26</v>
      </c>
      <c r="D95">
        <v>5.8700999999999999</v>
      </c>
      <c r="E95">
        <v>17.04</v>
      </c>
      <c r="F95">
        <v>10.69</v>
      </c>
      <c r="G95">
        <v>9.3000000000000007</v>
      </c>
      <c r="H95">
        <v>0.12</v>
      </c>
      <c r="I95">
        <v>69</v>
      </c>
      <c r="J95">
        <v>264.72000000000003</v>
      </c>
      <c r="K95">
        <v>59.89</v>
      </c>
      <c r="L95">
        <v>1.75</v>
      </c>
      <c r="M95">
        <v>67</v>
      </c>
      <c r="N95">
        <v>68.09</v>
      </c>
      <c r="O95">
        <v>32883.31</v>
      </c>
      <c r="P95">
        <v>165.07</v>
      </c>
      <c r="Q95">
        <v>2894.22</v>
      </c>
      <c r="R95">
        <v>94.96</v>
      </c>
      <c r="S95">
        <v>30.45</v>
      </c>
      <c r="T95">
        <v>32138.44</v>
      </c>
      <c r="U95">
        <v>0.32</v>
      </c>
      <c r="V95">
        <v>0.81</v>
      </c>
      <c r="W95">
        <v>0.19</v>
      </c>
      <c r="X95">
        <v>1.97</v>
      </c>
      <c r="Y95">
        <v>1</v>
      </c>
      <c r="Z95">
        <v>10</v>
      </c>
    </row>
    <row r="96" spans="1:26" x14ac:dyDescent="0.25">
      <c r="A96">
        <v>4</v>
      </c>
      <c r="B96">
        <v>135</v>
      </c>
      <c r="C96" t="s">
        <v>26</v>
      </c>
      <c r="D96">
        <v>6.1886999999999999</v>
      </c>
      <c r="E96">
        <v>16.16</v>
      </c>
      <c r="F96">
        <v>10.37</v>
      </c>
      <c r="G96">
        <v>10.73</v>
      </c>
      <c r="H96">
        <v>0.13</v>
      </c>
      <c r="I96">
        <v>58</v>
      </c>
      <c r="J96">
        <v>265.19</v>
      </c>
      <c r="K96">
        <v>59.89</v>
      </c>
      <c r="L96">
        <v>2</v>
      </c>
      <c r="M96">
        <v>56</v>
      </c>
      <c r="N96">
        <v>68.31</v>
      </c>
      <c r="O96">
        <v>32941.21</v>
      </c>
      <c r="P96">
        <v>157.1</v>
      </c>
      <c r="Q96">
        <v>2893.87</v>
      </c>
      <c r="R96">
        <v>84.49</v>
      </c>
      <c r="S96">
        <v>30.45</v>
      </c>
      <c r="T96">
        <v>26961.05</v>
      </c>
      <c r="U96">
        <v>0.36</v>
      </c>
      <c r="V96">
        <v>0.83</v>
      </c>
      <c r="W96">
        <v>0.17</v>
      </c>
      <c r="X96">
        <v>1.65</v>
      </c>
      <c r="Y96">
        <v>1</v>
      </c>
      <c r="Z96">
        <v>10</v>
      </c>
    </row>
    <row r="97" spans="1:26" x14ac:dyDescent="0.25">
      <c r="A97">
        <v>5</v>
      </c>
      <c r="B97">
        <v>135</v>
      </c>
      <c r="C97" t="s">
        <v>26</v>
      </c>
      <c r="D97">
        <v>6.4870000000000001</v>
      </c>
      <c r="E97">
        <v>15.42</v>
      </c>
      <c r="F97">
        <v>10.09</v>
      </c>
      <c r="G97">
        <v>12.35</v>
      </c>
      <c r="H97">
        <v>0.15</v>
      </c>
      <c r="I97">
        <v>49</v>
      </c>
      <c r="J97">
        <v>265.66000000000003</v>
      </c>
      <c r="K97">
        <v>59.89</v>
      </c>
      <c r="L97">
        <v>2.25</v>
      </c>
      <c r="M97">
        <v>47</v>
      </c>
      <c r="N97">
        <v>68.53</v>
      </c>
      <c r="O97">
        <v>32999.19</v>
      </c>
      <c r="P97">
        <v>149.52000000000001</v>
      </c>
      <c r="Q97">
        <v>2893.48</v>
      </c>
      <c r="R97">
        <v>75.06</v>
      </c>
      <c r="S97">
        <v>30.45</v>
      </c>
      <c r="T97">
        <v>22289.279999999999</v>
      </c>
      <c r="U97">
        <v>0.41</v>
      </c>
      <c r="V97">
        <v>0.86</v>
      </c>
      <c r="W97">
        <v>0.16</v>
      </c>
      <c r="X97">
        <v>1.36</v>
      </c>
      <c r="Y97">
        <v>1</v>
      </c>
      <c r="Z97">
        <v>10</v>
      </c>
    </row>
    <row r="98" spans="1:26" x14ac:dyDescent="0.25">
      <c r="A98">
        <v>6</v>
      </c>
      <c r="B98">
        <v>135</v>
      </c>
      <c r="C98" t="s">
        <v>26</v>
      </c>
      <c r="D98">
        <v>6.6905999999999999</v>
      </c>
      <c r="E98">
        <v>14.95</v>
      </c>
      <c r="F98">
        <v>9.92</v>
      </c>
      <c r="G98">
        <v>13.84</v>
      </c>
      <c r="H98">
        <v>0.17</v>
      </c>
      <c r="I98">
        <v>43</v>
      </c>
      <c r="J98">
        <v>266.13</v>
      </c>
      <c r="K98">
        <v>59.89</v>
      </c>
      <c r="L98">
        <v>2.5</v>
      </c>
      <c r="M98">
        <v>41</v>
      </c>
      <c r="N98">
        <v>68.75</v>
      </c>
      <c r="O98">
        <v>33057.26</v>
      </c>
      <c r="P98">
        <v>144.05000000000001</v>
      </c>
      <c r="Q98">
        <v>2893.71</v>
      </c>
      <c r="R98">
        <v>69.73</v>
      </c>
      <c r="S98">
        <v>30.45</v>
      </c>
      <c r="T98">
        <v>19654.439999999999</v>
      </c>
      <c r="U98">
        <v>0.44</v>
      </c>
      <c r="V98">
        <v>0.87</v>
      </c>
      <c r="W98">
        <v>0.15</v>
      </c>
      <c r="X98">
        <v>1.2</v>
      </c>
      <c r="Y98">
        <v>1</v>
      </c>
      <c r="Z98">
        <v>10</v>
      </c>
    </row>
    <row r="99" spans="1:26" x14ac:dyDescent="0.25">
      <c r="A99">
        <v>7</v>
      </c>
      <c r="B99">
        <v>135</v>
      </c>
      <c r="C99" t="s">
        <v>26</v>
      </c>
      <c r="D99">
        <v>6.9162999999999997</v>
      </c>
      <c r="E99">
        <v>14.46</v>
      </c>
      <c r="F99">
        <v>9.73</v>
      </c>
      <c r="G99">
        <v>15.79</v>
      </c>
      <c r="H99">
        <v>0.18</v>
      </c>
      <c r="I99">
        <v>37</v>
      </c>
      <c r="J99">
        <v>266.60000000000002</v>
      </c>
      <c r="K99">
        <v>59.89</v>
      </c>
      <c r="L99">
        <v>2.75</v>
      </c>
      <c r="M99">
        <v>35</v>
      </c>
      <c r="N99">
        <v>68.97</v>
      </c>
      <c r="O99">
        <v>33115.410000000003</v>
      </c>
      <c r="P99">
        <v>137.91999999999999</v>
      </c>
      <c r="Q99">
        <v>2893.78</v>
      </c>
      <c r="R99">
        <v>63.66</v>
      </c>
      <c r="S99">
        <v>30.45</v>
      </c>
      <c r="T99">
        <v>16648.79</v>
      </c>
      <c r="U99">
        <v>0.48</v>
      </c>
      <c r="V99">
        <v>0.89</v>
      </c>
      <c r="W99">
        <v>0.14000000000000001</v>
      </c>
      <c r="X99">
        <v>1.01</v>
      </c>
      <c r="Y99">
        <v>1</v>
      </c>
      <c r="Z99">
        <v>10</v>
      </c>
    </row>
    <row r="100" spans="1:26" x14ac:dyDescent="0.25">
      <c r="A100">
        <v>8</v>
      </c>
      <c r="B100">
        <v>135</v>
      </c>
      <c r="C100" t="s">
        <v>26</v>
      </c>
      <c r="D100">
        <v>7.0719000000000003</v>
      </c>
      <c r="E100">
        <v>14.14</v>
      </c>
      <c r="F100">
        <v>9.6199999999999992</v>
      </c>
      <c r="G100">
        <v>17.489999999999998</v>
      </c>
      <c r="H100">
        <v>0.2</v>
      </c>
      <c r="I100">
        <v>33</v>
      </c>
      <c r="J100">
        <v>267.08</v>
      </c>
      <c r="K100">
        <v>59.89</v>
      </c>
      <c r="L100">
        <v>3</v>
      </c>
      <c r="M100">
        <v>31</v>
      </c>
      <c r="N100">
        <v>69.19</v>
      </c>
      <c r="O100">
        <v>33173.65</v>
      </c>
      <c r="P100">
        <v>133.1</v>
      </c>
      <c r="Q100">
        <v>2893.55</v>
      </c>
      <c r="R100">
        <v>59.81</v>
      </c>
      <c r="S100">
        <v>30.45</v>
      </c>
      <c r="T100">
        <v>14743.56</v>
      </c>
      <c r="U100">
        <v>0.51</v>
      </c>
      <c r="V100">
        <v>0.9</v>
      </c>
      <c r="W100">
        <v>0.14000000000000001</v>
      </c>
      <c r="X100">
        <v>0.9</v>
      </c>
      <c r="Y100">
        <v>1</v>
      </c>
      <c r="Z100">
        <v>10</v>
      </c>
    </row>
    <row r="101" spans="1:26" x14ac:dyDescent="0.25">
      <c r="A101">
        <v>9</v>
      </c>
      <c r="B101">
        <v>135</v>
      </c>
      <c r="C101" t="s">
        <v>26</v>
      </c>
      <c r="D101">
        <v>7.2648999999999999</v>
      </c>
      <c r="E101">
        <v>13.76</v>
      </c>
      <c r="F101">
        <v>9.4499999999999993</v>
      </c>
      <c r="G101">
        <v>19.54</v>
      </c>
      <c r="H101">
        <v>0.22</v>
      </c>
      <c r="I101">
        <v>29</v>
      </c>
      <c r="J101">
        <v>267.55</v>
      </c>
      <c r="K101">
        <v>59.89</v>
      </c>
      <c r="L101">
        <v>3.25</v>
      </c>
      <c r="M101">
        <v>27</v>
      </c>
      <c r="N101">
        <v>69.41</v>
      </c>
      <c r="O101">
        <v>33231.97</v>
      </c>
      <c r="P101">
        <v>126.75</v>
      </c>
      <c r="Q101">
        <v>2893.67</v>
      </c>
      <c r="R101">
        <v>53.91</v>
      </c>
      <c r="S101">
        <v>30.45</v>
      </c>
      <c r="T101">
        <v>11817.13</v>
      </c>
      <c r="U101">
        <v>0.56000000000000005</v>
      </c>
      <c r="V101">
        <v>0.92</v>
      </c>
      <c r="W101">
        <v>0.13</v>
      </c>
      <c r="X101">
        <v>0.72</v>
      </c>
      <c r="Y101">
        <v>1</v>
      </c>
      <c r="Z101">
        <v>10</v>
      </c>
    </row>
    <row r="102" spans="1:26" x14ac:dyDescent="0.25">
      <c r="A102">
        <v>10</v>
      </c>
      <c r="B102">
        <v>135</v>
      </c>
      <c r="C102" t="s">
        <v>26</v>
      </c>
      <c r="D102">
        <v>7.3800999999999997</v>
      </c>
      <c r="E102">
        <v>13.55</v>
      </c>
      <c r="F102">
        <v>9.3800000000000008</v>
      </c>
      <c r="G102">
        <v>21.65</v>
      </c>
      <c r="H102">
        <v>0.23</v>
      </c>
      <c r="I102">
        <v>26</v>
      </c>
      <c r="J102">
        <v>268.02</v>
      </c>
      <c r="K102">
        <v>59.89</v>
      </c>
      <c r="L102">
        <v>3.5</v>
      </c>
      <c r="M102">
        <v>24</v>
      </c>
      <c r="N102">
        <v>69.64</v>
      </c>
      <c r="O102">
        <v>33290.379999999997</v>
      </c>
      <c r="P102">
        <v>121.93</v>
      </c>
      <c r="Q102">
        <v>2893.55</v>
      </c>
      <c r="R102">
        <v>52.53</v>
      </c>
      <c r="S102">
        <v>30.45</v>
      </c>
      <c r="T102">
        <v>11140.76</v>
      </c>
      <c r="U102">
        <v>0.57999999999999996</v>
      </c>
      <c r="V102">
        <v>0.92</v>
      </c>
      <c r="W102">
        <v>0.11</v>
      </c>
      <c r="X102">
        <v>0.66</v>
      </c>
      <c r="Y102">
        <v>1</v>
      </c>
      <c r="Z102">
        <v>10</v>
      </c>
    </row>
    <row r="103" spans="1:26" x14ac:dyDescent="0.25">
      <c r="A103">
        <v>11</v>
      </c>
      <c r="B103">
        <v>135</v>
      </c>
      <c r="C103" t="s">
        <v>26</v>
      </c>
      <c r="D103">
        <v>7.4215999999999998</v>
      </c>
      <c r="E103">
        <v>13.47</v>
      </c>
      <c r="F103">
        <v>9.41</v>
      </c>
      <c r="G103">
        <v>23.52</v>
      </c>
      <c r="H103">
        <v>0.25</v>
      </c>
      <c r="I103">
        <v>24</v>
      </c>
      <c r="J103">
        <v>268.5</v>
      </c>
      <c r="K103">
        <v>59.89</v>
      </c>
      <c r="L103">
        <v>3.75</v>
      </c>
      <c r="M103">
        <v>18</v>
      </c>
      <c r="N103">
        <v>69.86</v>
      </c>
      <c r="O103">
        <v>33348.870000000003</v>
      </c>
      <c r="P103">
        <v>119.08</v>
      </c>
      <c r="Q103">
        <v>2893.48</v>
      </c>
      <c r="R103">
        <v>52.95</v>
      </c>
      <c r="S103">
        <v>30.45</v>
      </c>
      <c r="T103">
        <v>11359.45</v>
      </c>
      <c r="U103">
        <v>0.57999999999999996</v>
      </c>
      <c r="V103">
        <v>0.92</v>
      </c>
      <c r="W103">
        <v>0.12</v>
      </c>
      <c r="X103">
        <v>0.69</v>
      </c>
      <c r="Y103">
        <v>1</v>
      </c>
      <c r="Z103">
        <v>10</v>
      </c>
    </row>
    <row r="104" spans="1:26" x14ac:dyDescent="0.25">
      <c r="A104">
        <v>12</v>
      </c>
      <c r="B104">
        <v>135</v>
      </c>
      <c r="C104" t="s">
        <v>26</v>
      </c>
      <c r="D104">
        <v>7.4688999999999997</v>
      </c>
      <c r="E104">
        <v>13.39</v>
      </c>
      <c r="F104">
        <v>9.3699999999999992</v>
      </c>
      <c r="G104">
        <v>24.45</v>
      </c>
      <c r="H104">
        <v>0.26</v>
      </c>
      <c r="I104">
        <v>23</v>
      </c>
      <c r="J104">
        <v>268.97000000000003</v>
      </c>
      <c r="K104">
        <v>59.89</v>
      </c>
      <c r="L104">
        <v>4</v>
      </c>
      <c r="M104">
        <v>5</v>
      </c>
      <c r="N104">
        <v>70.09</v>
      </c>
      <c r="O104">
        <v>33407.449999999997</v>
      </c>
      <c r="P104">
        <v>117.02</v>
      </c>
      <c r="Q104">
        <v>2893.54</v>
      </c>
      <c r="R104">
        <v>51.24</v>
      </c>
      <c r="S104">
        <v>30.45</v>
      </c>
      <c r="T104">
        <v>10511.31</v>
      </c>
      <c r="U104">
        <v>0.59</v>
      </c>
      <c r="V104">
        <v>0.92</v>
      </c>
      <c r="W104">
        <v>0.14000000000000001</v>
      </c>
      <c r="X104">
        <v>0.65</v>
      </c>
      <c r="Y104">
        <v>1</v>
      </c>
      <c r="Z104">
        <v>10</v>
      </c>
    </row>
    <row r="105" spans="1:26" x14ac:dyDescent="0.25">
      <c r="A105">
        <v>13</v>
      </c>
      <c r="B105">
        <v>135</v>
      </c>
      <c r="C105" t="s">
        <v>26</v>
      </c>
      <c r="D105">
        <v>7.4611000000000001</v>
      </c>
      <c r="E105">
        <v>13.4</v>
      </c>
      <c r="F105">
        <v>9.39</v>
      </c>
      <c r="G105">
        <v>24.49</v>
      </c>
      <c r="H105">
        <v>0.28000000000000003</v>
      </c>
      <c r="I105">
        <v>23</v>
      </c>
      <c r="J105">
        <v>269.45</v>
      </c>
      <c r="K105">
        <v>59.89</v>
      </c>
      <c r="L105">
        <v>4.25</v>
      </c>
      <c r="M105">
        <v>0</v>
      </c>
      <c r="N105">
        <v>70.31</v>
      </c>
      <c r="O105">
        <v>33466.11</v>
      </c>
      <c r="P105">
        <v>117.01</v>
      </c>
      <c r="Q105">
        <v>2893.57</v>
      </c>
      <c r="R105">
        <v>51.54</v>
      </c>
      <c r="S105">
        <v>30.45</v>
      </c>
      <c r="T105">
        <v>10661.11</v>
      </c>
      <c r="U105">
        <v>0.59</v>
      </c>
      <c r="V105">
        <v>0.92</v>
      </c>
      <c r="W105">
        <v>0.14000000000000001</v>
      </c>
      <c r="X105">
        <v>0.67</v>
      </c>
      <c r="Y105">
        <v>1</v>
      </c>
      <c r="Z105">
        <v>10</v>
      </c>
    </row>
    <row r="106" spans="1:26" x14ac:dyDescent="0.25">
      <c r="A106">
        <v>0</v>
      </c>
      <c r="B106">
        <v>80</v>
      </c>
      <c r="C106" t="s">
        <v>26</v>
      </c>
      <c r="D106">
        <v>6.0103</v>
      </c>
      <c r="E106">
        <v>16.64</v>
      </c>
      <c r="F106">
        <v>11.38</v>
      </c>
      <c r="G106">
        <v>7.5</v>
      </c>
      <c r="H106">
        <v>0.11</v>
      </c>
      <c r="I106">
        <v>91</v>
      </c>
      <c r="J106">
        <v>159.12</v>
      </c>
      <c r="K106">
        <v>50.28</v>
      </c>
      <c r="L106">
        <v>1</v>
      </c>
      <c r="M106">
        <v>89</v>
      </c>
      <c r="N106">
        <v>27.84</v>
      </c>
      <c r="O106">
        <v>19859.16</v>
      </c>
      <c r="P106">
        <v>124.46</v>
      </c>
      <c r="Q106">
        <v>2894.32</v>
      </c>
      <c r="R106">
        <v>117.39</v>
      </c>
      <c r="S106">
        <v>30.45</v>
      </c>
      <c r="T106">
        <v>43245.33</v>
      </c>
      <c r="U106">
        <v>0.26</v>
      </c>
      <c r="V106">
        <v>0.76</v>
      </c>
      <c r="W106">
        <v>0.23</v>
      </c>
      <c r="X106">
        <v>2.66</v>
      </c>
      <c r="Y106">
        <v>1</v>
      </c>
      <c r="Z106">
        <v>10</v>
      </c>
    </row>
    <row r="107" spans="1:26" x14ac:dyDescent="0.25">
      <c r="A107">
        <v>1</v>
      </c>
      <c r="B107">
        <v>80</v>
      </c>
      <c r="C107" t="s">
        <v>26</v>
      </c>
      <c r="D107">
        <v>6.6940999999999997</v>
      </c>
      <c r="E107">
        <v>14.94</v>
      </c>
      <c r="F107">
        <v>10.55</v>
      </c>
      <c r="G107">
        <v>9.89</v>
      </c>
      <c r="H107">
        <v>0.14000000000000001</v>
      </c>
      <c r="I107">
        <v>64</v>
      </c>
      <c r="J107">
        <v>159.47999999999999</v>
      </c>
      <c r="K107">
        <v>50.28</v>
      </c>
      <c r="L107">
        <v>1.25</v>
      </c>
      <c r="M107">
        <v>62</v>
      </c>
      <c r="N107">
        <v>27.95</v>
      </c>
      <c r="O107">
        <v>19902.91</v>
      </c>
      <c r="P107">
        <v>109.56</v>
      </c>
      <c r="Q107">
        <v>2894.16</v>
      </c>
      <c r="R107">
        <v>90.34</v>
      </c>
      <c r="S107">
        <v>30.45</v>
      </c>
      <c r="T107">
        <v>29852.65</v>
      </c>
      <c r="U107">
        <v>0.34</v>
      </c>
      <c r="V107">
        <v>0.82</v>
      </c>
      <c r="W107">
        <v>0.19</v>
      </c>
      <c r="X107">
        <v>1.83</v>
      </c>
      <c r="Y107">
        <v>1</v>
      </c>
      <c r="Z107">
        <v>10</v>
      </c>
    </row>
    <row r="108" spans="1:26" x14ac:dyDescent="0.25">
      <c r="A108">
        <v>2</v>
      </c>
      <c r="B108">
        <v>80</v>
      </c>
      <c r="C108" t="s">
        <v>26</v>
      </c>
      <c r="D108">
        <v>7.1635999999999997</v>
      </c>
      <c r="E108">
        <v>13.96</v>
      </c>
      <c r="F108">
        <v>10.09</v>
      </c>
      <c r="G108">
        <v>12.61</v>
      </c>
      <c r="H108">
        <v>0.17</v>
      </c>
      <c r="I108">
        <v>48</v>
      </c>
      <c r="J108">
        <v>159.83000000000001</v>
      </c>
      <c r="K108">
        <v>50.28</v>
      </c>
      <c r="L108">
        <v>1.5</v>
      </c>
      <c r="M108">
        <v>46</v>
      </c>
      <c r="N108">
        <v>28.05</v>
      </c>
      <c r="O108">
        <v>19946.71</v>
      </c>
      <c r="P108">
        <v>98.24</v>
      </c>
      <c r="Q108">
        <v>2893.66</v>
      </c>
      <c r="R108">
        <v>75.150000000000006</v>
      </c>
      <c r="S108">
        <v>30.45</v>
      </c>
      <c r="T108">
        <v>22339.54</v>
      </c>
      <c r="U108">
        <v>0.41</v>
      </c>
      <c r="V108">
        <v>0.86</v>
      </c>
      <c r="W108">
        <v>0.16</v>
      </c>
      <c r="X108">
        <v>1.37</v>
      </c>
      <c r="Y108">
        <v>1</v>
      </c>
      <c r="Z108">
        <v>10</v>
      </c>
    </row>
    <row r="109" spans="1:26" x14ac:dyDescent="0.25">
      <c r="A109">
        <v>3</v>
      </c>
      <c r="B109">
        <v>80</v>
      </c>
      <c r="C109" t="s">
        <v>26</v>
      </c>
      <c r="D109">
        <v>7.4526000000000003</v>
      </c>
      <c r="E109">
        <v>13.42</v>
      </c>
      <c r="F109">
        <v>9.84</v>
      </c>
      <c r="G109">
        <v>15.13</v>
      </c>
      <c r="H109">
        <v>0.19</v>
      </c>
      <c r="I109">
        <v>39</v>
      </c>
      <c r="J109">
        <v>160.19</v>
      </c>
      <c r="K109">
        <v>50.28</v>
      </c>
      <c r="L109">
        <v>1.75</v>
      </c>
      <c r="M109">
        <v>19</v>
      </c>
      <c r="N109">
        <v>28.16</v>
      </c>
      <c r="O109">
        <v>19990.53</v>
      </c>
      <c r="P109">
        <v>90.31</v>
      </c>
      <c r="Q109">
        <v>2894.05</v>
      </c>
      <c r="R109">
        <v>66.239999999999995</v>
      </c>
      <c r="S109">
        <v>30.45</v>
      </c>
      <c r="T109">
        <v>17930.669999999998</v>
      </c>
      <c r="U109">
        <v>0.46</v>
      </c>
      <c r="V109">
        <v>0.88</v>
      </c>
      <c r="W109">
        <v>0.17</v>
      </c>
      <c r="X109">
        <v>1.1200000000000001</v>
      </c>
      <c r="Y109">
        <v>1</v>
      </c>
      <c r="Z109">
        <v>10</v>
      </c>
    </row>
    <row r="110" spans="1:26" x14ac:dyDescent="0.25">
      <c r="A110">
        <v>4</v>
      </c>
      <c r="B110">
        <v>80</v>
      </c>
      <c r="C110" t="s">
        <v>26</v>
      </c>
      <c r="D110">
        <v>7.4737</v>
      </c>
      <c r="E110">
        <v>13.38</v>
      </c>
      <c r="F110">
        <v>9.83</v>
      </c>
      <c r="G110">
        <v>15.52</v>
      </c>
      <c r="H110">
        <v>0.22</v>
      </c>
      <c r="I110">
        <v>38</v>
      </c>
      <c r="J110">
        <v>160.54</v>
      </c>
      <c r="K110">
        <v>50.28</v>
      </c>
      <c r="L110">
        <v>2</v>
      </c>
      <c r="M110">
        <v>0</v>
      </c>
      <c r="N110">
        <v>28.26</v>
      </c>
      <c r="O110">
        <v>20034.400000000001</v>
      </c>
      <c r="P110">
        <v>89.32</v>
      </c>
      <c r="Q110">
        <v>2893.73</v>
      </c>
      <c r="R110">
        <v>65.180000000000007</v>
      </c>
      <c r="S110">
        <v>30.45</v>
      </c>
      <c r="T110">
        <v>17406.810000000001</v>
      </c>
      <c r="U110">
        <v>0.47</v>
      </c>
      <c r="V110">
        <v>0.88</v>
      </c>
      <c r="W110">
        <v>0.19</v>
      </c>
      <c r="X110">
        <v>1.1100000000000001</v>
      </c>
      <c r="Y110">
        <v>1</v>
      </c>
      <c r="Z110">
        <v>10</v>
      </c>
    </row>
    <row r="111" spans="1:26" x14ac:dyDescent="0.25">
      <c r="A111">
        <v>0</v>
      </c>
      <c r="B111">
        <v>115</v>
      </c>
      <c r="C111" t="s">
        <v>26</v>
      </c>
      <c r="D111">
        <v>4.7045000000000003</v>
      </c>
      <c r="E111">
        <v>21.26</v>
      </c>
      <c r="F111">
        <v>12.71</v>
      </c>
      <c r="G111">
        <v>5.69</v>
      </c>
      <c r="H111">
        <v>0.08</v>
      </c>
      <c r="I111">
        <v>134</v>
      </c>
      <c r="J111">
        <v>222.93</v>
      </c>
      <c r="K111">
        <v>56.94</v>
      </c>
      <c r="L111">
        <v>1</v>
      </c>
      <c r="M111">
        <v>132</v>
      </c>
      <c r="N111">
        <v>49.99</v>
      </c>
      <c r="O111">
        <v>27728.69</v>
      </c>
      <c r="P111">
        <v>183.15</v>
      </c>
      <c r="Q111">
        <v>2894.49</v>
      </c>
      <c r="R111">
        <v>161.35</v>
      </c>
      <c r="S111">
        <v>30.45</v>
      </c>
      <c r="T111">
        <v>65008.91</v>
      </c>
      <c r="U111">
        <v>0.19</v>
      </c>
      <c r="V111">
        <v>0.68</v>
      </c>
      <c r="W111">
        <v>0.28999999999999998</v>
      </c>
      <c r="X111">
        <v>3.99</v>
      </c>
      <c r="Y111">
        <v>1</v>
      </c>
      <c r="Z111">
        <v>10</v>
      </c>
    </row>
    <row r="112" spans="1:26" x14ac:dyDescent="0.25">
      <c r="A112">
        <v>1</v>
      </c>
      <c r="B112">
        <v>115</v>
      </c>
      <c r="C112" t="s">
        <v>26</v>
      </c>
      <c r="D112">
        <v>5.4539</v>
      </c>
      <c r="E112">
        <v>18.34</v>
      </c>
      <c r="F112">
        <v>11.51</v>
      </c>
      <c r="G112">
        <v>7.27</v>
      </c>
      <c r="H112">
        <v>0.1</v>
      </c>
      <c r="I112">
        <v>95</v>
      </c>
      <c r="J112">
        <v>223.35</v>
      </c>
      <c r="K112">
        <v>56.94</v>
      </c>
      <c r="L112">
        <v>1.25</v>
      </c>
      <c r="M112">
        <v>93</v>
      </c>
      <c r="N112">
        <v>50.15</v>
      </c>
      <c r="O112">
        <v>27780.03</v>
      </c>
      <c r="P112">
        <v>161.88</v>
      </c>
      <c r="Q112">
        <v>2893.94</v>
      </c>
      <c r="R112">
        <v>121.66</v>
      </c>
      <c r="S112">
        <v>30.45</v>
      </c>
      <c r="T112">
        <v>45358.02</v>
      </c>
      <c r="U112">
        <v>0.25</v>
      </c>
      <c r="V112">
        <v>0.75</v>
      </c>
      <c r="W112">
        <v>0.23</v>
      </c>
      <c r="X112">
        <v>2.78</v>
      </c>
      <c r="Y112">
        <v>1</v>
      </c>
      <c r="Z112">
        <v>10</v>
      </c>
    </row>
    <row r="113" spans="1:26" x14ac:dyDescent="0.25">
      <c r="A113">
        <v>2</v>
      </c>
      <c r="B113">
        <v>115</v>
      </c>
      <c r="C113" t="s">
        <v>26</v>
      </c>
      <c r="D113">
        <v>5.9869000000000003</v>
      </c>
      <c r="E113">
        <v>16.7</v>
      </c>
      <c r="F113">
        <v>10.84</v>
      </c>
      <c r="G113">
        <v>8.91</v>
      </c>
      <c r="H113">
        <v>0.12</v>
      </c>
      <c r="I113">
        <v>73</v>
      </c>
      <c r="J113">
        <v>223.76</v>
      </c>
      <c r="K113">
        <v>56.94</v>
      </c>
      <c r="L113">
        <v>1.5</v>
      </c>
      <c r="M113">
        <v>71</v>
      </c>
      <c r="N113">
        <v>50.32</v>
      </c>
      <c r="O113">
        <v>27831.42</v>
      </c>
      <c r="P113">
        <v>148.80000000000001</v>
      </c>
      <c r="Q113">
        <v>2894.4</v>
      </c>
      <c r="R113">
        <v>99.81</v>
      </c>
      <c r="S113">
        <v>30.45</v>
      </c>
      <c r="T113">
        <v>34544.46</v>
      </c>
      <c r="U113">
        <v>0.31</v>
      </c>
      <c r="V113">
        <v>0.8</v>
      </c>
      <c r="W113">
        <v>0.2</v>
      </c>
      <c r="X113">
        <v>2.12</v>
      </c>
      <c r="Y113">
        <v>1</v>
      </c>
      <c r="Z113">
        <v>10</v>
      </c>
    </row>
    <row r="114" spans="1:26" x14ac:dyDescent="0.25">
      <c r="A114">
        <v>3</v>
      </c>
      <c r="B114">
        <v>115</v>
      </c>
      <c r="C114" t="s">
        <v>26</v>
      </c>
      <c r="D114">
        <v>6.4215999999999998</v>
      </c>
      <c r="E114">
        <v>15.57</v>
      </c>
      <c r="F114">
        <v>10.37</v>
      </c>
      <c r="G114">
        <v>10.72</v>
      </c>
      <c r="H114">
        <v>0.14000000000000001</v>
      </c>
      <c r="I114">
        <v>58</v>
      </c>
      <c r="J114">
        <v>224.18</v>
      </c>
      <c r="K114">
        <v>56.94</v>
      </c>
      <c r="L114">
        <v>1.75</v>
      </c>
      <c r="M114">
        <v>56</v>
      </c>
      <c r="N114">
        <v>50.49</v>
      </c>
      <c r="O114">
        <v>27882.87</v>
      </c>
      <c r="P114">
        <v>138.54</v>
      </c>
      <c r="Q114">
        <v>2894.19</v>
      </c>
      <c r="R114">
        <v>84.23</v>
      </c>
      <c r="S114">
        <v>30.45</v>
      </c>
      <c r="T114">
        <v>26829.49</v>
      </c>
      <c r="U114">
        <v>0.36</v>
      </c>
      <c r="V114">
        <v>0.84</v>
      </c>
      <c r="W114">
        <v>0.17</v>
      </c>
      <c r="X114">
        <v>1.64</v>
      </c>
      <c r="Y114">
        <v>1</v>
      </c>
      <c r="Z114">
        <v>10</v>
      </c>
    </row>
    <row r="115" spans="1:26" x14ac:dyDescent="0.25">
      <c r="A115">
        <v>4</v>
      </c>
      <c r="B115">
        <v>115</v>
      </c>
      <c r="C115" t="s">
        <v>26</v>
      </c>
      <c r="D115">
        <v>6.7282999999999999</v>
      </c>
      <c r="E115">
        <v>14.86</v>
      </c>
      <c r="F115">
        <v>10.1</v>
      </c>
      <c r="G115">
        <v>12.62</v>
      </c>
      <c r="H115">
        <v>0.16</v>
      </c>
      <c r="I115">
        <v>48</v>
      </c>
      <c r="J115">
        <v>224.6</v>
      </c>
      <c r="K115">
        <v>56.94</v>
      </c>
      <c r="L115">
        <v>2</v>
      </c>
      <c r="M115">
        <v>46</v>
      </c>
      <c r="N115">
        <v>50.65</v>
      </c>
      <c r="O115">
        <v>27934.37</v>
      </c>
      <c r="P115">
        <v>130.88</v>
      </c>
      <c r="Q115">
        <v>2893.91</v>
      </c>
      <c r="R115">
        <v>75.33</v>
      </c>
      <c r="S115">
        <v>30.45</v>
      </c>
      <c r="T115">
        <v>22430</v>
      </c>
      <c r="U115">
        <v>0.4</v>
      </c>
      <c r="V115">
        <v>0.86</v>
      </c>
      <c r="W115">
        <v>0.16</v>
      </c>
      <c r="X115">
        <v>1.37</v>
      </c>
      <c r="Y115">
        <v>1</v>
      </c>
      <c r="Z115">
        <v>10</v>
      </c>
    </row>
    <row r="116" spans="1:26" x14ac:dyDescent="0.25">
      <c r="A116">
        <v>5</v>
      </c>
      <c r="B116">
        <v>115</v>
      </c>
      <c r="C116" t="s">
        <v>26</v>
      </c>
      <c r="D116">
        <v>6.9873000000000003</v>
      </c>
      <c r="E116">
        <v>14.31</v>
      </c>
      <c r="F116">
        <v>9.85</v>
      </c>
      <c r="G116">
        <v>14.42</v>
      </c>
      <c r="H116">
        <v>0.18</v>
      </c>
      <c r="I116">
        <v>41</v>
      </c>
      <c r="J116">
        <v>225.01</v>
      </c>
      <c r="K116">
        <v>56.94</v>
      </c>
      <c r="L116">
        <v>2.25</v>
      </c>
      <c r="M116">
        <v>39</v>
      </c>
      <c r="N116">
        <v>50.82</v>
      </c>
      <c r="O116">
        <v>27985.94</v>
      </c>
      <c r="P116">
        <v>123.81</v>
      </c>
      <c r="Q116">
        <v>2893.6</v>
      </c>
      <c r="R116">
        <v>67.48</v>
      </c>
      <c r="S116">
        <v>30.45</v>
      </c>
      <c r="T116">
        <v>18540.5</v>
      </c>
      <c r="U116">
        <v>0.45</v>
      </c>
      <c r="V116">
        <v>0.88</v>
      </c>
      <c r="W116">
        <v>0.14000000000000001</v>
      </c>
      <c r="X116">
        <v>1.1299999999999999</v>
      </c>
      <c r="Y116">
        <v>1</v>
      </c>
      <c r="Z116">
        <v>10</v>
      </c>
    </row>
    <row r="117" spans="1:26" x14ac:dyDescent="0.25">
      <c r="A117">
        <v>6</v>
      </c>
      <c r="B117">
        <v>115</v>
      </c>
      <c r="C117" t="s">
        <v>26</v>
      </c>
      <c r="D117">
        <v>7.2027000000000001</v>
      </c>
      <c r="E117">
        <v>13.88</v>
      </c>
      <c r="F117">
        <v>9.69</v>
      </c>
      <c r="G117">
        <v>16.61</v>
      </c>
      <c r="H117">
        <v>0.2</v>
      </c>
      <c r="I117">
        <v>35</v>
      </c>
      <c r="J117">
        <v>225.43</v>
      </c>
      <c r="K117">
        <v>56.94</v>
      </c>
      <c r="L117">
        <v>2.5</v>
      </c>
      <c r="M117">
        <v>33</v>
      </c>
      <c r="N117">
        <v>50.99</v>
      </c>
      <c r="O117">
        <v>28037.57</v>
      </c>
      <c r="P117">
        <v>117.66</v>
      </c>
      <c r="Q117">
        <v>2893.84</v>
      </c>
      <c r="R117">
        <v>62.06</v>
      </c>
      <c r="S117">
        <v>30.45</v>
      </c>
      <c r="T117">
        <v>15858.12</v>
      </c>
      <c r="U117">
        <v>0.49</v>
      </c>
      <c r="V117">
        <v>0.89</v>
      </c>
      <c r="W117">
        <v>0.14000000000000001</v>
      </c>
      <c r="X117">
        <v>0.97</v>
      </c>
      <c r="Y117">
        <v>1</v>
      </c>
      <c r="Z117">
        <v>10</v>
      </c>
    </row>
    <row r="118" spans="1:26" x14ac:dyDescent="0.25">
      <c r="A118">
        <v>7</v>
      </c>
      <c r="B118">
        <v>115</v>
      </c>
      <c r="C118" t="s">
        <v>26</v>
      </c>
      <c r="D118">
        <v>7.4138000000000002</v>
      </c>
      <c r="E118">
        <v>13.49</v>
      </c>
      <c r="F118">
        <v>9.51</v>
      </c>
      <c r="G118">
        <v>19.02</v>
      </c>
      <c r="H118">
        <v>0.22</v>
      </c>
      <c r="I118">
        <v>30</v>
      </c>
      <c r="J118">
        <v>225.85</v>
      </c>
      <c r="K118">
        <v>56.94</v>
      </c>
      <c r="L118">
        <v>2.75</v>
      </c>
      <c r="M118">
        <v>26</v>
      </c>
      <c r="N118">
        <v>51.16</v>
      </c>
      <c r="O118">
        <v>28089.25</v>
      </c>
      <c r="P118">
        <v>110.85</v>
      </c>
      <c r="Q118">
        <v>2893.66</v>
      </c>
      <c r="R118">
        <v>56.15</v>
      </c>
      <c r="S118">
        <v>30.45</v>
      </c>
      <c r="T118">
        <v>12929.04</v>
      </c>
      <c r="U118">
        <v>0.54</v>
      </c>
      <c r="V118">
        <v>0.91</v>
      </c>
      <c r="W118">
        <v>0.13</v>
      </c>
      <c r="X118">
        <v>0.79</v>
      </c>
      <c r="Y118">
        <v>1</v>
      </c>
      <c r="Z118">
        <v>10</v>
      </c>
    </row>
    <row r="119" spans="1:26" x14ac:dyDescent="0.25">
      <c r="A119">
        <v>8</v>
      </c>
      <c r="B119">
        <v>115</v>
      </c>
      <c r="C119" t="s">
        <v>26</v>
      </c>
      <c r="D119">
        <v>7.5921000000000003</v>
      </c>
      <c r="E119">
        <v>13.17</v>
      </c>
      <c r="F119">
        <v>9.33</v>
      </c>
      <c r="G119">
        <v>20.72</v>
      </c>
      <c r="H119">
        <v>0.24</v>
      </c>
      <c r="I119">
        <v>27</v>
      </c>
      <c r="J119">
        <v>226.27</v>
      </c>
      <c r="K119">
        <v>56.94</v>
      </c>
      <c r="L119">
        <v>3</v>
      </c>
      <c r="M119">
        <v>8</v>
      </c>
      <c r="N119">
        <v>51.33</v>
      </c>
      <c r="O119">
        <v>28140.99</v>
      </c>
      <c r="P119">
        <v>104.7</v>
      </c>
      <c r="Q119">
        <v>2893.57</v>
      </c>
      <c r="R119">
        <v>48.81</v>
      </c>
      <c r="S119">
        <v>30.45</v>
      </c>
      <c r="T119">
        <v>9276</v>
      </c>
      <c r="U119">
        <v>0.62</v>
      </c>
      <c r="V119">
        <v>0.93</v>
      </c>
      <c r="W119">
        <v>0.15</v>
      </c>
      <c r="X119">
        <v>0.61</v>
      </c>
      <c r="Y119">
        <v>1</v>
      </c>
      <c r="Z119">
        <v>10</v>
      </c>
    </row>
    <row r="120" spans="1:26" x14ac:dyDescent="0.25">
      <c r="A120">
        <v>9</v>
      </c>
      <c r="B120">
        <v>115</v>
      </c>
      <c r="C120" t="s">
        <v>26</v>
      </c>
      <c r="D120">
        <v>7.6037999999999997</v>
      </c>
      <c r="E120">
        <v>13.15</v>
      </c>
      <c r="F120">
        <v>9.31</v>
      </c>
      <c r="G120">
        <v>20.68</v>
      </c>
      <c r="H120">
        <v>0.25</v>
      </c>
      <c r="I120">
        <v>27</v>
      </c>
      <c r="J120">
        <v>226.69</v>
      </c>
      <c r="K120">
        <v>56.94</v>
      </c>
      <c r="L120">
        <v>3.25</v>
      </c>
      <c r="M120">
        <v>0</v>
      </c>
      <c r="N120">
        <v>51.5</v>
      </c>
      <c r="O120">
        <v>28192.799999999999</v>
      </c>
      <c r="P120">
        <v>104.17</v>
      </c>
      <c r="Q120">
        <v>2893.63</v>
      </c>
      <c r="R120">
        <v>47.77</v>
      </c>
      <c r="S120">
        <v>30.45</v>
      </c>
      <c r="T120">
        <v>8756.58</v>
      </c>
      <c r="U120">
        <v>0.64</v>
      </c>
      <c r="V120">
        <v>0.93</v>
      </c>
      <c r="W120">
        <v>0.16</v>
      </c>
      <c r="X120">
        <v>0.57999999999999996</v>
      </c>
      <c r="Y120">
        <v>1</v>
      </c>
      <c r="Z120">
        <v>10</v>
      </c>
    </row>
    <row r="121" spans="1:26" x14ac:dyDescent="0.25">
      <c r="A121">
        <v>0</v>
      </c>
      <c r="B121">
        <v>35</v>
      </c>
      <c r="C121" t="s">
        <v>26</v>
      </c>
      <c r="D121">
        <v>6.8738999999999999</v>
      </c>
      <c r="E121">
        <v>14.55</v>
      </c>
      <c r="F121">
        <v>11.21</v>
      </c>
      <c r="G121">
        <v>8.01</v>
      </c>
      <c r="H121">
        <v>0.22</v>
      </c>
      <c r="I121">
        <v>84</v>
      </c>
      <c r="J121">
        <v>80.84</v>
      </c>
      <c r="K121">
        <v>35.1</v>
      </c>
      <c r="L121">
        <v>1</v>
      </c>
      <c r="M121">
        <v>0</v>
      </c>
      <c r="N121">
        <v>9.74</v>
      </c>
      <c r="O121">
        <v>10204.209999999999</v>
      </c>
      <c r="P121">
        <v>68.760000000000005</v>
      </c>
      <c r="Q121">
        <v>2894.47</v>
      </c>
      <c r="R121">
        <v>108.16</v>
      </c>
      <c r="S121">
        <v>30.45</v>
      </c>
      <c r="T121">
        <v>38666.370000000003</v>
      </c>
      <c r="U121">
        <v>0.28000000000000003</v>
      </c>
      <c r="V121">
        <v>0.77</v>
      </c>
      <c r="W121">
        <v>0.32</v>
      </c>
      <c r="X121">
        <v>2.4900000000000002</v>
      </c>
      <c r="Y121">
        <v>1</v>
      </c>
      <c r="Z121">
        <v>10</v>
      </c>
    </row>
    <row r="122" spans="1:26" x14ac:dyDescent="0.25">
      <c r="A122">
        <v>0</v>
      </c>
      <c r="B122">
        <v>50</v>
      </c>
      <c r="C122" t="s">
        <v>26</v>
      </c>
      <c r="D122">
        <v>7.2135999999999996</v>
      </c>
      <c r="E122">
        <v>13.86</v>
      </c>
      <c r="F122">
        <v>10.49</v>
      </c>
      <c r="G122">
        <v>10.49</v>
      </c>
      <c r="H122">
        <v>0.16</v>
      </c>
      <c r="I122">
        <v>60</v>
      </c>
      <c r="J122">
        <v>107.41</v>
      </c>
      <c r="K122">
        <v>41.65</v>
      </c>
      <c r="L122">
        <v>1</v>
      </c>
      <c r="M122">
        <v>10</v>
      </c>
      <c r="N122">
        <v>14.77</v>
      </c>
      <c r="O122">
        <v>13481.73</v>
      </c>
      <c r="P122">
        <v>75.84</v>
      </c>
      <c r="Q122">
        <v>2894.54</v>
      </c>
      <c r="R122">
        <v>86.18</v>
      </c>
      <c r="S122">
        <v>30.45</v>
      </c>
      <c r="T122">
        <v>27795.200000000001</v>
      </c>
      <c r="U122">
        <v>0.35</v>
      </c>
      <c r="V122">
        <v>0.83</v>
      </c>
      <c r="W122">
        <v>0.24</v>
      </c>
      <c r="X122">
        <v>1.77</v>
      </c>
      <c r="Y122">
        <v>1</v>
      </c>
      <c r="Z122">
        <v>10</v>
      </c>
    </row>
    <row r="123" spans="1:26" x14ac:dyDescent="0.25">
      <c r="A123">
        <v>1</v>
      </c>
      <c r="B123">
        <v>50</v>
      </c>
      <c r="C123" t="s">
        <v>26</v>
      </c>
      <c r="D123">
        <v>7.2397</v>
      </c>
      <c r="E123">
        <v>13.81</v>
      </c>
      <c r="F123">
        <v>10.47</v>
      </c>
      <c r="G123">
        <v>10.64</v>
      </c>
      <c r="H123">
        <v>0.2</v>
      </c>
      <c r="I123">
        <v>59</v>
      </c>
      <c r="J123">
        <v>107.73</v>
      </c>
      <c r="K123">
        <v>41.65</v>
      </c>
      <c r="L123">
        <v>1.25</v>
      </c>
      <c r="M123">
        <v>0</v>
      </c>
      <c r="N123">
        <v>14.83</v>
      </c>
      <c r="O123">
        <v>13520.81</v>
      </c>
      <c r="P123">
        <v>75.62</v>
      </c>
      <c r="Q123">
        <v>2894.18</v>
      </c>
      <c r="R123">
        <v>84.95</v>
      </c>
      <c r="S123">
        <v>30.45</v>
      </c>
      <c r="T123">
        <v>27187.35</v>
      </c>
      <c r="U123">
        <v>0.36</v>
      </c>
      <c r="V123">
        <v>0.83</v>
      </c>
      <c r="W123">
        <v>0.25</v>
      </c>
      <c r="X123">
        <v>1.74</v>
      </c>
      <c r="Y123">
        <v>1</v>
      </c>
      <c r="Z123">
        <v>10</v>
      </c>
    </row>
    <row r="124" spans="1:26" x14ac:dyDescent="0.25">
      <c r="A124">
        <v>0</v>
      </c>
      <c r="B124">
        <v>25</v>
      </c>
      <c r="C124" t="s">
        <v>26</v>
      </c>
      <c r="D124">
        <v>6.3964999999999996</v>
      </c>
      <c r="E124">
        <v>15.63</v>
      </c>
      <c r="F124">
        <v>12.21</v>
      </c>
      <c r="G124">
        <v>6.26</v>
      </c>
      <c r="H124">
        <v>0.28000000000000003</v>
      </c>
      <c r="I124">
        <v>117</v>
      </c>
      <c r="J124">
        <v>61.76</v>
      </c>
      <c r="K124">
        <v>28.92</v>
      </c>
      <c r="L124">
        <v>1</v>
      </c>
      <c r="M124">
        <v>0</v>
      </c>
      <c r="N124">
        <v>6.84</v>
      </c>
      <c r="O124">
        <v>7851.41</v>
      </c>
      <c r="P124">
        <v>63.85</v>
      </c>
      <c r="Q124">
        <v>2894.88</v>
      </c>
      <c r="R124">
        <v>139.29</v>
      </c>
      <c r="S124">
        <v>30.45</v>
      </c>
      <c r="T124">
        <v>54063.17</v>
      </c>
      <c r="U124">
        <v>0.22</v>
      </c>
      <c r="V124">
        <v>0.71</v>
      </c>
      <c r="W124">
        <v>0.42</v>
      </c>
      <c r="X124">
        <v>3.49</v>
      </c>
      <c r="Y124">
        <v>1</v>
      </c>
      <c r="Z124">
        <v>10</v>
      </c>
    </row>
    <row r="125" spans="1:26" x14ac:dyDescent="0.25">
      <c r="A125">
        <v>0</v>
      </c>
      <c r="B125">
        <v>85</v>
      </c>
      <c r="C125" t="s">
        <v>26</v>
      </c>
      <c r="D125">
        <v>5.8070000000000004</v>
      </c>
      <c r="E125">
        <v>17.22</v>
      </c>
      <c r="F125">
        <v>11.56</v>
      </c>
      <c r="G125">
        <v>7.15</v>
      </c>
      <c r="H125">
        <v>0.11</v>
      </c>
      <c r="I125">
        <v>97</v>
      </c>
      <c r="J125">
        <v>167.88</v>
      </c>
      <c r="K125">
        <v>51.39</v>
      </c>
      <c r="L125">
        <v>1</v>
      </c>
      <c r="M125">
        <v>95</v>
      </c>
      <c r="N125">
        <v>30.49</v>
      </c>
      <c r="O125">
        <v>20939.59</v>
      </c>
      <c r="P125">
        <v>132.66999999999999</v>
      </c>
      <c r="Q125">
        <v>2894.26</v>
      </c>
      <c r="R125">
        <v>123.32</v>
      </c>
      <c r="S125">
        <v>30.45</v>
      </c>
      <c r="T125">
        <v>46178.84</v>
      </c>
      <c r="U125">
        <v>0.25</v>
      </c>
      <c r="V125">
        <v>0.75</v>
      </c>
      <c r="W125">
        <v>0.24</v>
      </c>
      <c r="X125">
        <v>2.84</v>
      </c>
      <c r="Y125">
        <v>1</v>
      </c>
      <c r="Z125">
        <v>10</v>
      </c>
    </row>
    <row r="126" spans="1:26" x14ac:dyDescent="0.25">
      <c r="A126">
        <v>1</v>
      </c>
      <c r="B126">
        <v>85</v>
      </c>
      <c r="C126" t="s">
        <v>26</v>
      </c>
      <c r="D126">
        <v>6.4825999999999997</v>
      </c>
      <c r="E126">
        <v>15.43</v>
      </c>
      <c r="F126">
        <v>10.71</v>
      </c>
      <c r="G126">
        <v>9.32</v>
      </c>
      <c r="H126">
        <v>0.13</v>
      </c>
      <c r="I126">
        <v>69</v>
      </c>
      <c r="J126">
        <v>168.25</v>
      </c>
      <c r="K126">
        <v>51.39</v>
      </c>
      <c r="L126">
        <v>1.25</v>
      </c>
      <c r="M126">
        <v>67</v>
      </c>
      <c r="N126">
        <v>30.6</v>
      </c>
      <c r="O126">
        <v>20984.25</v>
      </c>
      <c r="P126">
        <v>117.55</v>
      </c>
      <c r="Q126">
        <v>2894.19</v>
      </c>
      <c r="R126">
        <v>95.7</v>
      </c>
      <c r="S126">
        <v>30.45</v>
      </c>
      <c r="T126">
        <v>32508.48</v>
      </c>
      <c r="U126">
        <v>0.32</v>
      </c>
      <c r="V126">
        <v>0.81</v>
      </c>
      <c r="W126">
        <v>0.19</v>
      </c>
      <c r="X126">
        <v>1.99</v>
      </c>
      <c r="Y126">
        <v>1</v>
      </c>
      <c r="Z126">
        <v>10</v>
      </c>
    </row>
    <row r="127" spans="1:26" x14ac:dyDescent="0.25">
      <c r="A127">
        <v>2</v>
      </c>
      <c r="B127">
        <v>85</v>
      </c>
      <c r="C127" t="s">
        <v>26</v>
      </c>
      <c r="D127">
        <v>6.9852999999999996</v>
      </c>
      <c r="E127">
        <v>14.32</v>
      </c>
      <c r="F127">
        <v>10.18</v>
      </c>
      <c r="G127">
        <v>11.75</v>
      </c>
      <c r="H127">
        <v>0.16</v>
      </c>
      <c r="I127">
        <v>52</v>
      </c>
      <c r="J127">
        <v>168.61</v>
      </c>
      <c r="K127">
        <v>51.39</v>
      </c>
      <c r="L127">
        <v>1.5</v>
      </c>
      <c r="M127">
        <v>50</v>
      </c>
      <c r="N127">
        <v>30.71</v>
      </c>
      <c r="O127">
        <v>21028.94</v>
      </c>
      <c r="P127">
        <v>106.07</v>
      </c>
      <c r="Q127">
        <v>2894.06</v>
      </c>
      <c r="R127">
        <v>78.2</v>
      </c>
      <c r="S127">
        <v>30.45</v>
      </c>
      <c r="T127">
        <v>23844.17</v>
      </c>
      <c r="U127">
        <v>0.39</v>
      </c>
      <c r="V127">
        <v>0.85</v>
      </c>
      <c r="W127">
        <v>0.16</v>
      </c>
      <c r="X127">
        <v>1.46</v>
      </c>
      <c r="Y127">
        <v>1</v>
      </c>
      <c r="Z127">
        <v>10</v>
      </c>
    </row>
    <row r="128" spans="1:26" x14ac:dyDescent="0.25">
      <c r="A128">
        <v>3</v>
      </c>
      <c r="B128">
        <v>85</v>
      </c>
      <c r="C128" t="s">
        <v>26</v>
      </c>
      <c r="D128">
        <v>7.3411999999999997</v>
      </c>
      <c r="E128">
        <v>13.62</v>
      </c>
      <c r="F128">
        <v>9.86</v>
      </c>
      <c r="G128">
        <v>14.43</v>
      </c>
      <c r="H128">
        <v>0.18</v>
      </c>
      <c r="I128">
        <v>41</v>
      </c>
      <c r="J128">
        <v>168.97</v>
      </c>
      <c r="K128">
        <v>51.39</v>
      </c>
      <c r="L128">
        <v>1.75</v>
      </c>
      <c r="M128">
        <v>35</v>
      </c>
      <c r="N128">
        <v>30.83</v>
      </c>
      <c r="O128">
        <v>21073.68</v>
      </c>
      <c r="P128">
        <v>96.5</v>
      </c>
      <c r="Q128">
        <v>2893.81</v>
      </c>
      <c r="R128">
        <v>67.5</v>
      </c>
      <c r="S128">
        <v>30.45</v>
      </c>
      <c r="T128">
        <v>18550.169999999998</v>
      </c>
      <c r="U128">
        <v>0.45</v>
      </c>
      <c r="V128">
        <v>0.88</v>
      </c>
      <c r="W128">
        <v>0.15</v>
      </c>
      <c r="X128">
        <v>1.1399999999999999</v>
      </c>
      <c r="Y128">
        <v>1</v>
      </c>
      <c r="Z128">
        <v>10</v>
      </c>
    </row>
    <row r="129" spans="1:26" x14ac:dyDescent="0.25">
      <c r="A129">
        <v>4</v>
      </c>
      <c r="B129">
        <v>85</v>
      </c>
      <c r="C129" t="s">
        <v>26</v>
      </c>
      <c r="D129">
        <v>7.4889000000000001</v>
      </c>
      <c r="E129">
        <v>13.35</v>
      </c>
      <c r="F129">
        <v>9.76</v>
      </c>
      <c r="G129">
        <v>16.27</v>
      </c>
      <c r="H129">
        <v>0.21</v>
      </c>
      <c r="I129">
        <v>36</v>
      </c>
      <c r="J129">
        <v>169.33</v>
      </c>
      <c r="K129">
        <v>51.39</v>
      </c>
      <c r="L129">
        <v>2</v>
      </c>
      <c r="M129">
        <v>7</v>
      </c>
      <c r="N129">
        <v>30.94</v>
      </c>
      <c r="O129">
        <v>21118.46</v>
      </c>
      <c r="P129">
        <v>91.79</v>
      </c>
      <c r="Q129">
        <v>2893.74</v>
      </c>
      <c r="R129">
        <v>63.31</v>
      </c>
      <c r="S129">
        <v>30.45</v>
      </c>
      <c r="T129">
        <v>16480.009999999998</v>
      </c>
      <c r="U129">
        <v>0.48</v>
      </c>
      <c r="V129">
        <v>0.89</v>
      </c>
      <c r="W129">
        <v>0.17</v>
      </c>
      <c r="X129">
        <v>1.04</v>
      </c>
      <c r="Y129">
        <v>1</v>
      </c>
      <c r="Z129">
        <v>10</v>
      </c>
    </row>
    <row r="130" spans="1:26" x14ac:dyDescent="0.25">
      <c r="A130">
        <v>5</v>
      </c>
      <c r="B130">
        <v>85</v>
      </c>
      <c r="C130" t="s">
        <v>26</v>
      </c>
      <c r="D130">
        <v>7.4829999999999997</v>
      </c>
      <c r="E130">
        <v>13.36</v>
      </c>
      <c r="F130">
        <v>9.77</v>
      </c>
      <c r="G130">
        <v>16.29</v>
      </c>
      <c r="H130">
        <v>0.24</v>
      </c>
      <c r="I130">
        <v>36</v>
      </c>
      <c r="J130">
        <v>169.7</v>
      </c>
      <c r="K130">
        <v>51.39</v>
      </c>
      <c r="L130">
        <v>2.25</v>
      </c>
      <c r="M130">
        <v>0</v>
      </c>
      <c r="N130">
        <v>31.05</v>
      </c>
      <c r="O130">
        <v>21163.27</v>
      </c>
      <c r="P130">
        <v>91.54</v>
      </c>
      <c r="Q130">
        <v>2893.76</v>
      </c>
      <c r="R130">
        <v>63.26</v>
      </c>
      <c r="S130">
        <v>30.45</v>
      </c>
      <c r="T130">
        <v>16454.73</v>
      </c>
      <c r="U130">
        <v>0.48</v>
      </c>
      <c r="V130">
        <v>0.89</v>
      </c>
      <c r="W130">
        <v>0.19</v>
      </c>
      <c r="X130">
        <v>1.05</v>
      </c>
      <c r="Y130">
        <v>1</v>
      </c>
      <c r="Z130">
        <v>10</v>
      </c>
    </row>
    <row r="131" spans="1:26" x14ac:dyDescent="0.25">
      <c r="A131">
        <v>0</v>
      </c>
      <c r="B131">
        <v>20</v>
      </c>
      <c r="C131" t="s">
        <v>26</v>
      </c>
      <c r="D131">
        <v>6.0140000000000002</v>
      </c>
      <c r="E131">
        <v>16.63</v>
      </c>
      <c r="F131">
        <v>13.1</v>
      </c>
      <c r="G131">
        <v>5.38</v>
      </c>
      <c r="H131">
        <v>0.34</v>
      </c>
      <c r="I131">
        <v>146</v>
      </c>
      <c r="J131">
        <v>51.33</v>
      </c>
      <c r="K131">
        <v>24.83</v>
      </c>
      <c r="L131">
        <v>1</v>
      </c>
      <c r="M131">
        <v>0</v>
      </c>
      <c r="N131">
        <v>5.51</v>
      </c>
      <c r="O131">
        <v>6564.78</v>
      </c>
      <c r="P131">
        <v>60.94</v>
      </c>
      <c r="Q131">
        <v>2895.43</v>
      </c>
      <c r="R131">
        <v>166.84</v>
      </c>
      <c r="S131">
        <v>30.45</v>
      </c>
      <c r="T131">
        <v>67694.48</v>
      </c>
      <c r="U131">
        <v>0.18</v>
      </c>
      <c r="V131">
        <v>0.66</v>
      </c>
      <c r="W131">
        <v>0.5</v>
      </c>
      <c r="X131">
        <v>4.37</v>
      </c>
      <c r="Y131">
        <v>1</v>
      </c>
      <c r="Z131">
        <v>10</v>
      </c>
    </row>
    <row r="132" spans="1:26" x14ac:dyDescent="0.25">
      <c r="A132">
        <v>0</v>
      </c>
      <c r="B132">
        <v>120</v>
      </c>
      <c r="C132" t="s">
        <v>26</v>
      </c>
      <c r="D132">
        <v>4.5481999999999996</v>
      </c>
      <c r="E132">
        <v>21.99</v>
      </c>
      <c r="F132">
        <v>12.9</v>
      </c>
      <c r="G132">
        <v>5.53</v>
      </c>
      <c r="H132">
        <v>0.08</v>
      </c>
      <c r="I132">
        <v>140</v>
      </c>
      <c r="J132">
        <v>232.68</v>
      </c>
      <c r="K132">
        <v>57.72</v>
      </c>
      <c r="L132">
        <v>1</v>
      </c>
      <c r="M132">
        <v>138</v>
      </c>
      <c r="N132">
        <v>53.95</v>
      </c>
      <c r="O132">
        <v>28931.02</v>
      </c>
      <c r="P132">
        <v>191.82</v>
      </c>
      <c r="Q132">
        <v>2893.98</v>
      </c>
      <c r="R132">
        <v>167.57</v>
      </c>
      <c r="S132">
        <v>30.45</v>
      </c>
      <c r="T132">
        <v>68089.95</v>
      </c>
      <c r="U132">
        <v>0.18</v>
      </c>
      <c r="V132">
        <v>0.67</v>
      </c>
      <c r="W132">
        <v>0.3</v>
      </c>
      <c r="X132">
        <v>4.18</v>
      </c>
      <c r="Y132">
        <v>1</v>
      </c>
      <c r="Z132">
        <v>10</v>
      </c>
    </row>
    <row r="133" spans="1:26" x14ac:dyDescent="0.25">
      <c r="A133">
        <v>1</v>
      </c>
      <c r="B133">
        <v>120</v>
      </c>
      <c r="C133" t="s">
        <v>26</v>
      </c>
      <c r="D133">
        <v>5.3074000000000003</v>
      </c>
      <c r="E133">
        <v>18.84</v>
      </c>
      <c r="F133">
        <v>11.62</v>
      </c>
      <c r="G133">
        <v>7.04</v>
      </c>
      <c r="H133">
        <v>0.1</v>
      </c>
      <c r="I133">
        <v>99</v>
      </c>
      <c r="J133">
        <v>233.1</v>
      </c>
      <c r="K133">
        <v>57.72</v>
      </c>
      <c r="L133">
        <v>1.25</v>
      </c>
      <c r="M133">
        <v>97</v>
      </c>
      <c r="N133">
        <v>54.13</v>
      </c>
      <c r="O133">
        <v>28983.75</v>
      </c>
      <c r="P133">
        <v>169.11</v>
      </c>
      <c r="Q133">
        <v>2894.12</v>
      </c>
      <c r="R133">
        <v>125.49</v>
      </c>
      <c r="S133">
        <v>30.45</v>
      </c>
      <c r="T133">
        <v>47256.4</v>
      </c>
      <c r="U133">
        <v>0.24</v>
      </c>
      <c r="V133">
        <v>0.75</v>
      </c>
      <c r="W133">
        <v>0.24</v>
      </c>
      <c r="X133">
        <v>2.9</v>
      </c>
      <c r="Y133">
        <v>1</v>
      </c>
      <c r="Z133">
        <v>10</v>
      </c>
    </row>
    <row r="134" spans="1:26" x14ac:dyDescent="0.25">
      <c r="A134">
        <v>2</v>
      </c>
      <c r="B134">
        <v>120</v>
      </c>
      <c r="C134" t="s">
        <v>26</v>
      </c>
      <c r="D134">
        <v>5.8475999999999999</v>
      </c>
      <c r="E134">
        <v>17.100000000000001</v>
      </c>
      <c r="F134">
        <v>10.93</v>
      </c>
      <c r="G134">
        <v>8.6300000000000008</v>
      </c>
      <c r="H134">
        <v>0.11</v>
      </c>
      <c r="I134">
        <v>76</v>
      </c>
      <c r="J134">
        <v>233.53</v>
      </c>
      <c r="K134">
        <v>57.72</v>
      </c>
      <c r="L134">
        <v>1.5</v>
      </c>
      <c r="M134">
        <v>74</v>
      </c>
      <c r="N134">
        <v>54.31</v>
      </c>
      <c r="O134">
        <v>29036.54</v>
      </c>
      <c r="P134">
        <v>155.53</v>
      </c>
      <c r="Q134">
        <v>2894.68</v>
      </c>
      <c r="R134">
        <v>102.8</v>
      </c>
      <c r="S134">
        <v>30.45</v>
      </c>
      <c r="T134">
        <v>36022.85</v>
      </c>
      <c r="U134">
        <v>0.3</v>
      </c>
      <c r="V134">
        <v>0.79</v>
      </c>
      <c r="W134">
        <v>0.2</v>
      </c>
      <c r="X134">
        <v>2.21</v>
      </c>
      <c r="Y134">
        <v>1</v>
      </c>
      <c r="Z134">
        <v>10</v>
      </c>
    </row>
    <row r="135" spans="1:26" x14ac:dyDescent="0.25">
      <c r="A135">
        <v>3</v>
      </c>
      <c r="B135">
        <v>120</v>
      </c>
      <c r="C135" t="s">
        <v>26</v>
      </c>
      <c r="D135">
        <v>6.2671000000000001</v>
      </c>
      <c r="E135">
        <v>15.96</v>
      </c>
      <c r="F135">
        <v>10.47</v>
      </c>
      <c r="G135">
        <v>10.3</v>
      </c>
      <c r="H135">
        <v>0.13</v>
      </c>
      <c r="I135">
        <v>61</v>
      </c>
      <c r="J135">
        <v>233.96</v>
      </c>
      <c r="K135">
        <v>57.72</v>
      </c>
      <c r="L135">
        <v>1.75</v>
      </c>
      <c r="M135">
        <v>59</v>
      </c>
      <c r="N135">
        <v>54.49</v>
      </c>
      <c r="O135">
        <v>29089.39</v>
      </c>
      <c r="P135">
        <v>145.49</v>
      </c>
      <c r="Q135">
        <v>2894.57</v>
      </c>
      <c r="R135">
        <v>87.5</v>
      </c>
      <c r="S135">
        <v>30.45</v>
      </c>
      <c r="T135">
        <v>28448.66</v>
      </c>
      <c r="U135">
        <v>0.35</v>
      </c>
      <c r="V135">
        <v>0.83</v>
      </c>
      <c r="W135">
        <v>0.18</v>
      </c>
      <c r="X135">
        <v>1.75</v>
      </c>
      <c r="Y135">
        <v>1</v>
      </c>
      <c r="Z135">
        <v>10</v>
      </c>
    </row>
    <row r="136" spans="1:26" x14ac:dyDescent="0.25">
      <c r="A136">
        <v>4</v>
      </c>
      <c r="B136">
        <v>120</v>
      </c>
      <c r="C136" t="s">
        <v>26</v>
      </c>
      <c r="D136">
        <v>6.5858999999999996</v>
      </c>
      <c r="E136">
        <v>15.18</v>
      </c>
      <c r="F136">
        <v>10.15</v>
      </c>
      <c r="G136">
        <v>11.94</v>
      </c>
      <c r="H136">
        <v>0.15</v>
      </c>
      <c r="I136">
        <v>51</v>
      </c>
      <c r="J136">
        <v>234.39</v>
      </c>
      <c r="K136">
        <v>57.72</v>
      </c>
      <c r="L136">
        <v>2</v>
      </c>
      <c r="M136">
        <v>49</v>
      </c>
      <c r="N136">
        <v>54.67</v>
      </c>
      <c r="O136">
        <v>29142.31</v>
      </c>
      <c r="P136">
        <v>137.26</v>
      </c>
      <c r="Q136">
        <v>2894.11</v>
      </c>
      <c r="R136">
        <v>77.17</v>
      </c>
      <c r="S136">
        <v>30.45</v>
      </c>
      <c r="T136">
        <v>23333.52</v>
      </c>
      <c r="U136">
        <v>0.39</v>
      </c>
      <c r="V136">
        <v>0.85</v>
      </c>
      <c r="W136">
        <v>0.16</v>
      </c>
      <c r="X136">
        <v>1.43</v>
      </c>
      <c r="Y136">
        <v>1</v>
      </c>
      <c r="Z136">
        <v>10</v>
      </c>
    </row>
    <row r="137" spans="1:26" x14ac:dyDescent="0.25">
      <c r="A137">
        <v>5</v>
      </c>
      <c r="B137">
        <v>120</v>
      </c>
      <c r="C137" t="s">
        <v>26</v>
      </c>
      <c r="D137">
        <v>6.8525999999999998</v>
      </c>
      <c r="E137">
        <v>14.59</v>
      </c>
      <c r="F137">
        <v>9.93</v>
      </c>
      <c r="G137">
        <v>13.85</v>
      </c>
      <c r="H137">
        <v>0.17</v>
      </c>
      <c r="I137">
        <v>43</v>
      </c>
      <c r="J137">
        <v>234.82</v>
      </c>
      <c r="K137">
        <v>57.72</v>
      </c>
      <c r="L137">
        <v>2.25</v>
      </c>
      <c r="M137">
        <v>41</v>
      </c>
      <c r="N137">
        <v>54.85</v>
      </c>
      <c r="O137">
        <v>29195.29</v>
      </c>
      <c r="P137">
        <v>130.53</v>
      </c>
      <c r="Q137">
        <v>2893.95</v>
      </c>
      <c r="R137">
        <v>69.88</v>
      </c>
      <c r="S137">
        <v>30.45</v>
      </c>
      <c r="T137">
        <v>19732.349999999999</v>
      </c>
      <c r="U137">
        <v>0.44</v>
      </c>
      <c r="V137">
        <v>0.87</v>
      </c>
      <c r="W137">
        <v>0.15</v>
      </c>
      <c r="X137">
        <v>1.2</v>
      </c>
      <c r="Y137">
        <v>1</v>
      </c>
      <c r="Z137">
        <v>10</v>
      </c>
    </row>
    <row r="138" spans="1:26" x14ac:dyDescent="0.25">
      <c r="A138">
        <v>6</v>
      </c>
      <c r="B138">
        <v>120</v>
      </c>
      <c r="C138" t="s">
        <v>26</v>
      </c>
      <c r="D138">
        <v>7.0758999999999999</v>
      </c>
      <c r="E138">
        <v>14.13</v>
      </c>
      <c r="F138">
        <v>9.74</v>
      </c>
      <c r="G138">
        <v>15.79</v>
      </c>
      <c r="H138">
        <v>0.19</v>
      </c>
      <c r="I138">
        <v>37</v>
      </c>
      <c r="J138">
        <v>235.25</v>
      </c>
      <c r="K138">
        <v>57.72</v>
      </c>
      <c r="L138">
        <v>2.5</v>
      </c>
      <c r="M138">
        <v>35</v>
      </c>
      <c r="N138">
        <v>55.03</v>
      </c>
      <c r="O138">
        <v>29248.33</v>
      </c>
      <c r="P138">
        <v>124.19</v>
      </c>
      <c r="Q138">
        <v>2893.83</v>
      </c>
      <c r="R138">
        <v>63.66</v>
      </c>
      <c r="S138">
        <v>30.45</v>
      </c>
      <c r="T138">
        <v>16648.61</v>
      </c>
      <c r="U138">
        <v>0.48</v>
      </c>
      <c r="V138">
        <v>0.89</v>
      </c>
      <c r="W138">
        <v>0.14000000000000001</v>
      </c>
      <c r="X138">
        <v>1.02</v>
      </c>
      <c r="Y138">
        <v>1</v>
      </c>
      <c r="Z138">
        <v>10</v>
      </c>
    </row>
    <row r="139" spans="1:26" x14ac:dyDescent="0.25">
      <c r="A139">
        <v>7</v>
      </c>
      <c r="B139">
        <v>120</v>
      </c>
      <c r="C139" t="s">
        <v>26</v>
      </c>
      <c r="D139">
        <v>7.2708000000000004</v>
      </c>
      <c r="E139">
        <v>13.75</v>
      </c>
      <c r="F139">
        <v>9.59</v>
      </c>
      <c r="G139">
        <v>17.98</v>
      </c>
      <c r="H139">
        <v>0.21</v>
      </c>
      <c r="I139">
        <v>32</v>
      </c>
      <c r="J139">
        <v>235.68</v>
      </c>
      <c r="K139">
        <v>57.72</v>
      </c>
      <c r="L139">
        <v>2.75</v>
      </c>
      <c r="M139">
        <v>30</v>
      </c>
      <c r="N139">
        <v>55.21</v>
      </c>
      <c r="O139">
        <v>29301.439999999999</v>
      </c>
      <c r="P139">
        <v>118.11</v>
      </c>
      <c r="Q139">
        <v>2893.95</v>
      </c>
      <c r="R139">
        <v>58.77</v>
      </c>
      <c r="S139">
        <v>30.45</v>
      </c>
      <c r="T139">
        <v>14228.5</v>
      </c>
      <c r="U139">
        <v>0.52</v>
      </c>
      <c r="V139">
        <v>0.9</v>
      </c>
      <c r="W139">
        <v>0.13</v>
      </c>
      <c r="X139">
        <v>0.87</v>
      </c>
      <c r="Y139">
        <v>1</v>
      </c>
      <c r="Z139">
        <v>10</v>
      </c>
    </row>
    <row r="140" spans="1:26" x14ac:dyDescent="0.25">
      <c r="A140">
        <v>8</v>
      </c>
      <c r="B140">
        <v>120</v>
      </c>
      <c r="C140" t="s">
        <v>26</v>
      </c>
      <c r="D140">
        <v>7.4981</v>
      </c>
      <c r="E140">
        <v>13.34</v>
      </c>
      <c r="F140">
        <v>9.35</v>
      </c>
      <c r="G140">
        <v>20.04</v>
      </c>
      <c r="H140">
        <v>0.23</v>
      </c>
      <c r="I140">
        <v>28</v>
      </c>
      <c r="J140">
        <v>236.11</v>
      </c>
      <c r="K140">
        <v>57.72</v>
      </c>
      <c r="L140">
        <v>3</v>
      </c>
      <c r="M140">
        <v>23</v>
      </c>
      <c r="N140">
        <v>55.39</v>
      </c>
      <c r="O140">
        <v>29354.61</v>
      </c>
      <c r="P140">
        <v>109.53</v>
      </c>
      <c r="Q140">
        <v>2893.73</v>
      </c>
      <c r="R140">
        <v>50.81</v>
      </c>
      <c r="S140">
        <v>30.45</v>
      </c>
      <c r="T140">
        <v>10269.030000000001</v>
      </c>
      <c r="U140">
        <v>0.6</v>
      </c>
      <c r="V140">
        <v>0.93</v>
      </c>
      <c r="W140">
        <v>0.12</v>
      </c>
      <c r="X140">
        <v>0.63</v>
      </c>
      <c r="Y140">
        <v>1</v>
      </c>
      <c r="Z140">
        <v>10</v>
      </c>
    </row>
    <row r="141" spans="1:26" x14ac:dyDescent="0.25">
      <c r="A141">
        <v>9</v>
      </c>
      <c r="B141">
        <v>120</v>
      </c>
      <c r="C141" t="s">
        <v>26</v>
      </c>
      <c r="D141">
        <v>7.4762000000000004</v>
      </c>
      <c r="E141">
        <v>13.38</v>
      </c>
      <c r="F141">
        <v>9.48</v>
      </c>
      <c r="G141">
        <v>21.88</v>
      </c>
      <c r="H141">
        <v>0.24</v>
      </c>
      <c r="I141">
        <v>26</v>
      </c>
      <c r="J141">
        <v>236.54</v>
      </c>
      <c r="K141">
        <v>57.72</v>
      </c>
      <c r="L141">
        <v>3.25</v>
      </c>
      <c r="M141">
        <v>8</v>
      </c>
      <c r="N141">
        <v>55.57</v>
      </c>
      <c r="O141">
        <v>29407.85</v>
      </c>
      <c r="P141">
        <v>109.4</v>
      </c>
      <c r="Q141">
        <v>2893.66</v>
      </c>
      <c r="R141">
        <v>55.37</v>
      </c>
      <c r="S141">
        <v>30.45</v>
      </c>
      <c r="T141">
        <v>12558.74</v>
      </c>
      <c r="U141">
        <v>0.55000000000000004</v>
      </c>
      <c r="V141">
        <v>0.91</v>
      </c>
      <c r="W141">
        <v>0.13</v>
      </c>
      <c r="X141">
        <v>0.76</v>
      </c>
      <c r="Y141">
        <v>1</v>
      </c>
      <c r="Z141">
        <v>10</v>
      </c>
    </row>
    <row r="142" spans="1:26" x14ac:dyDescent="0.25">
      <c r="A142">
        <v>10</v>
      </c>
      <c r="B142">
        <v>120</v>
      </c>
      <c r="C142" t="s">
        <v>26</v>
      </c>
      <c r="D142">
        <v>7.4863999999999997</v>
      </c>
      <c r="E142">
        <v>13.36</v>
      </c>
      <c r="F142">
        <v>9.4600000000000009</v>
      </c>
      <c r="G142">
        <v>21.84</v>
      </c>
      <c r="H142">
        <v>0.26</v>
      </c>
      <c r="I142">
        <v>26</v>
      </c>
      <c r="J142">
        <v>236.98</v>
      </c>
      <c r="K142">
        <v>57.72</v>
      </c>
      <c r="L142">
        <v>3.5</v>
      </c>
      <c r="M142">
        <v>0</v>
      </c>
      <c r="N142">
        <v>55.75</v>
      </c>
      <c r="O142">
        <v>29461.15</v>
      </c>
      <c r="P142">
        <v>108.66</v>
      </c>
      <c r="Q142">
        <v>2893.9</v>
      </c>
      <c r="R142">
        <v>53.66</v>
      </c>
      <c r="S142">
        <v>30.45</v>
      </c>
      <c r="T142">
        <v>11704.23</v>
      </c>
      <c r="U142">
        <v>0.56999999999999995</v>
      </c>
      <c r="V142">
        <v>0.92</v>
      </c>
      <c r="W142">
        <v>0.16</v>
      </c>
      <c r="X142">
        <v>0.74</v>
      </c>
      <c r="Y142">
        <v>1</v>
      </c>
      <c r="Z142">
        <v>10</v>
      </c>
    </row>
    <row r="143" spans="1:26" x14ac:dyDescent="0.25">
      <c r="A143">
        <v>0</v>
      </c>
      <c r="B143">
        <v>145</v>
      </c>
      <c r="C143" t="s">
        <v>26</v>
      </c>
      <c r="D143">
        <v>3.7622</v>
      </c>
      <c r="E143">
        <v>26.58</v>
      </c>
      <c r="F143">
        <v>14.09</v>
      </c>
      <c r="G143">
        <v>4.78</v>
      </c>
      <c r="H143">
        <v>0.06</v>
      </c>
      <c r="I143">
        <v>177</v>
      </c>
      <c r="J143">
        <v>285.18</v>
      </c>
      <c r="K143">
        <v>61.2</v>
      </c>
      <c r="L143">
        <v>1</v>
      </c>
      <c r="M143">
        <v>175</v>
      </c>
      <c r="N143">
        <v>77.98</v>
      </c>
      <c r="O143">
        <v>35406.83</v>
      </c>
      <c r="P143">
        <v>242.41</v>
      </c>
      <c r="Q143">
        <v>2895.15</v>
      </c>
      <c r="R143">
        <v>206.66</v>
      </c>
      <c r="S143">
        <v>30.45</v>
      </c>
      <c r="T143">
        <v>87451.95</v>
      </c>
      <c r="U143">
        <v>0.15</v>
      </c>
      <c r="V143">
        <v>0.61</v>
      </c>
      <c r="W143">
        <v>0.36</v>
      </c>
      <c r="X143">
        <v>5.37</v>
      </c>
      <c r="Y143">
        <v>1</v>
      </c>
      <c r="Z143">
        <v>10</v>
      </c>
    </row>
    <row r="144" spans="1:26" x14ac:dyDescent="0.25">
      <c r="A144">
        <v>1</v>
      </c>
      <c r="B144">
        <v>145</v>
      </c>
      <c r="C144" t="s">
        <v>26</v>
      </c>
      <c r="D144">
        <v>4.5750999999999999</v>
      </c>
      <c r="E144">
        <v>21.86</v>
      </c>
      <c r="F144">
        <v>12.33</v>
      </c>
      <c r="G144">
        <v>6.07</v>
      </c>
      <c r="H144">
        <v>0.08</v>
      </c>
      <c r="I144">
        <v>122</v>
      </c>
      <c r="J144">
        <v>285.68</v>
      </c>
      <c r="K144">
        <v>61.2</v>
      </c>
      <c r="L144">
        <v>1.25</v>
      </c>
      <c r="M144">
        <v>120</v>
      </c>
      <c r="N144">
        <v>78.239999999999995</v>
      </c>
      <c r="O144">
        <v>35468.6</v>
      </c>
      <c r="P144">
        <v>209.05</v>
      </c>
      <c r="Q144">
        <v>2894.91</v>
      </c>
      <c r="R144">
        <v>148.75</v>
      </c>
      <c r="S144">
        <v>30.45</v>
      </c>
      <c r="T144">
        <v>58771.67</v>
      </c>
      <c r="U144">
        <v>0.2</v>
      </c>
      <c r="V144">
        <v>0.7</v>
      </c>
      <c r="W144">
        <v>0.27</v>
      </c>
      <c r="X144">
        <v>3.61</v>
      </c>
      <c r="Y144">
        <v>1</v>
      </c>
      <c r="Z144">
        <v>10</v>
      </c>
    </row>
    <row r="145" spans="1:26" x14ac:dyDescent="0.25">
      <c r="A145">
        <v>2</v>
      </c>
      <c r="B145">
        <v>145</v>
      </c>
      <c r="C145" t="s">
        <v>26</v>
      </c>
      <c r="D145">
        <v>5.1548999999999996</v>
      </c>
      <c r="E145">
        <v>19.399999999999999</v>
      </c>
      <c r="F145">
        <v>11.44</v>
      </c>
      <c r="G145">
        <v>7.38</v>
      </c>
      <c r="H145">
        <v>0.09</v>
      </c>
      <c r="I145">
        <v>93</v>
      </c>
      <c r="J145">
        <v>286.19</v>
      </c>
      <c r="K145">
        <v>61.2</v>
      </c>
      <c r="L145">
        <v>1.5</v>
      </c>
      <c r="M145">
        <v>91</v>
      </c>
      <c r="N145">
        <v>78.489999999999995</v>
      </c>
      <c r="O145">
        <v>35530.47</v>
      </c>
      <c r="P145">
        <v>191.01</v>
      </c>
      <c r="Q145">
        <v>2894.12</v>
      </c>
      <c r="R145">
        <v>119.39</v>
      </c>
      <c r="S145">
        <v>30.45</v>
      </c>
      <c r="T145">
        <v>44236.55</v>
      </c>
      <c r="U145">
        <v>0.26</v>
      </c>
      <c r="V145">
        <v>0.76</v>
      </c>
      <c r="W145">
        <v>0.23</v>
      </c>
      <c r="X145">
        <v>2.72</v>
      </c>
      <c r="Y145">
        <v>1</v>
      </c>
      <c r="Z145">
        <v>10</v>
      </c>
    </row>
    <row r="146" spans="1:26" x14ac:dyDescent="0.25">
      <c r="A146">
        <v>3</v>
      </c>
      <c r="B146">
        <v>145</v>
      </c>
      <c r="C146" t="s">
        <v>26</v>
      </c>
      <c r="D146">
        <v>5.5936000000000003</v>
      </c>
      <c r="E146">
        <v>17.88</v>
      </c>
      <c r="F146">
        <v>10.89</v>
      </c>
      <c r="G146">
        <v>8.7100000000000009</v>
      </c>
      <c r="H146">
        <v>0.11</v>
      </c>
      <c r="I146">
        <v>75</v>
      </c>
      <c r="J146">
        <v>286.69</v>
      </c>
      <c r="K146">
        <v>61.2</v>
      </c>
      <c r="L146">
        <v>1.75</v>
      </c>
      <c r="M146">
        <v>73</v>
      </c>
      <c r="N146">
        <v>78.739999999999995</v>
      </c>
      <c r="O146">
        <v>35592.57</v>
      </c>
      <c r="P146">
        <v>179.05</v>
      </c>
      <c r="Q146">
        <v>2894.15</v>
      </c>
      <c r="R146">
        <v>101.07</v>
      </c>
      <c r="S146">
        <v>30.45</v>
      </c>
      <c r="T146">
        <v>35167.269999999997</v>
      </c>
      <c r="U146">
        <v>0.3</v>
      </c>
      <c r="V146">
        <v>0.8</v>
      </c>
      <c r="W146">
        <v>0.2</v>
      </c>
      <c r="X146">
        <v>2.16</v>
      </c>
      <c r="Y146">
        <v>1</v>
      </c>
      <c r="Z146">
        <v>10</v>
      </c>
    </row>
    <row r="147" spans="1:26" x14ac:dyDescent="0.25">
      <c r="A147">
        <v>4</v>
      </c>
      <c r="B147">
        <v>145</v>
      </c>
      <c r="C147" t="s">
        <v>26</v>
      </c>
      <c r="D147">
        <v>5.9276999999999997</v>
      </c>
      <c r="E147">
        <v>16.87</v>
      </c>
      <c r="F147">
        <v>10.53</v>
      </c>
      <c r="G147">
        <v>10.02</v>
      </c>
      <c r="H147">
        <v>0.12</v>
      </c>
      <c r="I147">
        <v>63</v>
      </c>
      <c r="J147">
        <v>287.19</v>
      </c>
      <c r="K147">
        <v>61.2</v>
      </c>
      <c r="L147">
        <v>2</v>
      </c>
      <c r="M147">
        <v>61</v>
      </c>
      <c r="N147">
        <v>78.989999999999995</v>
      </c>
      <c r="O147">
        <v>35654.65</v>
      </c>
      <c r="P147">
        <v>170.38</v>
      </c>
      <c r="Q147">
        <v>2893.95</v>
      </c>
      <c r="R147">
        <v>89.48</v>
      </c>
      <c r="S147">
        <v>30.45</v>
      </c>
      <c r="T147">
        <v>29429.78</v>
      </c>
      <c r="U147">
        <v>0.34</v>
      </c>
      <c r="V147">
        <v>0.82</v>
      </c>
      <c r="W147">
        <v>0.18</v>
      </c>
      <c r="X147">
        <v>1.8</v>
      </c>
      <c r="Y147">
        <v>1</v>
      </c>
      <c r="Z147">
        <v>10</v>
      </c>
    </row>
    <row r="148" spans="1:26" x14ac:dyDescent="0.25">
      <c r="A148">
        <v>5</v>
      </c>
      <c r="B148">
        <v>145</v>
      </c>
      <c r="C148" t="s">
        <v>26</v>
      </c>
      <c r="D148">
        <v>6.2397999999999998</v>
      </c>
      <c r="E148">
        <v>16.03</v>
      </c>
      <c r="F148">
        <v>10.220000000000001</v>
      </c>
      <c r="G148">
        <v>11.57</v>
      </c>
      <c r="H148">
        <v>0.14000000000000001</v>
      </c>
      <c r="I148">
        <v>53</v>
      </c>
      <c r="J148">
        <v>287.7</v>
      </c>
      <c r="K148">
        <v>61.2</v>
      </c>
      <c r="L148">
        <v>2.25</v>
      </c>
      <c r="M148">
        <v>51</v>
      </c>
      <c r="N148">
        <v>79.25</v>
      </c>
      <c r="O148">
        <v>35716.83</v>
      </c>
      <c r="P148">
        <v>162.6</v>
      </c>
      <c r="Q148">
        <v>2894.09</v>
      </c>
      <c r="R148">
        <v>79.45</v>
      </c>
      <c r="S148">
        <v>30.45</v>
      </c>
      <c r="T148">
        <v>24464.74</v>
      </c>
      <c r="U148">
        <v>0.38</v>
      </c>
      <c r="V148">
        <v>0.85</v>
      </c>
      <c r="W148">
        <v>0.17</v>
      </c>
      <c r="X148">
        <v>1.5</v>
      </c>
      <c r="Y148">
        <v>1</v>
      </c>
      <c r="Z148">
        <v>10</v>
      </c>
    </row>
    <row r="149" spans="1:26" x14ac:dyDescent="0.25">
      <c r="A149">
        <v>6</v>
      </c>
      <c r="B149">
        <v>145</v>
      </c>
      <c r="C149" t="s">
        <v>26</v>
      </c>
      <c r="D149">
        <v>6.4744999999999999</v>
      </c>
      <c r="E149">
        <v>15.45</v>
      </c>
      <c r="F149">
        <v>10.02</v>
      </c>
      <c r="G149">
        <v>13.07</v>
      </c>
      <c r="H149">
        <v>0.15</v>
      </c>
      <c r="I149">
        <v>46</v>
      </c>
      <c r="J149">
        <v>288.2</v>
      </c>
      <c r="K149">
        <v>61.2</v>
      </c>
      <c r="L149">
        <v>2.5</v>
      </c>
      <c r="M149">
        <v>44</v>
      </c>
      <c r="N149">
        <v>79.5</v>
      </c>
      <c r="O149">
        <v>35779.11</v>
      </c>
      <c r="P149">
        <v>156.62</v>
      </c>
      <c r="Q149">
        <v>2893.75</v>
      </c>
      <c r="R149">
        <v>72.94</v>
      </c>
      <c r="S149">
        <v>30.45</v>
      </c>
      <c r="T149">
        <v>21242.66</v>
      </c>
      <c r="U149">
        <v>0.42</v>
      </c>
      <c r="V149">
        <v>0.86</v>
      </c>
      <c r="W149">
        <v>0.15</v>
      </c>
      <c r="X149">
        <v>1.3</v>
      </c>
      <c r="Y149">
        <v>1</v>
      </c>
      <c r="Z149">
        <v>10</v>
      </c>
    </row>
    <row r="150" spans="1:26" x14ac:dyDescent="0.25">
      <c r="A150">
        <v>7</v>
      </c>
      <c r="B150">
        <v>145</v>
      </c>
      <c r="C150" t="s">
        <v>26</v>
      </c>
      <c r="D150">
        <v>6.6635</v>
      </c>
      <c r="E150">
        <v>15.01</v>
      </c>
      <c r="F150">
        <v>9.85</v>
      </c>
      <c r="G150">
        <v>14.41</v>
      </c>
      <c r="H150">
        <v>0.17</v>
      </c>
      <c r="I150">
        <v>41</v>
      </c>
      <c r="J150">
        <v>288.70999999999998</v>
      </c>
      <c r="K150">
        <v>61.2</v>
      </c>
      <c r="L150">
        <v>2.75</v>
      </c>
      <c r="M150">
        <v>39</v>
      </c>
      <c r="N150">
        <v>79.760000000000005</v>
      </c>
      <c r="O150">
        <v>35841.5</v>
      </c>
      <c r="P150">
        <v>151.22</v>
      </c>
      <c r="Q150">
        <v>2893.74</v>
      </c>
      <c r="R150">
        <v>67.45</v>
      </c>
      <c r="S150">
        <v>30.45</v>
      </c>
      <c r="T150">
        <v>18526.509999999998</v>
      </c>
      <c r="U150">
        <v>0.45</v>
      </c>
      <c r="V150">
        <v>0.88</v>
      </c>
      <c r="W150">
        <v>0.14000000000000001</v>
      </c>
      <c r="X150">
        <v>1.1299999999999999</v>
      </c>
      <c r="Y150">
        <v>1</v>
      </c>
      <c r="Z150">
        <v>10</v>
      </c>
    </row>
    <row r="151" spans="1:26" x14ac:dyDescent="0.25">
      <c r="A151">
        <v>8</v>
      </c>
      <c r="B151">
        <v>145</v>
      </c>
      <c r="C151" t="s">
        <v>26</v>
      </c>
      <c r="D151">
        <v>6.8506</v>
      </c>
      <c r="E151">
        <v>14.6</v>
      </c>
      <c r="F151">
        <v>9.7100000000000009</v>
      </c>
      <c r="G151">
        <v>16.18</v>
      </c>
      <c r="H151">
        <v>0.18</v>
      </c>
      <c r="I151">
        <v>36</v>
      </c>
      <c r="J151">
        <v>289.20999999999998</v>
      </c>
      <c r="K151">
        <v>61.2</v>
      </c>
      <c r="L151">
        <v>3</v>
      </c>
      <c r="M151">
        <v>34</v>
      </c>
      <c r="N151">
        <v>80.02</v>
      </c>
      <c r="O151">
        <v>35903.99</v>
      </c>
      <c r="P151">
        <v>146.25</v>
      </c>
      <c r="Q151">
        <v>2893.79</v>
      </c>
      <c r="R151">
        <v>62.79</v>
      </c>
      <c r="S151">
        <v>30.45</v>
      </c>
      <c r="T151">
        <v>16221.68</v>
      </c>
      <c r="U151">
        <v>0.48</v>
      </c>
      <c r="V151">
        <v>0.89</v>
      </c>
      <c r="W151">
        <v>0.14000000000000001</v>
      </c>
      <c r="X151">
        <v>0.99</v>
      </c>
      <c r="Y151">
        <v>1</v>
      </c>
      <c r="Z151">
        <v>10</v>
      </c>
    </row>
    <row r="152" spans="1:26" x14ac:dyDescent="0.25">
      <c r="A152">
        <v>9</v>
      </c>
      <c r="B152">
        <v>145</v>
      </c>
      <c r="C152" t="s">
        <v>26</v>
      </c>
      <c r="D152">
        <v>6.9755000000000003</v>
      </c>
      <c r="E152">
        <v>14.34</v>
      </c>
      <c r="F152">
        <v>9.61</v>
      </c>
      <c r="G152">
        <v>17.47</v>
      </c>
      <c r="H152">
        <v>0.2</v>
      </c>
      <c r="I152">
        <v>33</v>
      </c>
      <c r="J152">
        <v>289.72000000000003</v>
      </c>
      <c r="K152">
        <v>61.2</v>
      </c>
      <c r="L152">
        <v>3.25</v>
      </c>
      <c r="M152">
        <v>31</v>
      </c>
      <c r="N152">
        <v>80.27</v>
      </c>
      <c r="O152">
        <v>35966.589999999997</v>
      </c>
      <c r="P152">
        <v>141.36000000000001</v>
      </c>
      <c r="Q152">
        <v>2893.73</v>
      </c>
      <c r="R152">
        <v>59.47</v>
      </c>
      <c r="S152">
        <v>30.45</v>
      </c>
      <c r="T152">
        <v>14573.14</v>
      </c>
      <c r="U152">
        <v>0.51</v>
      </c>
      <c r="V152">
        <v>0.9</v>
      </c>
      <c r="W152">
        <v>0.13</v>
      </c>
      <c r="X152">
        <v>0.89</v>
      </c>
      <c r="Y152">
        <v>1</v>
      </c>
      <c r="Z152">
        <v>10</v>
      </c>
    </row>
    <row r="153" spans="1:26" x14ac:dyDescent="0.25">
      <c r="A153">
        <v>10</v>
      </c>
      <c r="B153">
        <v>145</v>
      </c>
      <c r="C153" t="s">
        <v>26</v>
      </c>
      <c r="D153">
        <v>7.1646999999999998</v>
      </c>
      <c r="E153">
        <v>13.96</v>
      </c>
      <c r="F153">
        <v>9.4499999999999993</v>
      </c>
      <c r="G153">
        <v>19.54</v>
      </c>
      <c r="H153">
        <v>0.21</v>
      </c>
      <c r="I153">
        <v>29</v>
      </c>
      <c r="J153">
        <v>290.23</v>
      </c>
      <c r="K153">
        <v>61.2</v>
      </c>
      <c r="L153">
        <v>3.5</v>
      </c>
      <c r="M153">
        <v>27</v>
      </c>
      <c r="N153">
        <v>80.53</v>
      </c>
      <c r="O153">
        <v>36029.29</v>
      </c>
      <c r="P153">
        <v>136.1</v>
      </c>
      <c r="Q153">
        <v>2893.71</v>
      </c>
      <c r="R153">
        <v>53.99</v>
      </c>
      <c r="S153">
        <v>30.45</v>
      </c>
      <c r="T153">
        <v>11854.66</v>
      </c>
      <c r="U153">
        <v>0.56000000000000005</v>
      </c>
      <c r="V153">
        <v>0.92</v>
      </c>
      <c r="W153">
        <v>0.13</v>
      </c>
      <c r="X153">
        <v>0.72</v>
      </c>
      <c r="Y153">
        <v>1</v>
      </c>
      <c r="Z153">
        <v>10</v>
      </c>
    </row>
    <row r="154" spans="1:26" x14ac:dyDescent="0.25">
      <c r="A154">
        <v>11</v>
      </c>
      <c r="B154">
        <v>145</v>
      </c>
      <c r="C154" t="s">
        <v>26</v>
      </c>
      <c r="D154">
        <v>7.3002000000000002</v>
      </c>
      <c r="E154">
        <v>13.7</v>
      </c>
      <c r="F154">
        <v>9.35</v>
      </c>
      <c r="G154">
        <v>21.57</v>
      </c>
      <c r="H154">
        <v>0.23</v>
      </c>
      <c r="I154">
        <v>26</v>
      </c>
      <c r="J154">
        <v>290.74</v>
      </c>
      <c r="K154">
        <v>61.2</v>
      </c>
      <c r="L154">
        <v>3.75</v>
      </c>
      <c r="M154">
        <v>24</v>
      </c>
      <c r="N154">
        <v>80.790000000000006</v>
      </c>
      <c r="O154">
        <v>36092.1</v>
      </c>
      <c r="P154">
        <v>130.75</v>
      </c>
      <c r="Q154">
        <v>2893.75</v>
      </c>
      <c r="R154">
        <v>51.32</v>
      </c>
      <c r="S154">
        <v>30.45</v>
      </c>
      <c r="T154">
        <v>10537</v>
      </c>
      <c r="U154">
        <v>0.59</v>
      </c>
      <c r="V154">
        <v>0.93</v>
      </c>
      <c r="W154">
        <v>0.11</v>
      </c>
      <c r="X154">
        <v>0.63</v>
      </c>
      <c r="Y154">
        <v>1</v>
      </c>
      <c r="Z154">
        <v>10</v>
      </c>
    </row>
    <row r="155" spans="1:26" x14ac:dyDescent="0.25">
      <c r="A155">
        <v>12</v>
      </c>
      <c r="B155">
        <v>145</v>
      </c>
      <c r="C155" t="s">
        <v>26</v>
      </c>
      <c r="D155">
        <v>7.2435</v>
      </c>
      <c r="E155">
        <v>13.81</v>
      </c>
      <c r="F155">
        <v>9.51</v>
      </c>
      <c r="G155">
        <v>22.82</v>
      </c>
      <c r="H155">
        <v>0.24</v>
      </c>
      <c r="I155">
        <v>25</v>
      </c>
      <c r="J155">
        <v>291.25</v>
      </c>
      <c r="K155">
        <v>61.2</v>
      </c>
      <c r="L155">
        <v>4</v>
      </c>
      <c r="M155">
        <v>23</v>
      </c>
      <c r="N155">
        <v>81.05</v>
      </c>
      <c r="O155">
        <v>36155.019999999997</v>
      </c>
      <c r="P155">
        <v>131.13</v>
      </c>
      <c r="Q155">
        <v>2893.75</v>
      </c>
      <c r="R155">
        <v>56.5</v>
      </c>
      <c r="S155">
        <v>30.45</v>
      </c>
      <c r="T155">
        <v>13128.99</v>
      </c>
      <c r="U155">
        <v>0.54</v>
      </c>
      <c r="V155">
        <v>0.91</v>
      </c>
      <c r="W155">
        <v>0.12</v>
      </c>
      <c r="X155">
        <v>0.79</v>
      </c>
      <c r="Y155">
        <v>1</v>
      </c>
      <c r="Z155">
        <v>10</v>
      </c>
    </row>
    <row r="156" spans="1:26" x14ac:dyDescent="0.25">
      <c r="A156">
        <v>13</v>
      </c>
      <c r="B156">
        <v>145</v>
      </c>
      <c r="C156" t="s">
        <v>26</v>
      </c>
      <c r="D156">
        <v>7.3693</v>
      </c>
      <c r="E156">
        <v>13.57</v>
      </c>
      <c r="F156">
        <v>9.3800000000000008</v>
      </c>
      <c r="G156">
        <v>24.47</v>
      </c>
      <c r="H156">
        <v>0.26</v>
      </c>
      <c r="I156">
        <v>23</v>
      </c>
      <c r="J156">
        <v>291.76</v>
      </c>
      <c r="K156">
        <v>61.2</v>
      </c>
      <c r="L156">
        <v>4.25</v>
      </c>
      <c r="M156">
        <v>18</v>
      </c>
      <c r="N156">
        <v>81.31</v>
      </c>
      <c r="O156">
        <v>36218.04</v>
      </c>
      <c r="P156">
        <v>125.81</v>
      </c>
      <c r="Q156">
        <v>2893.56</v>
      </c>
      <c r="R156">
        <v>52.12</v>
      </c>
      <c r="S156">
        <v>30.45</v>
      </c>
      <c r="T156">
        <v>10952.05</v>
      </c>
      <c r="U156">
        <v>0.57999999999999996</v>
      </c>
      <c r="V156">
        <v>0.92</v>
      </c>
      <c r="W156">
        <v>0.12</v>
      </c>
      <c r="X156">
        <v>0.66</v>
      </c>
      <c r="Y156">
        <v>1</v>
      </c>
      <c r="Z156">
        <v>10</v>
      </c>
    </row>
    <row r="157" spans="1:26" x14ac:dyDescent="0.25">
      <c r="A157">
        <v>14</v>
      </c>
      <c r="B157">
        <v>145</v>
      </c>
      <c r="C157" t="s">
        <v>26</v>
      </c>
      <c r="D157">
        <v>7.4131999999999998</v>
      </c>
      <c r="E157">
        <v>13.49</v>
      </c>
      <c r="F157">
        <v>9.35</v>
      </c>
      <c r="G157">
        <v>25.51</v>
      </c>
      <c r="H157">
        <v>0.27</v>
      </c>
      <c r="I157">
        <v>22</v>
      </c>
      <c r="J157">
        <v>292.27</v>
      </c>
      <c r="K157">
        <v>61.2</v>
      </c>
      <c r="L157">
        <v>4.5</v>
      </c>
      <c r="M157">
        <v>5</v>
      </c>
      <c r="N157">
        <v>81.569999999999993</v>
      </c>
      <c r="O157">
        <v>36281.160000000003</v>
      </c>
      <c r="P157">
        <v>123.09</v>
      </c>
      <c r="Q157">
        <v>2893.92</v>
      </c>
      <c r="R157">
        <v>50.64</v>
      </c>
      <c r="S157">
        <v>30.45</v>
      </c>
      <c r="T157">
        <v>10216.36</v>
      </c>
      <c r="U157">
        <v>0.6</v>
      </c>
      <c r="V157">
        <v>0.93</v>
      </c>
      <c r="W157">
        <v>0.14000000000000001</v>
      </c>
      <c r="X157">
        <v>0.63</v>
      </c>
      <c r="Y157">
        <v>1</v>
      </c>
      <c r="Z157">
        <v>10</v>
      </c>
    </row>
    <row r="158" spans="1:26" x14ac:dyDescent="0.25">
      <c r="A158">
        <v>15</v>
      </c>
      <c r="B158">
        <v>145</v>
      </c>
      <c r="C158" t="s">
        <v>26</v>
      </c>
      <c r="D158">
        <v>7.4654999999999996</v>
      </c>
      <c r="E158">
        <v>13.4</v>
      </c>
      <c r="F158">
        <v>9.31</v>
      </c>
      <c r="G158">
        <v>26.61</v>
      </c>
      <c r="H158">
        <v>0.28999999999999998</v>
      </c>
      <c r="I158">
        <v>21</v>
      </c>
      <c r="J158">
        <v>292.79000000000002</v>
      </c>
      <c r="K158">
        <v>61.2</v>
      </c>
      <c r="L158">
        <v>4.75</v>
      </c>
      <c r="M158">
        <v>0</v>
      </c>
      <c r="N158">
        <v>81.84</v>
      </c>
      <c r="O158">
        <v>36344.400000000001</v>
      </c>
      <c r="P158">
        <v>122.33</v>
      </c>
      <c r="Q158">
        <v>2893.48</v>
      </c>
      <c r="R158">
        <v>49.18</v>
      </c>
      <c r="S158">
        <v>30.45</v>
      </c>
      <c r="T158">
        <v>9487.9</v>
      </c>
      <c r="U158">
        <v>0.62</v>
      </c>
      <c r="V158">
        <v>0.93</v>
      </c>
      <c r="W158">
        <v>0.14000000000000001</v>
      </c>
      <c r="X158">
        <v>0.59</v>
      </c>
      <c r="Y158">
        <v>1</v>
      </c>
      <c r="Z158">
        <v>10</v>
      </c>
    </row>
    <row r="159" spans="1:26" x14ac:dyDescent="0.25">
      <c r="A159">
        <v>0</v>
      </c>
      <c r="B159">
        <v>65</v>
      </c>
      <c r="C159" t="s">
        <v>26</v>
      </c>
      <c r="D159">
        <v>6.6669</v>
      </c>
      <c r="E159">
        <v>15</v>
      </c>
      <c r="F159">
        <v>10.83</v>
      </c>
      <c r="G159">
        <v>8.9</v>
      </c>
      <c r="H159">
        <v>0.13</v>
      </c>
      <c r="I159">
        <v>73</v>
      </c>
      <c r="J159">
        <v>133.21</v>
      </c>
      <c r="K159">
        <v>46.47</v>
      </c>
      <c r="L159">
        <v>1</v>
      </c>
      <c r="M159">
        <v>71</v>
      </c>
      <c r="N159">
        <v>20.75</v>
      </c>
      <c r="O159">
        <v>16663.419999999998</v>
      </c>
      <c r="P159">
        <v>99.27</v>
      </c>
      <c r="Q159">
        <v>2893.79</v>
      </c>
      <c r="R159">
        <v>99.49</v>
      </c>
      <c r="S159">
        <v>30.45</v>
      </c>
      <c r="T159">
        <v>34386.480000000003</v>
      </c>
      <c r="U159">
        <v>0.31</v>
      </c>
      <c r="V159">
        <v>0.8</v>
      </c>
      <c r="W159">
        <v>0.2</v>
      </c>
      <c r="X159">
        <v>2.11</v>
      </c>
      <c r="Y159">
        <v>1</v>
      </c>
      <c r="Z159">
        <v>10</v>
      </c>
    </row>
    <row r="160" spans="1:26" x14ac:dyDescent="0.25">
      <c r="A160">
        <v>1</v>
      </c>
      <c r="B160">
        <v>65</v>
      </c>
      <c r="C160" t="s">
        <v>26</v>
      </c>
      <c r="D160">
        <v>7.3154000000000003</v>
      </c>
      <c r="E160">
        <v>13.67</v>
      </c>
      <c r="F160">
        <v>10.130000000000001</v>
      </c>
      <c r="G160">
        <v>12.15</v>
      </c>
      <c r="H160">
        <v>0.17</v>
      </c>
      <c r="I160">
        <v>50</v>
      </c>
      <c r="J160">
        <v>133.55000000000001</v>
      </c>
      <c r="K160">
        <v>46.47</v>
      </c>
      <c r="L160">
        <v>1.25</v>
      </c>
      <c r="M160">
        <v>34</v>
      </c>
      <c r="N160">
        <v>20.83</v>
      </c>
      <c r="O160">
        <v>16704.7</v>
      </c>
      <c r="P160">
        <v>84.79</v>
      </c>
      <c r="Q160">
        <v>2893.72</v>
      </c>
      <c r="R160">
        <v>75.83</v>
      </c>
      <c r="S160">
        <v>30.45</v>
      </c>
      <c r="T160">
        <v>22671.06</v>
      </c>
      <c r="U160">
        <v>0.4</v>
      </c>
      <c r="V160">
        <v>0.86</v>
      </c>
      <c r="W160">
        <v>0.18</v>
      </c>
      <c r="X160">
        <v>1.41</v>
      </c>
      <c r="Y160">
        <v>1</v>
      </c>
      <c r="Z160">
        <v>10</v>
      </c>
    </row>
    <row r="161" spans="1:26" x14ac:dyDescent="0.25">
      <c r="A161">
        <v>2</v>
      </c>
      <c r="B161">
        <v>65</v>
      </c>
      <c r="C161" t="s">
        <v>26</v>
      </c>
      <c r="D161">
        <v>7.4016000000000002</v>
      </c>
      <c r="E161">
        <v>13.51</v>
      </c>
      <c r="F161">
        <v>10.08</v>
      </c>
      <c r="G161">
        <v>13.15</v>
      </c>
      <c r="H161">
        <v>0.2</v>
      </c>
      <c r="I161">
        <v>46</v>
      </c>
      <c r="J161">
        <v>133.88</v>
      </c>
      <c r="K161">
        <v>46.47</v>
      </c>
      <c r="L161">
        <v>1.5</v>
      </c>
      <c r="M161">
        <v>0</v>
      </c>
      <c r="N161">
        <v>20.91</v>
      </c>
      <c r="O161">
        <v>16746.009999999998</v>
      </c>
      <c r="P161">
        <v>82.56</v>
      </c>
      <c r="Q161">
        <v>2894.2</v>
      </c>
      <c r="R161">
        <v>72.95</v>
      </c>
      <c r="S161">
        <v>30.45</v>
      </c>
      <c r="T161">
        <v>21248.01</v>
      </c>
      <c r="U161">
        <v>0.42</v>
      </c>
      <c r="V161">
        <v>0.86</v>
      </c>
      <c r="W161">
        <v>0.21</v>
      </c>
      <c r="X161">
        <v>1.36</v>
      </c>
      <c r="Y161">
        <v>1</v>
      </c>
      <c r="Z161">
        <v>10</v>
      </c>
    </row>
    <row r="162" spans="1:26" x14ac:dyDescent="0.25">
      <c r="A162">
        <v>0</v>
      </c>
      <c r="B162">
        <v>130</v>
      </c>
      <c r="C162" t="s">
        <v>26</v>
      </c>
      <c r="D162">
        <v>4.2215999999999996</v>
      </c>
      <c r="E162">
        <v>23.69</v>
      </c>
      <c r="F162">
        <v>13.35</v>
      </c>
      <c r="G162">
        <v>5.2</v>
      </c>
      <c r="H162">
        <v>7.0000000000000007E-2</v>
      </c>
      <c r="I162">
        <v>154</v>
      </c>
      <c r="J162">
        <v>252.85</v>
      </c>
      <c r="K162">
        <v>59.19</v>
      </c>
      <c r="L162">
        <v>1</v>
      </c>
      <c r="M162">
        <v>152</v>
      </c>
      <c r="N162">
        <v>62.65</v>
      </c>
      <c r="O162">
        <v>31418.63</v>
      </c>
      <c r="P162">
        <v>210.97</v>
      </c>
      <c r="Q162">
        <v>2895.25</v>
      </c>
      <c r="R162">
        <v>182.29</v>
      </c>
      <c r="S162">
        <v>30.45</v>
      </c>
      <c r="T162">
        <v>75379.69</v>
      </c>
      <c r="U162">
        <v>0.17</v>
      </c>
      <c r="V162">
        <v>0.65</v>
      </c>
      <c r="W162">
        <v>0.33</v>
      </c>
      <c r="X162">
        <v>4.63</v>
      </c>
      <c r="Y162">
        <v>1</v>
      </c>
      <c r="Z162">
        <v>10</v>
      </c>
    </row>
    <row r="163" spans="1:26" x14ac:dyDescent="0.25">
      <c r="A163">
        <v>1</v>
      </c>
      <c r="B163">
        <v>130</v>
      </c>
      <c r="C163" t="s">
        <v>26</v>
      </c>
      <c r="D163">
        <v>5.0019</v>
      </c>
      <c r="E163">
        <v>19.989999999999998</v>
      </c>
      <c r="F163">
        <v>11.91</v>
      </c>
      <c r="G163">
        <v>6.62</v>
      </c>
      <c r="H163">
        <v>0.09</v>
      </c>
      <c r="I163">
        <v>108</v>
      </c>
      <c r="J163">
        <v>253.3</v>
      </c>
      <c r="K163">
        <v>59.19</v>
      </c>
      <c r="L163">
        <v>1.25</v>
      </c>
      <c r="M163">
        <v>106</v>
      </c>
      <c r="N163">
        <v>62.86</v>
      </c>
      <c r="O163">
        <v>31474.5</v>
      </c>
      <c r="P163">
        <v>184.65</v>
      </c>
      <c r="Q163">
        <v>2894.9</v>
      </c>
      <c r="R163">
        <v>134.65</v>
      </c>
      <c r="S163">
        <v>30.45</v>
      </c>
      <c r="T163">
        <v>51791.48</v>
      </c>
      <c r="U163">
        <v>0.23</v>
      </c>
      <c r="V163">
        <v>0.73</v>
      </c>
      <c r="W163">
        <v>0.26</v>
      </c>
      <c r="X163">
        <v>3.18</v>
      </c>
      <c r="Y163">
        <v>1</v>
      </c>
      <c r="Z163">
        <v>10</v>
      </c>
    </row>
    <row r="164" spans="1:26" x14ac:dyDescent="0.25">
      <c r="A164">
        <v>2</v>
      </c>
      <c r="B164">
        <v>130</v>
      </c>
      <c r="C164" t="s">
        <v>26</v>
      </c>
      <c r="D164">
        <v>5.5872999999999999</v>
      </c>
      <c r="E164">
        <v>17.899999999999999</v>
      </c>
      <c r="F164">
        <v>11.08</v>
      </c>
      <c r="G164">
        <v>8.11</v>
      </c>
      <c r="H164">
        <v>0.11</v>
      </c>
      <c r="I164">
        <v>82</v>
      </c>
      <c r="J164">
        <v>253.75</v>
      </c>
      <c r="K164">
        <v>59.19</v>
      </c>
      <c r="L164">
        <v>1.5</v>
      </c>
      <c r="M164">
        <v>80</v>
      </c>
      <c r="N164">
        <v>63.06</v>
      </c>
      <c r="O164">
        <v>31530.44</v>
      </c>
      <c r="P164">
        <v>168.65</v>
      </c>
      <c r="Q164">
        <v>2894.16</v>
      </c>
      <c r="R164">
        <v>107.86</v>
      </c>
      <c r="S164">
        <v>30.45</v>
      </c>
      <c r="T164">
        <v>38527.35</v>
      </c>
      <c r="U164">
        <v>0.28000000000000003</v>
      </c>
      <c r="V164">
        <v>0.78</v>
      </c>
      <c r="W164">
        <v>0.21</v>
      </c>
      <c r="X164">
        <v>2.36</v>
      </c>
      <c r="Y164">
        <v>1</v>
      </c>
      <c r="Z164">
        <v>10</v>
      </c>
    </row>
    <row r="165" spans="1:26" x14ac:dyDescent="0.25">
      <c r="A165">
        <v>3</v>
      </c>
      <c r="B165">
        <v>130</v>
      </c>
      <c r="C165" t="s">
        <v>26</v>
      </c>
      <c r="D165">
        <v>6.0091000000000001</v>
      </c>
      <c r="E165">
        <v>16.64</v>
      </c>
      <c r="F165">
        <v>10.61</v>
      </c>
      <c r="G165">
        <v>9.65</v>
      </c>
      <c r="H165">
        <v>0.12</v>
      </c>
      <c r="I165">
        <v>66</v>
      </c>
      <c r="J165">
        <v>254.21</v>
      </c>
      <c r="K165">
        <v>59.19</v>
      </c>
      <c r="L165">
        <v>1.75</v>
      </c>
      <c r="M165">
        <v>64</v>
      </c>
      <c r="N165">
        <v>63.26</v>
      </c>
      <c r="O165">
        <v>31586.46</v>
      </c>
      <c r="P165">
        <v>158.16</v>
      </c>
      <c r="Q165">
        <v>2894.1</v>
      </c>
      <c r="R165">
        <v>92.23</v>
      </c>
      <c r="S165">
        <v>30.45</v>
      </c>
      <c r="T165">
        <v>30788.93</v>
      </c>
      <c r="U165">
        <v>0.33</v>
      </c>
      <c r="V165">
        <v>0.82</v>
      </c>
      <c r="W165">
        <v>0.19</v>
      </c>
      <c r="X165">
        <v>1.89</v>
      </c>
      <c r="Y165">
        <v>1</v>
      </c>
      <c r="Z165">
        <v>10</v>
      </c>
    </row>
    <row r="166" spans="1:26" x14ac:dyDescent="0.25">
      <c r="A166">
        <v>4</v>
      </c>
      <c r="B166">
        <v>130</v>
      </c>
      <c r="C166" t="s">
        <v>26</v>
      </c>
      <c r="D166">
        <v>6.3392999999999997</v>
      </c>
      <c r="E166">
        <v>15.77</v>
      </c>
      <c r="F166">
        <v>10.28</v>
      </c>
      <c r="G166">
        <v>11.22</v>
      </c>
      <c r="H166">
        <v>0.14000000000000001</v>
      </c>
      <c r="I166">
        <v>55</v>
      </c>
      <c r="J166">
        <v>254.66</v>
      </c>
      <c r="K166">
        <v>59.19</v>
      </c>
      <c r="L166">
        <v>2</v>
      </c>
      <c r="M166">
        <v>53</v>
      </c>
      <c r="N166">
        <v>63.47</v>
      </c>
      <c r="O166">
        <v>31642.55</v>
      </c>
      <c r="P166">
        <v>150.08000000000001</v>
      </c>
      <c r="Q166">
        <v>2894.23</v>
      </c>
      <c r="R166">
        <v>81.47</v>
      </c>
      <c r="S166">
        <v>30.45</v>
      </c>
      <c r="T166">
        <v>25466.94</v>
      </c>
      <c r="U166">
        <v>0.37</v>
      </c>
      <c r="V166">
        <v>0.84</v>
      </c>
      <c r="W166">
        <v>0.17</v>
      </c>
      <c r="X166">
        <v>1.56</v>
      </c>
      <c r="Y166">
        <v>1</v>
      </c>
      <c r="Z166">
        <v>10</v>
      </c>
    </row>
    <row r="167" spans="1:26" x14ac:dyDescent="0.25">
      <c r="A167">
        <v>5</v>
      </c>
      <c r="B167">
        <v>130</v>
      </c>
      <c r="C167" t="s">
        <v>26</v>
      </c>
      <c r="D167">
        <v>6.5940000000000003</v>
      </c>
      <c r="E167">
        <v>15.17</v>
      </c>
      <c r="F167">
        <v>10.06</v>
      </c>
      <c r="G167">
        <v>12.85</v>
      </c>
      <c r="H167">
        <v>0.16</v>
      </c>
      <c r="I167">
        <v>47</v>
      </c>
      <c r="J167">
        <v>255.12</v>
      </c>
      <c r="K167">
        <v>59.19</v>
      </c>
      <c r="L167">
        <v>2.25</v>
      </c>
      <c r="M167">
        <v>45</v>
      </c>
      <c r="N167">
        <v>63.67</v>
      </c>
      <c r="O167">
        <v>31698.720000000001</v>
      </c>
      <c r="P167">
        <v>143.74</v>
      </c>
      <c r="Q167">
        <v>2894.13</v>
      </c>
      <c r="R167">
        <v>74.31</v>
      </c>
      <c r="S167">
        <v>30.45</v>
      </c>
      <c r="T167">
        <v>21924.11</v>
      </c>
      <c r="U167">
        <v>0.41</v>
      </c>
      <c r="V167">
        <v>0.86</v>
      </c>
      <c r="W167">
        <v>0.16</v>
      </c>
      <c r="X167">
        <v>1.34</v>
      </c>
      <c r="Y167">
        <v>1</v>
      </c>
      <c r="Z167">
        <v>10</v>
      </c>
    </row>
    <row r="168" spans="1:26" x14ac:dyDescent="0.25">
      <c r="A168">
        <v>6</v>
      </c>
      <c r="B168">
        <v>130</v>
      </c>
      <c r="C168" t="s">
        <v>26</v>
      </c>
      <c r="D168">
        <v>6.8212000000000002</v>
      </c>
      <c r="E168">
        <v>14.66</v>
      </c>
      <c r="F168">
        <v>9.85</v>
      </c>
      <c r="G168">
        <v>14.42</v>
      </c>
      <c r="H168">
        <v>0.17</v>
      </c>
      <c r="I168">
        <v>41</v>
      </c>
      <c r="J168">
        <v>255.57</v>
      </c>
      <c r="K168">
        <v>59.19</v>
      </c>
      <c r="L168">
        <v>2.5</v>
      </c>
      <c r="M168">
        <v>39</v>
      </c>
      <c r="N168">
        <v>63.88</v>
      </c>
      <c r="O168">
        <v>31754.97</v>
      </c>
      <c r="P168">
        <v>137.4</v>
      </c>
      <c r="Q168">
        <v>2893.89</v>
      </c>
      <c r="R168">
        <v>67.48</v>
      </c>
      <c r="S168">
        <v>30.45</v>
      </c>
      <c r="T168">
        <v>18537.98</v>
      </c>
      <c r="U168">
        <v>0.45</v>
      </c>
      <c r="V168">
        <v>0.88</v>
      </c>
      <c r="W168">
        <v>0.14000000000000001</v>
      </c>
      <c r="X168">
        <v>1.1299999999999999</v>
      </c>
      <c r="Y168">
        <v>1</v>
      </c>
      <c r="Z168">
        <v>10</v>
      </c>
    </row>
    <row r="169" spans="1:26" x14ac:dyDescent="0.25">
      <c r="A169">
        <v>7</v>
      </c>
      <c r="B169">
        <v>130</v>
      </c>
      <c r="C169" t="s">
        <v>26</v>
      </c>
      <c r="D169">
        <v>7.008</v>
      </c>
      <c r="E169">
        <v>14.27</v>
      </c>
      <c r="F169">
        <v>9.6999999999999993</v>
      </c>
      <c r="G169">
        <v>16.170000000000002</v>
      </c>
      <c r="H169">
        <v>0.19</v>
      </c>
      <c r="I169">
        <v>36</v>
      </c>
      <c r="J169">
        <v>256.02999999999997</v>
      </c>
      <c r="K169">
        <v>59.19</v>
      </c>
      <c r="L169">
        <v>2.75</v>
      </c>
      <c r="M169">
        <v>34</v>
      </c>
      <c r="N169">
        <v>64.09</v>
      </c>
      <c r="O169">
        <v>31811.29</v>
      </c>
      <c r="P169">
        <v>131.74</v>
      </c>
      <c r="Q169">
        <v>2893.48</v>
      </c>
      <c r="R169">
        <v>62.71</v>
      </c>
      <c r="S169">
        <v>30.45</v>
      </c>
      <c r="T169">
        <v>16179.36</v>
      </c>
      <c r="U169">
        <v>0.49</v>
      </c>
      <c r="V169">
        <v>0.89</v>
      </c>
      <c r="W169">
        <v>0.14000000000000001</v>
      </c>
      <c r="X169">
        <v>0.98</v>
      </c>
      <c r="Y169">
        <v>1</v>
      </c>
      <c r="Z169">
        <v>10</v>
      </c>
    </row>
    <row r="170" spans="1:26" x14ac:dyDescent="0.25">
      <c r="A170">
        <v>8</v>
      </c>
      <c r="B170">
        <v>130</v>
      </c>
      <c r="C170" t="s">
        <v>26</v>
      </c>
      <c r="D170">
        <v>7.2130999999999998</v>
      </c>
      <c r="E170">
        <v>13.86</v>
      </c>
      <c r="F170">
        <v>9.5399999999999991</v>
      </c>
      <c r="G170">
        <v>18.47</v>
      </c>
      <c r="H170">
        <v>0.21</v>
      </c>
      <c r="I170">
        <v>31</v>
      </c>
      <c r="J170">
        <v>256.49</v>
      </c>
      <c r="K170">
        <v>59.19</v>
      </c>
      <c r="L170">
        <v>3</v>
      </c>
      <c r="M170">
        <v>29</v>
      </c>
      <c r="N170">
        <v>64.290000000000006</v>
      </c>
      <c r="O170">
        <v>31867.69</v>
      </c>
      <c r="P170">
        <v>125.46</v>
      </c>
      <c r="Q170">
        <v>2893.48</v>
      </c>
      <c r="R170">
        <v>57.37</v>
      </c>
      <c r="S170">
        <v>30.45</v>
      </c>
      <c r="T170">
        <v>13532.69</v>
      </c>
      <c r="U170">
        <v>0.53</v>
      </c>
      <c r="V170">
        <v>0.91</v>
      </c>
      <c r="W170">
        <v>0.13</v>
      </c>
      <c r="X170">
        <v>0.82</v>
      </c>
      <c r="Y170">
        <v>1</v>
      </c>
      <c r="Z170">
        <v>10</v>
      </c>
    </row>
    <row r="171" spans="1:26" x14ac:dyDescent="0.25">
      <c r="A171">
        <v>9</v>
      </c>
      <c r="B171">
        <v>130</v>
      </c>
      <c r="C171" t="s">
        <v>26</v>
      </c>
      <c r="D171">
        <v>7.4374000000000002</v>
      </c>
      <c r="E171">
        <v>13.45</v>
      </c>
      <c r="F171">
        <v>9.32</v>
      </c>
      <c r="G171">
        <v>20.71</v>
      </c>
      <c r="H171">
        <v>0.23</v>
      </c>
      <c r="I171">
        <v>27</v>
      </c>
      <c r="J171">
        <v>256.95</v>
      </c>
      <c r="K171">
        <v>59.19</v>
      </c>
      <c r="L171">
        <v>3.25</v>
      </c>
      <c r="M171">
        <v>25</v>
      </c>
      <c r="N171">
        <v>64.5</v>
      </c>
      <c r="O171">
        <v>31924.29</v>
      </c>
      <c r="P171">
        <v>117.91</v>
      </c>
      <c r="Q171">
        <v>2893.65</v>
      </c>
      <c r="R171">
        <v>49.92</v>
      </c>
      <c r="S171">
        <v>30.45</v>
      </c>
      <c r="T171">
        <v>9827.77</v>
      </c>
      <c r="U171">
        <v>0.61</v>
      </c>
      <c r="V171">
        <v>0.93</v>
      </c>
      <c r="W171">
        <v>0.12</v>
      </c>
      <c r="X171">
        <v>0.6</v>
      </c>
      <c r="Y171">
        <v>1</v>
      </c>
      <c r="Z171">
        <v>10</v>
      </c>
    </row>
    <row r="172" spans="1:26" x14ac:dyDescent="0.25">
      <c r="A172">
        <v>10</v>
      </c>
      <c r="B172">
        <v>130</v>
      </c>
      <c r="C172" t="s">
        <v>26</v>
      </c>
      <c r="D172">
        <v>7.3057999999999996</v>
      </c>
      <c r="E172">
        <v>13.69</v>
      </c>
      <c r="F172">
        <v>9.61</v>
      </c>
      <c r="G172">
        <v>22.18</v>
      </c>
      <c r="H172">
        <v>0.24</v>
      </c>
      <c r="I172">
        <v>26</v>
      </c>
      <c r="J172">
        <v>257.41000000000003</v>
      </c>
      <c r="K172">
        <v>59.19</v>
      </c>
      <c r="L172">
        <v>3.5</v>
      </c>
      <c r="M172">
        <v>22</v>
      </c>
      <c r="N172">
        <v>64.709999999999994</v>
      </c>
      <c r="O172">
        <v>31980.84</v>
      </c>
      <c r="P172">
        <v>119.96</v>
      </c>
      <c r="Q172">
        <v>2893.68</v>
      </c>
      <c r="R172">
        <v>60.2</v>
      </c>
      <c r="S172">
        <v>30.45</v>
      </c>
      <c r="T172">
        <v>14977.29</v>
      </c>
      <c r="U172">
        <v>0.51</v>
      </c>
      <c r="V172">
        <v>0.9</v>
      </c>
      <c r="W172">
        <v>0.12</v>
      </c>
      <c r="X172">
        <v>0.89</v>
      </c>
      <c r="Y172">
        <v>1</v>
      </c>
      <c r="Z172">
        <v>10</v>
      </c>
    </row>
    <row r="173" spans="1:26" x14ac:dyDescent="0.25">
      <c r="A173">
        <v>11</v>
      </c>
      <c r="B173">
        <v>130</v>
      </c>
      <c r="C173" t="s">
        <v>26</v>
      </c>
      <c r="D173">
        <v>7.4603999999999999</v>
      </c>
      <c r="E173">
        <v>13.4</v>
      </c>
      <c r="F173">
        <v>9.43</v>
      </c>
      <c r="G173">
        <v>23.56</v>
      </c>
      <c r="H173">
        <v>0.26</v>
      </c>
      <c r="I173">
        <v>24</v>
      </c>
      <c r="J173">
        <v>257.86</v>
      </c>
      <c r="K173">
        <v>59.19</v>
      </c>
      <c r="L173">
        <v>3.75</v>
      </c>
      <c r="M173">
        <v>3</v>
      </c>
      <c r="N173">
        <v>64.92</v>
      </c>
      <c r="O173">
        <v>32037.48</v>
      </c>
      <c r="P173">
        <v>114.53</v>
      </c>
      <c r="Q173">
        <v>2894</v>
      </c>
      <c r="R173">
        <v>52.81</v>
      </c>
      <c r="S173">
        <v>30.45</v>
      </c>
      <c r="T173">
        <v>11291.46</v>
      </c>
      <c r="U173">
        <v>0.57999999999999996</v>
      </c>
      <c r="V173">
        <v>0.92</v>
      </c>
      <c r="W173">
        <v>0.14000000000000001</v>
      </c>
      <c r="X173">
        <v>0.7</v>
      </c>
      <c r="Y173">
        <v>1</v>
      </c>
      <c r="Z173">
        <v>10</v>
      </c>
    </row>
    <row r="174" spans="1:26" x14ac:dyDescent="0.25">
      <c r="A174">
        <v>12</v>
      </c>
      <c r="B174">
        <v>130</v>
      </c>
      <c r="C174" t="s">
        <v>26</v>
      </c>
      <c r="D174">
        <v>7.4602000000000004</v>
      </c>
      <c r="E174">
        <v>13.4</v>
      </c>
      <c r="F174">
        <v>9.43</v>
      </c>
      <c r="G174">
        <v>23.57</v>
      </c>
      <c r="H174">
        <v>0.28000000000000003</v>
      </c>
      <c r="I174">
        <v>24</v>
      </c>
      <c r="J174">
        <v>258.32</v>
      </c>
      <c r="K174">
        <v>59.19</v>
      </c>
      <c r="L174">
        <v>4</v>
      </c>
      <c r="M174">
        <v>0</v>
      </c>
      <c r="N174">
        <v>65.13</v>
      </c>
      <c r="O174">
        <v>32094.19</v>
      </c>
      <c r="P174">
        <v>114.54</v>
      </c>
      <c r="Q174">
        <v>2893.69</v>
      </c>
      <c r="R174">
        <v>52.64</v>
      </c>
      <c r="S174">
        <v>30.45</v>
      </c>
      <c r="T174">
        <v>11204.09</v>
      </c>
      <c r="U174">
        <v>0.57999999999999996</v>
      </c>
      <c r="V174">
        <v>0.92</v>
      </c>
      <c r="W174">
        <v>0.15</v>
      </c>
      <c r="X174">
        <v>0.71</v>
      </c>
      <c r="Y174">
        <v>1</v>
      </c>
      <c r="Z174">
        <v>10</v>
      </c>
    </row>
    <row r="175" spans="1:26" x14ac:dyDescent="0.25">
      <c r="A175">
        <v>0</v>
      </c>
      <c r="B175">
        <v>75</v>
      </c>
      <c r="C175" t="s">
        <v>26</v>
      </c>
      <c r="D175">
        <v>6.2271000000000001</v>
      </c>
      <c r="E175">
        <v>16.059999999999999</v>
      </c>
      <c r="F175">
        <v>11.19</v>
      </c>
      <c r="G175">
        <v>7.9</v>
      </c>
      <c r="H175">
        <v>0.12</v>
      </c>
      <c r="I175">
        <v>85</v>
      </c>
      <c r="J175">
        <v>150.44</v>
      </c>
      <c r="K175">
        <v>49.1</v>
      </c>
      <c r="L175">
        <v>1</v>
      </c>
      <c r="M175">
        <v>83</v>
      </c>
      <c r="N175">
        <v>25.34</v>
      </c>
      <c r="O175">
        <v>18787.759999999998</v>
      </c>
      <c r="P175">
        <v>115.99</v>
      </c>
      <c r="Q175">
        <v>2894.27</v>
      </c>
      <c r="R175">
        <v>111.08</v>
      </c>
      <c r="S175">
        <v>30.45</v>
      </c>
      <c r="T175">
        <v>40121.9</v>
      </c>
      <c r="U175">
        <v>0.27</v>
      </c>
      <c r="V175">
        <v>0.77</v>
      </c>
      <c r="W175">
        <v>0.22</v>
      </c>
      <c r="X175">
        <v>2.46</v>
      </c>
      <c r="Y175">
        <v>1</v>
      </c>
      <c r="Z175">
        <v>10</v>
      </c>
    </row>
    <row r="176" spans="1:26" x14ac:dyDescent="0.25">
      <c r="A176">
        <v>1</v>
      </c>
      <c r="B176">
        <v>75</v>
      </c>
      <c r="C176" t="s">
        <v>26</v>
      </c>
      <c r="D176">
        <v>6.8752000000000004</v>
      </c>
      <c r="E176">
        <v>14.54</v>
      </c>
      <c r="F176">
        <v>10.44</v>
      </c>
      <c r="G176">
        <v>10.44</v>
      </c>
      <c r="H176">
        <v>0.15</v>
      </c>
      <c r="I176">
        <v>60</v>
      </c>
      <c r="J176">
        <v>150.78</v>
      </c>
      <c r="K176">
        <v>49.1</v>
      </c>
      <c r="L176">
        <v>1.25</v>
      </c>
      <c r="M176">
        <v>58</v>
      </c>
      <c r="N176">
        <v>25.44</v>
      </c>
      <c r="O176">
        <v>18830.650000000001</v>
      </c>
      <c r="P176">
        <v>101.95</v>
      </c>
      <c r="Q176">
        <v>2893.57</v>
      </c>
      <c r="R176">
        <v>86.52</v>
      </c>
      <c r="S176">
        <v>30.45</v>
      </c>
      <c r="T176">
        <v>27963.53</v>
      </c>
      <c r="U176">
        <v>0.35</v>
      </c>
      <c r="V176">
        <v>0.83</v>
      </c>
      <c r="W176">
        <v>0.18</v>
      </c>
      <c r="X176">
        <v>1.71</v>
      </c>
      <c r="Y176">
        <v>1</v>
      </c>
      <c r="Z176">
        <v>10</v>
      </c>
    </row>
    <row r="177" spans="1:26" x14ac:dyDescent="0.25">
      <c r="A177">
        <v>2</v>
      </c>
      <c r="B177">
        <v>75</v>
      </c>
      <c r="C177" t="s">
        <v>26</v>
      </c>
      <c r="D177">
        <v>7.3270999999999997</v>
      </c>
      <c r="E177">
        <v>13.65</v>
      </c>
      <c r="F177">
        <v>10</v>
      </c>
      <c r="G177">
        <v>13.33</v>
      </c>
      <c r="H177">
        <v>0.18</v>
      </c>
      <c r="I177">
        <v>45</v>
      </c>
      <c r="J177">
        <v>151.13</v>
      </c>
      <c r="K177">
        <v>49.1</v>
      </c>
      <c r="L177">
        <v>1.5</v>
      </c>
      <c r="M177">
        <v>34</v>
      </c>
      <c r="N177">
        <v>25.54</v>
      </c>
      <c r="O177">
        <v>18873.580000000002</v>
      </c>
      <c r="P177">
        <v>90.32</v>
      </c>
      <c r="Q177">
        <v>2893.63</v>
      </c>
      <c r="R177">
        <v>71.84</v>
      </c>
      <c r="S177">
        <v>30.45</v>
      </c>
      <c r="T177">
        <v>20700.78</v>
      </c>
      <c r="U177">
        <v>0.42</v>
      </c>
      <c r="V177">
        <v>0.87</v>
      </c>
      <c r="W177">
        <v>0.17</v>
      </c>
      <c r="X177">
        <v>1.28</v>
      </c>
      <c r="Y177">
        <v>1</v>
      </c>
      <c r="Z177">
        <v>10</v>
      </c>
    </row>
    <row r="178" spans="1:26" x14ac:dyDescent="0.25">
      <c r="A178">
        <v>3</v>
      </c>
      <c r="B178">
        <v>75</v>
      </c>
      <c r="C178" t="s">
        <v>26</v>
      </c>
      <c r="D178">
        <v>7.4638</v>
      </c>
      <c r="E178">
        <v>13.4</v>
      </c>
      <c r="F178">
        <v>9.9</v>
      </c>
      <c r="G178">
        <v>14.85</v>
      </c>
      <c r="H178">
        <v>0.2</v>
      </c>
      <c r="I178">
        <v>40</v>
      </c>
      <c r="J178">
        <v>151.47999999999999</v>
      </c>
      <c r="K178">
        <v>49.1</v>
      </c>
      <c r="L178">
        <v>1.75</v>
      </c>
      <c r="M178">
        <v>1</v>
      </c>
      <c r="N178">
        <v>25.64</v>
      </c>
      <c r="O178">
        <v>18916.54</v>
      </c>
      <c r="P178">
        <v>86.8</v>
      </c>
      <c r="Q178">
        <v>2893.74</v>
      </c>
      <c r="R178">
        <v>67.45</v>
      </c>
      <c r="S178">
        <v>30.45</v>
      </c>
      <c r="T178">
        <v>18528.18</v>
      </c>
      <c r="U178">
        <v>0.45</v>
      </c>
      <c r="V178">
        <v>0.87</v>
      </c>
      <c r="W178">
        <v>0.2</v>
      </c>
      <c r="X178">
        <v>1.18</v>
      </c>
      <c r="Y178">
        <v>1</v>
      </c>
      <c r="Z178">
        <v>10</v>
      </c>
    </row>
    <row r="179" spans="1:26" x14ac:dyDescent="0.25">
      <c r="A179">
        <v>4</v>
      </c>
      <c r="B179">
        <v>75</v>
      </c>
      <c r="C179" t="s">
        <v>26</v>
      </c>
      <c r="D179">
        <v>7.4630000000000001</v>
      </c>
      <c r="E179">
        <v>13.4</v>
      </c>
      <c r="F179">
        <v>9.9</v>
      </c>
      <c r="G179">
        <v>14.85</v>
      </c>
      <c r="H179">
        <v>0.23</v>
      </c>
      <c r="I179">
        <v>40</v>
      </c>
      <c r="J179">
        <v>151.83000000000001</v>
      </c>
      <c r="K179">
        <v>49.1</v>
      </c>
      <c r="L179">
        <v>2</v>
      </c>
      <c r="M179">
        <v>0</v>
      </c>
      <c r="N179">
        <v>25.73</v>
      </c>
      <c r="O179">
        <v>18959.54</v>
      </c>
      <c r="P179">
        <v>87.01</v>
      </c>
      <c r="Q179">
        <v>2893.74</v>
      </c>
      <c r="R179">
        <v>67.45</v>
      </c>
      <c r="S179">
        <v>30.45</v>
      </c>
      <c r="T179">
        <v>18529.04</v>
      </c>
      <c r="U179">
        <v>0.45</v>
      </c>
      <c r="V179">
        <v>0.87</v>
      </c>
      <c r="W179">
        <v>0.2</v>
      </c>
      <c r="X179">
        <v>1.18</v>
      </c>
      <c r="Y179">
        <v>1</v>
      </c>
      <c r="Z179">
        <v>10</v>
      </c>
    </row>
    <row r="180" spans="1:26" x14ac:dyDescent="0.25">
      <c r="A180">
        <v>0</v>
      </c>
      <c r="B180">
        <v>95</v>
      </c>
      <c r="C180" t="s">
        <v>26</v>
      </c>
      <c r="D180">
        <v>5.4141000000000004</v>
      </c>
      <c r="E180">
        <v>18.47</v>
      </c>
      <c r="F180">
        <v>11.94</v>
      </c>
      <c r="G180">
        <v>6.57</v>
      </c>
      <c r="H180">
        <v>0.1</v>
      </c>
      <c r="I180">
        <v>109</v>
      </c>
      <c r="J180">
        <v>185.69</v>
      </c>
      <c r="K180">
        <v>53.44</v>
      </c>
      <c r="L180">
        <v>1</v>
      </c>
      <c r="M180">
        <v>107</v>
      </c>
      <c r="N180">
        <v>36.26</v>
      </c>
      <c r="O180">
        <v>23136.14</v>
      </c>
      <c r="P180">
        <v>149.16999999999999</v>
      </c>
      <c r="Q180">
        <v>2894.4</v>
      </c>
      <c r="R180">
        <v>135.94999999999999</v>
      </c>
      <c r="S180">
        <v>30.45</v>
      </c>
      <c r="T180">
        <v>52437.06</v>
      </c>
      <c r="U180">
        <v>0.22</v>
      </c>
      <c r="V180">
        <v>0.73</v>
      </c>
      <c r="W180">
        <v>0.26</v>
      </c>
      <c r="X180">
        <v>3.22</v>
      </c>
      <c r="Y180">
        <v>1</v>
      </c>
      <c r="Z180">
        <v>10</v>
      </c>
    </row>
    <row r="181" spans="1:26" x14ac:dyDescent="0.25">
      <c r="A181">
        <v>1</v>
      </c>
      <c r="B181">
        <v>95</v>
      </c>
      <c r="C181" t="s">
        <v>26</v>
      </c>
      <c r="D181">
        <v>6.1108000000000002</v>
      </c>
      <c r="E181">
        <v>16.36</v>
      </c>
      <c r="F181">
        <v>10.99</v>
      </c>
      <c r="G181">
        <v>8.4600000000000009</v>
      </c>
      <c r="H181">
        <v>0.12</v>
      </c>
      <c r="I181">
        <v>78</v>
      </c>
      <c r="J181">
        <v>186.07</v>
      </c>
      <c r="K181">
        <v>53.44</v>
      </c>
      <c r="L181">
        <v>1.25</v>
      </c>
      <c r="M181">
        <v>76</v>
      </c>
      <c r="N181">
        <v>36.39</v>
      </c>
      <c r="O181">
        <v>23182.76</v>
      </c>
      <c r="P181">
        <v>132.58000000000001</v>
      </c>
      <c r="Q181">
        <v>2894.31</v>
      </c>
      <c r="R181">
        <v>104.72</v>
      </c>
      <c r="S181">
        <v>30.45</v>
      </c>
      <c r="T181">
        <v>36976.53</v>
      </c>
      <c r="U181">
        <v>0.28999999999999998</v>
      </c>
      <c r="V181">
        <v>0.79</v>
      </c>
      <c r="W181">
        <v>0.21</v>
      </c>
      <c r="X181">
        <v>2.27</v>
      </c>
      <c r="Y181">
        <v>1</v>
      </c>
      <c r="Z181">
        <v>10</v>
      </c>
    </row>
    <row r="182" spans="1:26" x14ac:dyDescent="0.25">
      <c r="A182">
        <v>2</v>
      </c>
      <c r="B182">
        <v>95</v>
      </c>
      <c r="C182" t="s">
        <v>26</v>
      </c>
      <c r="D182">
        <v>6.6367000000000003</v>
      </c>
      <c r="E182">
        <v>15.07</v>
      </c>
      <c r="F182">
        <v>10.4</v>
      </c>
      <c r="G182">
        <v>10.58</v>
      </c>
      <c r="H182">
        <v>0.14000000000000001</v>
      </c>
      <c r="I182">
        <v>59</v>
      </c>
      <c r="J182">
        <v>186.45</v>
      </c>
      <c r="K182">
        <v>53.44</v>
      </c>
      <c r="L182">
        <v>1.5</v>
      </c>
      <c r="M182">
        <v>57</v>
      </c>
      <c r="N182">
        <v>36.51</v>
      </c>
      <c r="O182">
        <v>23229.42</v>
      </c>
      <c r="P182">
        <v>120.67</v>
      </c>
      <c r="Q182">
        <v>2894.44</v>
      </c>
      <c r="R182">
        <v>85.44</v>
      </c>
      <c r="S182">
        <v>30.45</v>
      </c>
      <c r="T182">
        <v>27427.93</v>
      </c>
      <c r="U182">
        <v>0.36</v>
      </c>
      <c r="V182">
        <v>0.83</v>
      </c>
      <c r="W182">
        <v>0.17</v>
      </c>
      <c r="X182">
        <v>1.68</v>
      </c>
      <c r="Y182">
        <v>1</v>
      </c>
      <c r="Z182">
        <v>10</v>
      </c>
    </row>
    <row r="183" spans="1:26" x14ac:dyDescent="0.25">
      <c r="A183">
        <v>3</v>
      </c>
      <c r="B183">
        <v>95</v>
      </c>
      <c r="C183" t="s">
        <v>26</v>
      </c>
      <c r="D183">
        <v>7.0129999999999999</v>
      </c>
      <c r="E183">
        <v>14.26</v>
      </c>
      <c r="F183">
        <v>10.039999999999999</v>
      </c>
      <c r="G183">
        <v>12.82</v>
      </c>
      <c r="H183">
        <v>0.17</v>
      </c>
      <c r="I183">
        <v>47</v>
      </c>
      <c r="J183">
        <v>186.83</v>
      </c>
      <c r="K183">
        <v>53.44</v>
      </c>
      <c r="L183">
        <v>1.75</v>
      </c>
      <c r="M183">
        <v>45</v>
      </c>
      <c r="N183">
        <v>36.64</v>
      </c>
      <c r="O183">
        <v>23276.13</v>
      </c>
      <c r="P183">
        <v>111.14</v>
      </c>
      <c r="Q183">
        <v>2893.8</v>
      </c>
      <c r="R183">
        <v>73.56</v>
      </c>
      <c r="S183">
        <v>30.45</v>
      </c>
      <c r="T183">
        <v>21550.77</v>
      </c>
      <c r="U183">
        <v>0.41</v>
      </c>
      <c r="V183">
        <v>0.86</v>
      </c>
      <c r="W183">
        <v>0.16</v>
      </c>
      <c r="X183">
        <v>1.32</v>
      </c>
      <c r="Y183">
        <v>1</v>
      </c>
      <c r="Z183">
        <v>10</v>
      </c>
    </row>
    <row r="184" spans="1:26" x14ac:dyDescent="0.25">
      <c r="A184">
        <v>4</v>
      </c>
      <c r="B184">
        <v>95</v>
      </c>
      <c r="C184" t="s">
        <v>26</v>
      </c>
      <c r="D184">
        <v>7.3238000000000003</v>
      </c>
      <c r="E184">
        <v>13.65</v>
      </c>
      <c r="F184">
        <v>9.77</v>
      </c>
      <c r="G184">
        <v>15.43</v>
      </c>
      <c r="H184">
        <v>0.19</v>
      </c>
      <c r="I184">
        <v>38</v>
      </c>
      <c r="J184">
        <v>187.21</v>
      </c>
      <c r="K184">
        <v>53.44</v>
      </c>
      <c r="L184">
        <v>2</v>
      </c>
      <c r="M184">
        <v>36</v>
      </c>
      <c r="N184">
        <v>36.770000000000003</v>
      </c>
      <c r="O184">
        <v>23322.880000000001</v>
      </c>
      <c r="P184">
        <v>102.65</v>
      </c>
      <c r="Q184">
        <v>2893.98</v>
      </c>
      <c r="R184">
        <v>64.78</v>
      </c>
      <c r="S184">
        <v>30.45</v>
      </c>
      <c r="T184">
        <v>17203.87</v>
      </c>
      <c r="U184">
        <v>0.47</v>
      </c>
      <c r="V184">
        <v>0.89</v>
      </c>
      <c r="W184">
        <v>0.14000000000000001</v>
      </c>
      <c r="X184">
        <v>1.05</v>
      </c>
      <c r="Y184">
        <v>1</v>
      </c>
      <c r="Z184">
        <v>10</v>
      </c>
    </row>
    <row r="185" spans="1:26" x14ac:dyDescent="0.25">
      <c r="A185">
        <v>5</v>
      </c>
      <c r="B185">
        <v>95</v>
      </c>
      <c r="C185" t="s">
        <v>26</v>
      </c>
      <c r="D185">
        <v>7.4871999999999996</v>
      </c>
      <c r="E185">
        <v>13.36</v>
      </c>
      <c r="F185">
        <v>9.66</v>
      </c>
      <c r="G185">
        <v>17.559999999999999</v>
      </c>
      <c r="H185">
        <v>0.21</v>
      </c>
      <c r="I185">
        <v>33</v>
      </c>
      <c r="J185">
        <v>187.59</v>
      </c>
      <c r="K185">
        <v>53.44</v>
      </c>
      <c r="L185">
        <v>2.25</v>
      </c>
      <c r="M185">
        <v>14</v>
      </c>
      <c r="N185">
        <v>36.9</v>
      </c>
      <c r="O185">
        <v>23369.68</v>
      </c>
      <c r="P185">
        <v>97.17</v>
      </c>
      <c r="Q185">
        <v>2893.58</v>
      </c>
      <c r="R185">
        <v>60.38</v>
      </c>
      <c r="S185">
        <v>30.45</v>
      </c>
      <c r="T185">
        <v>15031.57</v>
      </c>
      <c r="U185">
        <v>0.5</v>
      </c>
      <c r="V185">
        <v>0.9</v>
      </c>
      <c r="W185">
        <v>0.16</v>
      </c>
      <c r="X185">
        <v>0.94</v>
      </c>
      <c r="Y185">
        <v>1</v>
      </c>
      <c r="Z185">
        <v>10</v>
      </c>
    </row>
    <row r="186" spans="1:26" x14ac:dyDescent="0.25">
      <c r="A186">
        <v>6</v>
      </c>
      <c r="B186">
        <v>95</v>
      </c>
      <c r="C186" t="s">
        <v>26</v>
      </c>
      <c r="D186">
        <v>7.5088999999999997</v>
      </c>
      <c r="E186">
        <v>13.32</v>
      </c>
      <c r="F186">
        <v>9.66</v>
      </c>
      <c r="G186">
        <v>18.11</v>
      </c>
      <c r="H186">
        <v>0.24</v>
      </c>
      <c r="I186">
        <v>32</v>
      </c>
      <c r="J186">
        <v>187.97</v>
      </c>
      <c r="K186">
        <v>53.44</v>
      </c>
      <c r="L186">
        <v>2.5</v>
      </c>
      <c r="M186">
        <v>0</v>
      </c>
      <c r="N186">
        <v>37.03</v>
      </c>
      <c r="O186">
        <v>23416.52</v>
      </c>
      <c r="P186">
        <v>96.3</v>
      </c>
      <c r="Q186">
        <v>2893.84</v>
      </c>
      <c r="R186">
        <v>59.69</v>
      </c>
      <c r="S186">
        <v>30.45</v>
      </c>
      <c r="T186">
        <v>14690.61</v>
      </c>
      <c r="U186">
        <v>0.51</v>
      </c>
      <c r="V186">
        <v>0.9</v>
      </c>
      <c r="W186">
        <v>0.18</v>
      </c>
      <c r="X186">
        <v>0.94</v>
      </c>
      <c r="Y186">
        <v>1</v>
      </c>
      <c r="Z186">
        <v>10</v>
      </c>
    </row>
    <row r="187" spans="1:26" x14ac:dyDescent="0.25">
      <c r="A187">
        <v>0</v>
      </c>
      <c r="B187">
        <v>55</v>
      </c>
      <c r="C187" t="s">
        <v>26</v>
      </c>
      <c r="D187">
        <v>7.1561000000000003</v>
      </c>
      <c r="E187">
        <v>13.97</v>
      </c>
      <c r="F187">
        <v>10.46</v>
      </c>
      <c r="G187">
        <v>10.46</v>
      </c>
      <c r="H187">
        <v>0.15</v>
      </c>
      <c r="I187">
        <v>60</v>
      </c>
      <c r="J187">
        <v>116.05</v>
      </c>
      <c r="K187">
        <v>43.4</v>
      </c>
      <c r="L187">
        <v>1</v>
      </c>
      <c r="M187">
        <v>42</v>
      </c>
      <c r="N187">
        <v>16.649999999999999</v>
      </c>
      <c r="O187">
        <v>14546.17</v>
      </c>
      <c r="P187">
        <v>81.09</v>
      </c>
      <c r="Q187">
        <v>2894.26</v>
      </c>
      <c r="R187">
        <v>86.42</v>
      </c>
      <c r="S187">
        <v>30.45</v>
      </c>
      <c r="T187">
        <v>27913.63</v>
      </c>
      <c r="U187">
        <v>0.35</v>
      </c>
      <c r="V187">
        <v>0.83</v>
      </c>
      <c r="W187">
        <v>0.2</v>
      </c>
      <c r="X187">
        <v>1.73</v>
      </c>
      <c r="Y187">
        <v>1</v>
      </c>
      <c r="Z187">
        <v>10</v>
      </c>
    </row>
    <row r="188" spans="1:26" x14ac:dyDescent="0.25">
      <c r="A188">
        <v>1</v>
      </c>
      <c r="B188">
        <v>55</v>
      </c>
      <c r="C188" t="s">
        <v>26</v>
      </c>
      <c r="D188">
        <v>7.3009000000000004</v>
      </c>
      <c r="E188">
        <v>13.7</v>
      </c>
      <c r="F188">
        <v>10.32</v>
      </c>
      <c r="G188">
        <v>11.47</v>
      </c>
      <c r="H188">
        <v>0.19</v>
      </c>
      <c r="I188">
        <v>54</v>
      </c>
      <c r="J188">
        <v>116.37</v>
      </c>
      <c r="K188">
        <v>43.4</v>
      </c>
      <c r="L188">
        <v>1.25</v>
      </c>
      <c r="M188">
        <v>0</v>
      </c>
      <c r="N188">
        <v>16.72</v>
      </c>
      <c r="O188">
        <v>14585.96</v>
      </c>
      <c r="P188">
        <v>77.84</v>
      </c>
      <c r="Q188">
        <v>2894.16</v>
      </c>
      <c r="R188">
        <v>80.56</v>
      </c>
      <c r="S188">
        <v>30.45</v>
      </c>
      <c r="T188">
        <v>25016.04</v>
      </c>
      <c r="U188">
        <v>0.38</v>
      </c>
      <c r="V188">
        <v>0.84</v>
      </c>
      <c r="W188">
        <v>0.24</v>
      </c>
      <c r="X188">
        <v>1.6</v>
      </c>
      <c r="Y188">
        <v>1</v>
      </c>
      <c r="Z18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93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INDEX(resultados!$A$2:$ZZ$188, 1, MATCH($B$1, resultados!$A$1:$ZZ$1, 0))</f>
        <v>#N/A</v>
      </c>
      <c r="B7" t="e">
        <f>INDEX(resultados!$A$2:$ZZ$188, 1, MATCH($B$2, resultados!$A$1:$ZZ$1, 0))</f>
        <v>#N/A</v>
      </c>
      <c r="C7" t="e">
        <f>INDEX(resultados!$A$2:$ZZ$188, 1, MATCH($B$3, resultados!$A$1:$ZZ$1, 0))</f>
        <v>#N/A</v>
      </c>
    </row>
    <row r="8" spans="1:3" x14ac:dyDescent="0.25">
      <c r="A8" t="e">
        <f>INDEX(resultados!$A$2:$ZZ$188, 2, MATCH($B$1, resultados!$A$1:$ZZ$1, 0))</f>
        <v>#N/A</v>
      </c>
      <c r="B8" t="e">
        <f>INDEX(resultados!$A$2:$ZZ$188, 2, MATCH($B$2, resultados!$A$1:$ZZ$1, 0))</f>
        <v>#N/A</v>
      </c>
      <c r="C8" t="e">
        <f>INDEX(resultados!$A$2:$ZZ$188, 2, MATCH($B$3, resultados!$A$1:$ZZ$1, 0))</f>
        <v>#N/A</v>
      </c>
    </row>
    <row r="9" spans="1:3" x14ac:dyDescent="0.25">
      <c r="A9" t="e">
        <f>INDEX(resultados!$A$2:$ZZ$188, 3, MATCH($B$1, resultados!$A$1:$ZZ$1, 0))</f>
        <v>#N/A</v>
      </c>
      <c r="B9" t="e">
        <f>INDEX(resultados!$A$2:$ZZ$188, 3, MATCH($B$2, resultados!$A$1:$ZZ$1, 0))</f>
        <v>#N/A</v>
      </c>
      <c r="C9" t="e">
        <f>INDEX(resultados!$A$2:$ZZ$188, 3, MATCH($B$3, resultados!$A$1:$ZZ$1, 0))</f>
        <v>#N/A</v>
      </c>
    </row>
    <row r="10" spans="1:3" x14ac:dyDescent="0.25">
      <c r="A10" t="e">
        <f>INDEX(resultados!$A$2:$ZZ$188, 4, MATCH($B$1, resultados!$A$1:$ZZ$1, 0))</f>
        <v>#N/A</v>
      </c>
      <c r="B10" t="e">
        <f>INDEX(resultados!$A$2:$ZZ$188, 4, MATCH($B$2, resultados!$A$1:$ZZ$1, 0))</f>
        <v>#N/A</v>
      </c>
      <c r="C10" t="e">
        <f>INDEX(resultados!$A$2:$ZZ$188, 4, MATCH($B$3, resultados!$A$1:$ZZ$1, 0))</f>
        <v>#N/A</v>
      </c>
    </row>
    <row r="11" spans="1:3" x14ac:dyDescent="0.25">
      <c r="A11" t="e">
        <f>INDEX(resultados!$A$2:$ZZ$188, 5, MATCH($B$1, resultados!$A$1:$ZZ$1, 0))</f>
        <v>#N/A</v>
      </c>
      <c r="B11" t="e">
        <f>INDEX(resultados!$A$2:$ZZ$188, 5, MATCH($B$2, resultados!$A$1:$ZZ$1, 0))</f>
        <v>#N/A</v>
      </c>
      <c r="C11" t="e">
        <f>INDEX(resultados!$A$2:$ZZ$188, 5, MATCH($B$3, resultados!$A$1:$ZZ$1, 0))</f>
        <v>#N/A</v>
      </c>
    </row>
    <row r="12" spans="1:3" x14ac:dyDescent="0.25">
      <c r="A12" t="e">
        <f>INDEX(resultados!$A$2:$ZZ$188, 6, MATCH($B$1, resultados!$A$1:$ZZ$1, 0))</f>
        <v>#N/A</v>
      </c>
      <c r="B12" t="e">
        <f>INDEX(resultados!$A$2:$ZZ$188, 6, MATCH($B$2, resultados!$A$1:$ZZ$1, 0))</f>
        <v>#N/A</v>
      </c>
      <c r="C12" t="e">
        <f>INDEX(resultados!$A$2:$ZZ$188, 6, MATCH($B$3, resultados!$A$1:$ZZ$1, 0))</f>
        <v>#N/A</v>
      </c>
    </row>
    <row r="13" spans="1:3" x14ac:dyDescent="0.25">
      <c r="A13" t="e">
        <f>INDEX(resultados!$A$2:$ZZ$188, 7, MATCH($B$1, resultados!$A$1:$ZZ$1, 0))</f>
        <v>#N/A</v>
      </c>
      <c r="B13" t="e">
        <f>INDEX(resultados!$A$2:$ZZ$188, 7, MATCH($B$2, resultados!$A$1:$ZZ$1, 0))</f>
        <v>#N/A</v>
      </c>
      <c r="C13" t="e">
        <f>INDEX(resultados!$A$2:$ZZ$188, 7, MATCH($B$3, resultados!$A$1:$ZZ$1, 0))</f>
        <v>#N/A</v>
      </c>
    </row>
    <row r="14" spans="1:3" x14ac:dyDescent="0.25">
      <c r="A14" t="e">
        <f>INDEX(resultados!$A$2:$ZZ$188, 8, MATCH($B$1, resultados!$A$1:$ZZ$1, 0))</f>
        <v>#N/A</v>
      </c>
      <c r="B14" t="e">
        <f>INDEX(resultados!$A$2:$ZZ$188, 8, MATCH($B$2, resultados!$A$1:$ZZ$1, 0))</f>
        <v>#N/A</v>
      </c>
      <c r="C14" t="e">
        <f>INDEX(resultados!$A$2:$ZZ$188, 8, MATCH($B$3, resultados!$A$1:$ZZ$1, 0))</f>
        <v>#N/A</v>
      </c>
    </row>
    <row r="15" spans="1:3" x14ac:dyDescent="0.25">
      <c r="A15" t="e">
        <f>INDEX(resultados!$A$2:$ZZ$188, 9, MATCH($B$1, resultados!$A$1:$ZZ$1, 0))</f>
        <v>#N/A</v>
      </c>
      <c r="B15" t="e">
        <f>INDEX(resultados!$A$2:$ZZ$188, 9, MATCH($B$2, resultados!$A$1:$ZZ$1, 0))</f>
        <v>#N/A</v>
      </c>
      <c r="C15" t="e">
        <f>INDEX(resultados!$A$2:$ZZ$188, 9, MATCH($B$3, resultados!$A$1:$ZZ$1, 0))</f>
        <v>#N/A</v>
      </c>
    </row>
    <row r="16" spans="1:3" x14ac:dyDescent="0.25">
      <c r="A16" t="e">
        <f>INDEX(resultados!$A$2:$ZZ$188, 10, MATCH($B$1, resultados!$A$1:$ZZ$1, 0))</f>
        <v>#N/A</v>
      </c>
      <c r="B16" t="e">
        <f>INDEX(resultados!$A$2:$ZZ$188, 10, MATCH($B$2, resultados!$A$1:$ZZ$1, 0))</f>
        <v>#N/A</v>
      </c>
      <c r="C16" t="e">
        <f>INDEX(resultados!$A$2:$ZZ$188, 10, MATCH($B$3, resultados!$A$1:$ZZ$1, 0))</f>
        <v>#N/A</v>
      </c>
    </row>
    <row r="17" spans="1:3" x14ac:dyDescent="0.25">
      <c r="A17" t="e">
        <f>INDEX(resultados!$A$2:$ZZ$188, 11, MATCH($B$1, resultados!$A$1:$ZZ$1, 0))</f>
        <v>#N/A</v>
      </c>
      <c r="B17" t="e">
        <f>INDEX(resultados!$A$2:$ZZ$188, 11, MATCH($B$2, resultados!$A$1:$ZZ$1, 0))</f>
        <v>#N/A</v>
      </c>
      <c r="C17" t="e">
        <f>INDEX(resultados!$A$2:$ZZ$188, 11, MATCH($B$3, resultados!$A$1:$ZZ$1, 0))</f>
        <v>#N/A</v>
      </c>
    </row>
    <row r="18" spans="1:3" x14ac:dyDescent="0.25">
      <c r="A18" t="e">
        <f>INDEX(resultados!$A$2:$ZZ$188, 12, MATCH($B$1, resultados!$A$1:$ZZ$1, 0))</f>
        <v>#N/A</v>
      </c>
      <c r="B18" t="e">
        <f>INDEX(resultados!$A$2:$ZZ$188, 12, MATCH($B$2, resultados!$A$1:$ZZ$1, 0))</f>
        <v>#N/A</v>
      </c>
      <c r="C18" t="e">
        <f>INDEX(resultados!$A$2:$ZZ$188, 12, MATCH($B$3, resultados!$A$1:$ZZ$1, 0))</f>
        <v>#N/A</v>
      </c>
    </row>
    <row r="19" spans="1:3" x14ac:dyDescent="0.25">
      <c r="A19" t="e">
        <f>INDEX(resultados!$A$2:$ZZ$188, 13, MATCH($B$1, resultados!$A$1:$ZZ$1, 0))</f>
        <v>#N/A</v>
      </c>
      <c r="B19" t="e">
        <f>INDEX(resultados!$A$2:$ZZ$188, 13, MATCH($B$2, resultados!$A$1:$ZZ$1, 0))</f>
        <v>#N/A</v>
      </c>
      <c r="C19" t="e">
        <f>INDEX(resultados!$A$2:$ZZ$188, 13, MATCH($B$3, resultados!$A$1:$ZZ$1, 0))</f>
        <v>#N/A</v>
      </c>
    </row>
    <row r="20" spans="1:3" x14ac:dyDescent="0.25">
      <c r="A20" t="e">
        <f>INDEX(resultados!$A$2:$ZZ$188, 14, MATCH($B$1, resultados!$A$1:$ZZ$1, 0))</f>
        <v>#N/A</v>
      </c>
      <c r="B20" t="e">
        <f>INDEX(resultados!$A$2:$ZZ$188, 14, MATCH($B$2, resultados!$A$1:$ZZ$1, 0))</f>
        <v>#N/A</v>
      </c>
      <c r="C20" t="e">
        <f>INDEX(resultados!$A$2:$ZZ$188, 14, MATCH($B$3, resultados!$A$1:$ZZ$1, 0))</f>
        <v>#N/A</v>
      </c>
    </row>
    <row r="21" spans="1:3" x14ac:dyDescent="0.25">
      <c r="A21" t="e">
        <f>INDEX(resultados!$A$2:$ZZ$188, 15, MATCH($B$1, resultados!$A$1:$ZZ$1, 0))</f>
        <v>#N/A</v>
      </c>
      <c r="B21" t="e">
        <f>INDEX(resultados!$A$2:$ZZ$188, 15, MATCH($B$2, resultados!$A$1:$ZZ$1, 0))</f>
        <v>#N/A</v>
      </c>
      <c r="C21" t="e">
        <f>INDEX(resultados!$A$2:$ZZ$188, 15, MATCH($B$3, resultados!$A$1:$ZZ$1, 0))</f>
        <v>#N/A</v>
      </c>
    </row>
    <row r="22" spans="1:3" x14ac:dyDescent="0.25">
      <c r="A22" t="e">
        <f>INDEX(resultados!$A$2:$ZZ$188, 16, MATCH($B$1, resultados!$A$1:$ZZ$1, 0))</f>
        <v>#N/A</v>
      </c>
      <c r="B22" t="e">
        <f>INDEX(resultados!$A$2:$ZZ$188, 16, MATCH($B$2, resultados!$A$1:$ZZ$1, 0))</f>
        <v>#N/A</v>
      </c>
      <c r="C22" t="e">
        <f>INDEX(resultados!$A$2:$ZZ$188, 16, MATCH($B$3, resultados!$A$1:$ZZ$1, 0))</f>
        <v>#N/A</v>
      </c>
    </row>
    <row r="23" spans="1:3" x14ac:dyDescent="0.25">
      <c r="A23" t="e">
        <f>INDEX(resultados!$A$2:$ZZ$188, 17, MATCH($B$1, resultados!$A$1:$ZZ$1, 0))</f>
        <v>#N/A</v>
      </c>
      <c r="B23" t="e">
        <f>INDEX(resultados!$A$2:$ZZ$188, 17, MATCH($B$2, resultados!$A$1:$ZZ$1, 0))</f>
        <v>#N/A</v>
      </c>
      <c r="C23" t="e">
        <f>INDEX(resultados!$A$2:$ZZ$188, 17, MATCH($B$3, resultados!$A$1:$ZZ$1, 0))</f>
        <v>#N/A</v>
      </c>
    </row>
    <row r="24" spans="1:3" x14ac:dyDescent="0.25">
      <c r="A24" t="e">
        <f>INDEX(resultados!$A$2:$ZZ$188, 18, MATCH($B$1, resultados!$A$1:$ZZ$1, 0))</f>
        <v>#N/A</v>
      </c>
      <c r="B24" t="e">
        <f>INDEX(resultados!$A$2:$ZZ$188, 18, MATCH($B$2, resultados!$A$1:$ZZ$1, 0))</f>
        <v>#N/A</v>
      </c>
      <c r="C24" t="e">
        <f>INDEX(resultados!$A$2:$ZZ$188, 18, MATCH($B$3, resultados!$A$1:$ZZ$1, 0))</f>
        <v>#N/A</v>
      </c>
    </row>
    <row r="25" spans="1:3" x14ac:dyDescent="0.25">
      <c r="A25" t="e">
        <f>INDEX(resultados!$A$2:$ZZ$188, 19, MATCH($B$1, resultados!$A$1:$ZZ$1, 0))</f>
        <v>#N/A</v>
      </c>
      <c r="B25" t="e">
        <f>INDEX(resultados!$A$2:$ZZ$188, 19, MATCH($B$2, resultados!$A$1:$ZZ$1, 0))</f>
        <v>#N/A</v>
      </c>
      <c r="C25" t="e">
        <f>INDEX(resultados!$A$2:$ZZ$188, 19, MATCH($B$3, resultados!$A$1:$ZZ$1, 0))</f>
        <v>#N/A</v>
      </c>
    </row>
    <row r="26" spans="1:3" x14ac:dyDescent="0.25">
      <c r="A26" t="e">
        <f>INDEX(resultados!$A$2:$ZZ$188, 20, MATCH($B$1, resultados!$A$1:$ZZ$1, 0))</f>
        <v>#N/A</v>
      </c>
      <c r="B26" t="e">
        <f>INDEX(resultados!$A$2:$ZZ$188, 20, MATCH($B$2, resultados!$A$1:$ZZ$1, 0))</f>
        <v>#N/A</v>
      </c>
      <c r="C26" t="e">
        <f>INDEX(resultados!$A$2:$ZZ$188, 20, MATCH($B$3, resultados!$A$1:$ZZ$1, 0))</f>
        <v>#N/A</v>
      </c>
    </row>
    <row r="27" spans="1:3" x14ac:dyDescent="0.25">
      <c r="A27" t="e">
        <f>INDEX(resultados!$A$2:$ZZ$188, 21, MATCH($B$1, resultados!$A$1:$ZZ$1, 0))</f>
        <v>#N/A</v>
      </c>
      <c r="B27" t="e">
        <f>INDEX(resultados!$A$2:$ZZ$188, 21, MATCH($B$2, resultados!$A$1:$ZZ$1, 0))</f>
        <v>#N/A</v>
      </c>
      <c r="C27" t="e">
        <f>INDEX(resultados!$A$2:$ZZ$188, 21, MATCH($B$3, resultados!$A$1:$ZZ$1, 0))</f>
        <v>#N/A</v>
      </c>
    </row>
    <row r="28" spans="1:3" x14ac:dyDescent="0.25">
      <c r="A28" t="e">
        <f>INDEX(resultados!$A$2:$ZZ$188, 22, MATCH($B$1, resultados!$A$1:$ZZ$1, 0))</f>
        <v>#N/A</v>
      </c>
      <c r="B28" t="e">
        <f>INDEX(resultados!$A$2:$ZZ$188, 22, MATCH($B$2, resultados!$A$1:$ZZ$1, 0))</f>
        <v>#N/A</v>
      </c>
      <c r="C28" t="e">
        <f>INDEX(resultados!$A$2:$ZZ$188, 22, MATCH($B$3, resultados!$A$1:$ZZ$1, 0))</f>
        <v>#N/A</v>
      </c>
    </row>
    <row r="29" spans="1:3" x14ac:dyDescent="0.25">
      <c r="A29" t="e">
        <f>INDEX(resultados!$A$2:$ZZ$188, 23, MATCH($B$1, resultados!$A$1:$ZZ$1, 0))</f>
        <v>#N/A</v>
      </c>
      <c r="B29" t="e">
        <f>INDEX(resultados!$A$2:$ZZ$188, 23, MATCH($B$2, resultados!$A$1:$ZZ$1, 0))</f>
        <v>#N/A</v>
      </c>
      <c r="C29" t="e">
        <f>INDEX(resultados!$A$2:$ZZ$188, 23, MATCH($B$3, resultados!$A$1:$ZZ$1, 0))</f>
        <v>#N/A</v>
      </c>
    </row>
    <row r="30" spans="1:3" x14ac:dyDescent="0.25">
      <c r="A30" t="e">
        <f>INDEX(resultados!$A$2:$ZZ$188, 24, MATCH($B$1, resultados!$A$1:$ZZ$1, 0))</f>
        <v>#N/A</v>
      </c>
      <c r="B30" t="e">
        <f>INDEX(resultados!$A$2:$ZZ$188, 24, MATCH($B$2, resultados!$A$1:$ZZ$1, 0))</f>
        <v>#N/A</v>
      </c>
      <c r="C30" t="e">
        <f>INDEX(resultados!$A$2:$ZZ$188, 24, MATCH($B$3, resultados!$A$1:$ZZ$1, 0))</f>
        <v>#N/A</v>
      </c>
    </row>
    <row r="31" spans="1:3" x14ac:dyDescent="0.25">
      <c r="A31" t="e">
        <f>INDEX(resultados!$A$2:$ZZ$188, 25, MATCH($B$1, resultados!$A$1:$ZZ$1, 0))</f>
        <v>#N/A</v>
      </c>
      <c r="B31" t="e">
        <f>INDEX(resultados!$A$2:$ZZ$188, 25, MATCH($B$2, resultados!$A$1:$ZZ$1, 0))</f>
        <v>#N/A</v>
      </c>
      <c r="C31" t="e">
        <f>INDEX(resultados!$A$2:$ZZ$188, 25, MATCH($B$3, resultados!$A$1:$ZZ$1, 0))</f>
        <v>#N/A</v>
      </c>
    </row>
    <row r="32" spans="1:3" x14ac:dyDescent="0.25">
      <c r="A32" t="e">
        <f>INDEX(resultados!$A$2:$ZZ$188, 26, MATCH($B$1, resultados!$A$1:$ZZ$1, 0))</f>
        <v>#N/A</v>
      </c>
      <c r="B32" t="e">
        <f>INDEX(resultados!$A$2:$ZZ$188, 26, MATCH($B$2, resultados!$A$1:$ZZ$1, 0))</f>
        <v>#N/A</v>
      </c>
      <c r="C32" t="e">
        <f>INDEX(resultados!$A$2:$ZZ$188, 26, MATCH($B$3, resultados!$A$1:$ZZ$1, 0))</f>
        <v>#N/A</v>
      </c>
    </row>
    <row r="33" spans="1:3" x14ac:dyDescent="0.25">
      <c r="A33" t="e">
        <f>INDEX(resultados!$A$2:$ZZ$188, 27, MATCH($B$1, resultados!$A$1:$ZZ$1, 0))</f>
        <v>#N/A</v>
      </c>
      <c r="B33" t="e">
        <f>INDEX(resultados!$A$2:$ZZ$188, 27, MATCH($B$2, resultados!$A$1:$ZZ$1, 0))</f>
        <v>#N/A</v>
      </c>
      <c r="C33" t="e">
        <f>INDEX(resultados!$A$2:$ZZ$188, 27, MATCH($B$3, resultados!$A$1:$ZZ$1, 0))</f>
        <v>#N/A</v>
      </c>
    </row>
    <row r="34" spans="1:3" x14ac:dyDescent="0.25">
      <c r="A34" t="e">
        <f>INDEX(resultados!$A$2:$ZZ$188, 28, MATCH($B$1, resultados!$A$1:$ZZ$1, 0))</f>
        <v>#N/A</v>
      </c>
      <c r="B34" t="e">
        <f>INDEX(resultados!$A$2:$ZZ$188, 28, MATCH($B$2, resultados!$A$1:$ZZ$1, 0))</f>
        <v>#N/A</v>
      </c>
      <c r="C34" t="e">
        <f>INDEX(resultados!$A$2:$ZZ$188, 28, MATCH($B$3, resultados!$A$1:$ZZ$1, 0))</f>
        <v>#N/A</v>
      </c>
    </row>
    <row r="35" spans="1:3" x14ac:dyDescent="0.25">
      <c r="A35" t="e">
        <f>INDEX(resultados!$A$2:$ZZ$188, 29, MATCH($B$1, resultados!$A$1:$ZZ$1, 0))</f>
        <v>#N/A</v>
      </c>
      <c r="B35" t="e">
        <f>INDEX(resultados!$A$2:$ZZ$188, 29, MATCH($B$2, resultados!$A$1:$ZZ$1, 0))</f>
        <v>#N/A</v>
      </c>
      <c r="C35" t="e">
        <f>INDEX(resultados!$A$2:$ZZ$188, 29, MATCH($B$3, resultados!$A$1:$ZZ$1, 0))</f>
        <v>#N/A</v>
      </c>
    </row>
    <row r="36" spans="1:3" x14ac:dyDescent="0.25">
      <c r="A36" t="e">
        <f>INDEX(resultados!$A$2:$ZZ$188, 30, MATCH($B$1, resultados!$A$1:$ZZ$1, 0))</f>
        <v>#N/A</v>
      </c>
      <c r="B36" t="e">
        <f>INDEX(resultados!$A$2:$ZZ$188, 30, MATCH($B$2, resultados!$A$1:$ZZ$1, 0))</f>
        <v>#N/A</v>
      </c>
      <c r="C36" t="e">
        <f>INDEX(resultados!$A$2:$ZZ$188, 30, MATCH($B$3, resultados!$A$1:$ZZ$1, 0))</f>
        <v>#N/A</v>
      </c>
    </row>
    <row r="37" spans="1:3" x14ac:dyDescent="0.25">
      <c r="A37" t="e">
        <f>INDEX(resultados!$A$2:$ZZ$188, 31, MATCH($B$1, resultados!$A$1:$ZZ$1, 0))</f>
        <v>#N/A</v>
      </c>
      <c r="B37" t="e">
        <f>INDEX(resultados!$A$2:$ZZ$188, 31, MATCH($B$2, resultados!$A$1:$ZZ$1, 0))</f>
        <v>#N/A</v>
      </c>
      <c r="C37" t="e">
        <f>INDEX(resultados!$A$2:$ZZ$188, 31, MATCH($B$3, resultados!$A$1:$ZZ$1, 0))</f>
        <v>#N/A</v>
      </c>
    </row>
    <row r="38" spans="1:3" x14ac:dyDescent="0.25">
      <c r="A38" t="e">
        <f>INDEX(resultados!$A$2:$ZZ$188, 32, MATCH($B$1, resultados!$A$1:$ZZ$1, 0))</f>
        <v>#N/A</v>
      </c>
      <c r="B38" t="e">
        <f>INDEX(resultados!$A$2:$ZZ$188, 32, MATCH($B$2, resultados!$A$1:$ZZ$1, 0))</f>
        <v>#N/A</v>
      </c>
      <c r="C38" t="e">
        <f>INDEX(resultados!$A$2:$ZZ$188, 32, MATCH($B$3, resultados!$A$1:$ZZ$1, 0))</f>
        <v>#N/A</v>
      </c>
    </row>
    <row r="39" spans="1:3" x14ac:dyDescent="0.25">
      <c r="A39" t="e">
        <f>INDEX(resultados!$A$2:$ZZ$188, 33, MATCH($B$1, resultados!$A$1:$ZZ$1, 0))</f>
        <v>#N/A</v>
      </c>
      <c r="B39" t="e">
        <f>INDEX(resultados!$A$2:$ZZ$188, 33, MATCH($B$2, resultados!$A$1:$ZZ$1, 0))</f>
        <v>#N/A</v>
      </c>
      <c r="C39" t="e">
        <f>INDEX(resultados!$A$2:$ZZ$188, 33, MATCH($B$3, resultados!$A$1:$ZZ$1, 0))</f>
        <v>#N/A</v>
      </c>
    </row>
    <row r="40" spans="1:3" x14ac:dyDescent="0.25">
      <c r="A40" t="e">
        <f>INDEX(resultados!$A$2:$ZZ$188, 34, MATCH($B$1, resultados!$A$1:$ZZ$1, 0))</f>
        <v>#N/A</v>
      </c>
      <c r="B40" t="e">
        <f>INDEX(resultados!$A$2:$ZZ$188, 34, MATCH($B$2, resultados!$A$1:$ZZ$1, 0))</f>
        <v>#N/A</v>
      </c>
      <c r="C40" t="e">
        <f>INDEX(resultados!$A$2:$ZZ$188, 34, MATCH($B$3, resultados!$A$1:$ZZ$1, 0))</f>
        <v>#N/A</v>
      </c>
    </row>
    <row r="41" spans="1:3" x14ac:dyDescent="0.25">
      <c r="A41" t="e">
        <f>INDEX(resultados!$A$2:$ZZ$188, 35, MATCH($B$1, resultados!$A$1:$ZZ$1, 0))</f>
        <v>#N/A</v>
      </c>
      <c r="B41" t="e">
        <f>INDEX(resultados!$A$2:$ZZ$188, 35, MATCH($B$2, resultados!$A$1:$ZZ$1, 0))</f>
        <v>#N/A</v>
      </c>
      <c r="C41" t="e">
        <f>INDEX(resultados!$A$2:$ZZ$188, 35, MATCH($B$3, resultados!$A$1:$ZZ$1, 0))</f>
        <v>#N/A</v>
      </c>
    </row>
    <row r="42" spans="1:3" x14ac:dyDescent="0.25">
      <c r="A42" t="e">
        <f>INDEX(resultados!$A$2:$ZZ$188, 36, MATCH($B$1, resultados!$A$1:$ZZ$1, 0))</f>
        <v>#N/A</v>
      </c>
      <c r="B42" t="e">
        <f>INDEX(resultados!$A$2:$ZZ$188, 36, MATCH($B$2, resultados!$A$1:$ZZ$1, 0))</f>
        <v>#N/A</v>
      </c>
      <c r="C42" t="e">
        <f>INDEX(resultados!$A$2:$ZZ$188, 36, MATCH($B$3, resultados!$A$1:$ZZ$1, 0))</f>
        <v>#N/A</v>
      </c>
    </row>
    <row r="43" spans="1:3" x14ac:dyDescent="0.25">
      <c r="A43" t="e">
        <f>INDEX(resultados!$A$2:$ZZ$188, 37, MATCH($B$1, resultados!$A$1:$ZZ$1, 0))</f>
        <v>#N/A</v>
      </c>
      <c r="B43" t="e">
        <f>INDEX(resultados!$A$2:$ZZ$188, 37, MATCH($B$2, resultados!$A$1:$ZZ$1, 0))</f>
        <v>#N/A</v>
      </c>
      <c r="C43" t="e">
        <f>INDEX(resultados!$A$2:$ZZ$188, 37, MATCH($B$3, resultados!$A$1:$ZZ$1, 0))</f>
        <v>#N/A</v>
      </c>
    </row>
    <row r="44" spans="1:3" x14ac:dyDescent="0.25">
      <c r="A44" t="e">
        <f>INDEX(resultados!$A$2:$ZZ$188, 38, MATCH($B$1, resultados!$A$1:$ZZ$1, 0))</f>
        <v>#N/A</v>
      </c>
      <c r="B44" t="e">
        <f>INDEX(resultados!$A$2:$ZZ$188, 38, MATCH($B$2, resultados!$A$1:$ZZ$1, 0))</f>
        <v>#N/A</v>
      </c>
      <c r="C44" t="e">
        <f>INDEX(resultados!$A$2:$ZZ$188, 38, MATCH($B$3, resultados!$A$1:$ZZ$1, 0))</f>
        <v>#N/A</v>
      </c>
    </row>
    <row r="45" spans="1:3" x14ac:dyDescent="0.25">
      <c r="A45" t="e">
        <f>INDEX(resultados!$A$2:$ZZ$188, 39, MATCH($B$1, resultados!$A$1:$ZZ$1, 0))</f>
        <v>#N/A</v>
      </c>
      <c r="B45" t="e">
        <f>INDEX(resultados!$A$2:$ZZ$188, 39, MATCH($B$2, resultados!$A$1:$ZZ$1, 0))</f>
        <v>#N/A</v>
      </c>
      <c r="C45" t="e">
        <f>INDEX(resultados!$A$2:$ZZ$188, 39, MATCH($B$3, resultados!$A$1:$ZZ$1, 0))</f>
        <v>#N/A</v>
      </c>
    </row>
    <row r="46" spans="1:3" x14ac:dyDescent="0.25">
      <c r="A46" t="e">
        <f>INDEX(resultados!$A$2:$ZZ$188, 40, MATCH($B$1, resultados!$A$1:$ZZ$1, 0))</f>
        <v>#N/A</v>
      </c>
      <c r="B46" t="e">
        <f>INDEX(resultados!$A$2:$ZZ$188, 40, MATCH($B$2, resultados!$A$1:$ZZ$1, 0))</f>
        <v>#N/A</v>
      </c>
      <c r="C46" t="e">
        <f>INDEX(resultados!$A$2:$ZZ$188, 40, MATCH($B$3, resultados!$A$1:$ZZ$1, 0))</f>
        <v>#N/A</v>
      </c>
    </row>
    <row r="47" spans="1:3" x14ac:dyDescent="0.25">
      <c r="A47" t="e">
        <f>INDEX(resultados!$A$2:$ZZ$188, 41, MATCH($B$1, resultados!$A$1:$ZZ$1, 0))</f>
        <v>#N/A</v>
      </c>
      <c r="B47" t="e">
        <f>INDEX(resultados!$A$2:$ZZ$188, 41, MATCH($B$2, resultados!$A$1:$ZZ$1, 0))</f>
        <v>#N/A</v>
      </c>
      <c r="C47" t="e">
        <f>INDEX(resultados!$A$2:$ZZ$188, 41, MATCH($B$3, resultados!$A$1:$ZZ$1, 0))</f>
        <v>#N/A</v>
      </c>
    </row>
    <row r="48" spans="1:3" x14ac:dyDescent="0.25">
      <c r="A48" t="e">
        <f>INDEX(resultados!$A$2:$ZZ$188, 42, MATCH($B$1, resultados!$A$1:$ZZ$1, 0))</f>
        <v>#N/A</v>
      </c>
      <c r="B48" t="e">
        <f>INDEX(resultados!$A$2:$ZZ$188, 42, MATCH($B$2, resultados!$A$1:$ZZ$1, 0))</f>
        <v>#N/A</v>
      </c>
      <c r="C48" t="e">
        <f>INDEX(resultados!$A$2:$ZZ$188, 42, MATCH($B$3, resultados!$A$1:$ZZ$1, 0))</f>
        <v>#N/A</v>
      </c>
    </row>
    <row r="49" spans="1:3" x14ac:dyDescent="0.25">
      <c r="A49" t="e">
        <f>INDEX(resultados!$A$2:$ZZ$188, 43, MATCH($B$1, resultados!$A$1:$ZZ$1, 0))</f>
        <v>#N/A</v>
      </c>
      <c r="B49" t="e">
        <f>INDEX(resultados!$A$2:$ZZ$188, 43, MATCH($B$2, resultados!$A$1:$ZZ$1, 0))</f>
        <v>#N/A</v>
      </c>
      <c r="C49" t="e">
        <f>INDEX(resultados!$A$2:$ZZ$188, 43, MATCH($B$3, resultados!$A$1:$ZZ$1, 0))</f>
        <v>#N/A</v>
      </c>
    </row>
    <row r="50" spans="1:3" x14ac:dyDescent="0.25">
      <c r="A50" t="e">
        <f>INDEX(resultados!$A$2:$ZZ$188, 44, MATCH($B$1, resultados!$A$1:$ZZ$1, 0))</f>
        <v>#N/A</v>
      </c>
      <c r="B50" t="e">
        <f>INDEX(resultados!$A$2:$ZZ$188, 44, MATCH($B$2, resultados!$A$1:$ZZ$1, 0))</f>
        <v>#N/A</v>
      </c>
      <c r="C50" t="e">
        <f>INDEX(resultados!$A$2:$ZZ$188, 44, MATCH($B$3, resultados!$A$1:$ZZ$1, 0))</f>
        <v>#N/A</v>
      </c>
    </row>
    <row r="51" spans="1:3" x14ac:dyDescent="0.25">
      <c r="A51" t="e">
        <f>INDEX(resultados!$A$2:$ZZ$188, 45, MATCH($B$1, resultados!$A$1:$ZZ$1, 0))</f>
        <v>#N/A</v>
      </c>
      <c r="B51" t="e">
        <f>INDEX(resultados!$A$2:$ZZ$188, 45, MATCH($B$2, resultados!$A$1:$ZZ$1, 0))</f>
        <v>#N/A</v>
      </c>
      <c r="C51" t="e">
        <f>INDEX(resultados!$A$2:$ZZ$188, 45, MATCH($B$3, resultados!$A$1:$ZZ$1, 0))</f>
        <v>#N/A</v>
      </c>
    </row>
    <row r="52" spans="1:3" x14ac:dyDescent="0.25">
      <c r="A52" t="e">
        <f>INDEX(resultados!$A$2:$ZZ$188, 46, MATCH($B$1, resultados!$A$1:$ZZ$1, 0))</f>
        <v>#N/A</v>
      </c>
      <c r="B52" t="e">
        <f>INDEX(resultados!$A$2:$ZZ$188, 46, MATCH($B$2, resultados!$A$1:$ZZ$1, 0))</f>
        <v>#N/A</v>
      </c>
      <c r="C52" t="e">
        <f>INDEX(resultados!$A$2:$ZZ$188, 46, MATCH($B$3, resultados!$A$1:$ZZ$1, 0))</f>
        <v>#N/A</v>
      </c>
    </row>
    <row r="53" spans="1:3" x14ac:dyDescent="0.25">
      <c r="A53" t="e">
        <f>INDEX(resultados!$A$2:$ZZ$188, 47, MATCH($B$1, resultados!$A$1:$ZZ$1, 0))</f>
        <v>#N/A</v>
      </c>
      <c r="B53" t="e">
        <f>INDEX(resultados!$A$2:$ZZ$188, 47, MATCH($B$2, resultados!$A$1:$ZZ$1, 0))</f>
        <v>#N/A</v>
      </c>
      <c r="C53" t="e">
        <f>INDEX(resultados!$A$2:$ZZ$188, 47, MATCH($B$3, resultados!$A$1:$ZZ$1, 0))</f>
        <v>#N/A</v>
      </c>
    </row>
    <row r="54" spans="1:3" x14ac:dyDescent="0.25">
      <c r="A54" t="e">
        <f>INDEX(resultados!$A$2:$ZZ$188, 48, MATCH($B$1, resultados!$A$1:$ZZ$1, 0))</f>
        <v>#N/A</v>
      </c>
      <c r="B54" t="e">
        <f>INDEX(resultados!$A$2:$ZZ$188, 48, MATCH($B$2, resultados!$A$1:$ZZ$1, 0))</f>
        <v>#N/A</v>
      </c>
      <c r="C54" t="e">
        <f>INDEX(resultados!$A$2:$ZZ$188, 48, MATCH($B$3, resultados!$A$1:$ZZ$1, 0))</f>
        <v>#N/A</v>
      </c>
    </row>
    <row r="55" spans="1:3" x14ac:dyDescent="0.25">
      <c r="A55" t="e">
        <f>INDEX(resultados!$A$2:$ZZ$188, 49, MATCH($B$1, resultados!$A$1:$ZZ$1, 0))</f>
        <v>#N/A</v>
      </c>
      <c r="B55" t="e">
        <f>INDEX(resultados!$A$2:$ZZ$188, 49, MATCH($B$2, resultados!$A$1:$ZZ$1, 0))</f>
        <v>#N/A</v>
      </c>
      <c r="C55" t="e">
        <f>INDEX(resultados!$A$2:$ZZ$188, 49, MATCH($B$3, resultados!$A$1:$ZZ$1, 0))</f>
        <v>#N/A</v>
      </c>
    </row>
    <row r="56" spans="1:3" x14ac:dyDescent="0.25">
      <c r="A56" t="e">
        <f>INDEX(resultados!$A$2:$ZZ$188, 50, MATCH($B$1, resultados!$A$1:$ZZ$1, 0))</f>
        <v>#N/A</v>
      </c>
      <c r="B56" t="e">
        <f>INDEX(resultados!$A$2:$ZZ$188, 50, MATCH($B$2, resultados!$A$1:$ZZ$1, 0))</f>
        <v>#N/A</v>
      </c>
      <c r="C56" t="e">
        <f>INDEX(resultados!$A$2:$ZZ$188, 50, MATCH($B$3, resultados!$A$1:$ZZ$1, 0))</f>
        <v>#N/A</v>
      </c>
    </row>
    <row r="57" spans="1:3" x14ac:dyDescent="0.25">
      <c r="A57" t="e">
        <f>INDEX(resultados!$A$2:$ZZ$188, 51, MATCH($B$1, resultados!$A$1:$ZZ$1, 0))</f>
        <v>#N/A</v>
      </c>
      <c r="B57" t="e">
        <f>INDEX(resultados!$A$2:$ZZ$188, 51, MATCH($B$2, resultados!$A$1:$ZZ$1, 0))</f>
        <v>#N/A</v>
      </c>
      <c r="C57" t="e">
        <f>INDEX(resultados!$A$2:$ZZ$188, 51, MATCH($B$3, resultados!$A$1:$ZZ$1, 0))</f>
        <v>#N/A</v>
      </c>
    </row>
    <row r="58" spans="1:3" x14ac:dyDescent="0.25">
      <c r="A58" t="e">
        <f>INDEX(resultados!$A$2:$ZZ$188, 52, MATCH($B$1, resultados!$A$1:$ZZ$1, 0))</f>
        <v>#N/A</v>
      </c>
      <c r="B58" t="e">
        <f>INDEX(resultados!$A$2:$ZZ$188, 52, MATCH($B$2, resultados!$A$1:$ZZ$1, 0))</f>
        <v>#N/A</v>
      </c>
      <c r="C58" t="e">
        <f>INDEX(resultados!$A$2:$ZZ$188, 52, MATCH($B$3, resultados!$A$1:$ZZ$1, 0))</f>
        <v>#N/A</v>
      </c>
    </row>
    <row r="59" spans="1:3" x14ac:dyDescent="0.25">
      <c r="A59" t="e">
        <f>INDEX(resultados!$A$2:$ZZ$188, 53, MATCH($B$1, resultados!$A$1:$ZZ$1, 0))</f>
        <v>#N/A</v>
      </c>
      <c r="B59" t="e">
        <f>INDEX(resultados!$A$2:$ZZ$188, 53, MATCH($B$2, resultados!$A$1:$ZZ$1, 0))</f>
        <v>#N/A</v>
      </c>
      <c r="C59" t="e">
        <f>INDEX(resultados!$A$2:$ZZ$188, 53, MATCH($B$3, resultados!$A$1:$ZZ$1, 0))</f>
        <v>#N/A</v>
      </c>
    </row>
    <row r="60" spans="1:3" x14ac:dyDescent="0.25">
      <c r="A60" t="e">
        <f>INDEX(resultados!$A$2:$ZZ$188, 54, MATCH($B$1, resultados!$A$1:$ZZ$1, 0))</f>
        <v>#N/A</v>
      </c>
      <c r="B60" t="e">
        <f>INDEX(resultados!$A$2:$ZZ$188, 54, MATCH($B$2, resultados!$A$1:$ZZ$1, 0))</f>
        <v>#N/A</v>
      </c>
      <c r="C60" t="e">
        <f>INDEX(resultados!$A$2:$ZZ$188, 54, MATCH($B$3, resultados!$A$1:$ZZ$1, 0))</f>
        <v>#N/A</v>
      </c>
    </row>
    <row r="61" spans="1:3" x14ac:dyDescent="0.25">
      <c r="A61" t="e">
        <f>INDEX(resultados!$A$2:$ZZ$188, 55, MATCH($B$1, resultados!$A$1:$ZZ$1, 0))</f>
        <v>#N/A</v>
      </c>
      <c r="B61" t="e">
        <f>INDEX(resultados!$A$2:$ZZ$188, 55, MATCH($B$2, resultados!$A$1:$ZZ$1, 0))</f>
        <v>#N/A</v>
      </c>
      <c r="C61" t="e">
        <f>INDEX(resultados!$A$2:$ZZ$188, 55, MATCH($B$3, resultados!$A$1:$ZZ$1, 0))</f>
        <v>#N/A</v>
      </c>
    </row>
    <row r="62" spans="1:3" x14ac:dyDescent="0.25">
      <c r="A62" t="e">
        <f>INDEX(resultados!$A$2:$ZZ$188, 56, MATCH($B$1, resultados!$A$1:$ZZ$1, 0))</f>
        <v>#N/A</v>
      </c>
      <c r="B62" t="e">
        <f>INDEX(resultados!$A$2:$ZZ$188, 56, MATCH($B$2, resultados!$A$1:$ZZ$1, 0))</f>
        <v>#N/A</v>
      </c>
      <c r="C62" t="e">
        <f>INDEX(resultados!$A$2:$ZZ$188, 56, MATCH($B$3, resultados!$A$1:$ZZ$1, 0))</f>
        <v>#N/A</v>
      </c>
    </row>
    <row r="63" spans="1:3" x14ac:dyDescent="0.25">
      <c r="A63" t="e">
        <f>INDEX(resultados!$A$2:$ZZ$188, 57, MATCH($B$1, resultados!$A$1:$ZZ$1, 0))</f>
        <v>#N/A</v>
      </c>
      <c r="B63" t="e">
        <f>INDEX(resultados!$A$2:$ZZ$188, 57, MATCH($B$2, resultados!$A$1:$ZZ$1, 0))</f>
        <v>#N/A</v>
      </c>
      <c r="C63" t="e">
        <f>INDEX(resultados!$A$2:$ZZ$188, 57, MATCH($B$3, resultados!$A$1:$ZZ$1, 0))</f>
        <v>#N/A</v>
      </c>
    </row>
    <row r="64" spans="1:3" x14ac:dyDescent="0.25">
      <c r="A64" t="e">
        <f>INDEX(resultados!$A$2:$ZZ$188, 58, MATCH($B$1, resultados!$A$1:$ZZ$1, 0))</f>
        <v>#N/A</v>
      </c>
      <c r="B64" t="e">
        <f>INDEX(resultados!$A$2:$ZZ$188, 58, MATCH($B$2, resultados!$A$1:$ZZ$1, 0))</f>
        <v>#N/A</v>
      </c>
      <c r="C64" t="e">
        <f>INDEX(resultados!$A$2:$ZZ$188, 58, MATCH($B$3, resultados!$A$1:$ZZ$1, 0))</f>
        <v>#N/A</v>
      </c>
    </row>
    <row r="65" spans="1:3" x14ac:dyDescent="0.25">
      <c r="A65" t="e">
        <f>INDEX(resultados!$A$2:$ZZ$188, 59, MATCH($B$1, resultados!$A$1:$ZZ$1, 0))</f>
        <v>#N/A</v>
      </c>
      <c r="B65" t="e">
        <f>INDEX(resultados!$A$2:$ZZ$188, 59, MATCH($B$2, resultados!$A$1:$ZZ$1, 0))</f>
        <v>#N/A</v>
      </c>
      <c r="C65" t="e">
        <f>INDEX(resultados!$A$2:$ZZ$188, 59, MATCH($B$3, resultados!$A$1:$ZZ$1, 0))</f>
        <v>#N/A</v>
      </c>
    </row>
    <row r="66" spans="1:3" x14ac:dyDescent="0.25">
      <c r="A66" t="e">
        <f>INDEX(resultados!$A$2:$ZZ$188, 60, MATCH($B$1, resultados!$A$1:$ZZ$1, 0))</f>
        <v>#N/A</v>
      </c>
      <c r="B66" t="e">
        <f>INDEX(resultados!$A$2:$ZZ$188, 60, MATCH($B$2, resultados!$A$1:$ZZ$1, 0))</f>
        <v>#N/A</v>
      </c>
      <c r="C66" t="e">
        <f>INDEX(resultados!$A$2:$ZZ$188, 60, MATCH($B$3, resultados!$A$1:$ZZ$1, 0))</f>
        <v>#N/A</v>
      </c>
    </row>
    <row r="67" spans="1:3" x14ac:dyDescent="0.25">
      <c r="A67" t="e">
        <f>INDEX(resultados!$A$2:$ZZ$188, 61, MATCH($B$1, resultados!$A$1:$ZZ$1, 0))</f>
        <v>#N/A</v>
      </c>
      <c r="B67" t="e">
        <f>INDEX(resultados!$A$2:$ZZ$188, 61, MATCH($B$2, resultados!$A$1:$ZZ$1, 0))</f>
        <v>#N/A</v>
      </c>
      <c r="C67" t="e">
        <f>INDEX(resultados!$A$2:$ZZ$188, 61, MATCH($B$3, resultados!$A$1:$ZZ$1, 0))</f>
        <v>#N/A</v>
      </c>
    </row>
    <row r="68" spans="1:3" x14ac:dyDescent="0.25">
      <c r="A68" t="e">
        <f>INDEX(resultados!$A$2:$ZZ$188, 62, MATCH($B$1, resultados!$A$1:$ZZ$1, 0))</f>
        <v>#N/A</v>
      </c>
      <c r="B68" t="e">
        <f>INDEX(resultados!$A$2:$ZZ$188, 62, MATCH($B$2, resultados!$A$1:$ZZ$1, 0))</f>
        <v>#N/A</v>
      </c>
      <c r="C68" t="e">
        <f>INDEX(resultados!$A$2:$ZZ$188, 62, MATCH($B$3, resultados!$A$1:$ZZ$1, 0))</f>
        <v>#N/A</v>
      </c>
    </row>
    <row r="69" spans="1:3" x14ac:dyDescent="0.25">
      <c r="A69" t="e">
        <f>INDEX(resultados!$A$2:$ZZ$188, 63, MATCH($B$1, resultados!$A$1:$ZZ$1, 0))</f>
        <v>#N/A</v>
      </c>
      <c r="B69" t="e">
        <f>INDEX(resultados!$A$2:$ZZ$188, 63, MATCH($B$2, resultados!$A$1:$ZZ$1, 0))</f>
        <v>#N/A</v>
      </c>
      <c r="C69" t="e">
        <f>INDEX(resultados!$A$2:$ZZ$188, 63, MATCH($B$3, resultados!$A$1:$ZZ$1, 0))</f>
        <v>#N/A</v>
      </c>
    </row>
    <row r="70" spans="1:3" x14ac:dyDescent="0.25">
      <c r="A70" t="e">
        <f>INDEX(resultados!$A$2:$ZZ$188, 64, MATCH($B$1, resultados!$A$1:$ZZ$1, 0))</f>
        <v>#N/A</v>
      </c>
      <c r="B70" t="e">
        <f>INDEX(resultados!$A$2:$ZZ$188, 64, MATCH($B$2, resultados!$A$1:$ZZ$1, 0))</f>
        <v>#N/A</v>
      </c>
      <c r="C70" t="e">
        <f>INDEX(resultados!$A$2:$ZZ$188, 64, MATCH($B$3, resultados!$A$1:$ZZ$1, 0))</f>
        <v>#N/A</v>
      </c>
    </row>
    <row r="71" spans="1:3" x14ac:dyDescent="0.25">
      <c r="A71" t="e">
        <f>INDEX(resultados!$A$2:$ZZ$188, 65, MATCH($B$1, resultados!$A$1:$ZZ$1, 0))</f>
        <v>#N/A</v>
      </c>
      <c r="B71" t="e">
        <f>INDEX(resultados!$A$2:$ZZ$188, 65, MATCH($B$2, resultados!$A$1:$ZZ$1, 0))</f>
        <v>#N/A</v>
      </c>
      <c r="C71" t="e">
        <f>INDEX(resultados!$A$2:$ZZ$188, 65, MATCH($B$3, resultados!$A$1:$ZZ$1, 0))</f>
        <v>#N/A</v>
      </c>
    </row>
    <row r="72" spans="1:3" x14ac:dyDescent="0.25">
      <c r="A72" t="e">
        <f>INDEX(resultados!$A$2:$ZZ$188, 66, MATCH($B$1, resultados!$A$1:$ZZ$1, 0))</f>
        <v>#N/A</v>
      </c>
      <c r="B72" t="e">
        <f>INDEX(resultados!$A$2:$ZZ$188, 66, MATCH($B$2, resultados!$A$1:$ZZ$1, 0))</f>
        <v>#N/A</v>
      </c>
      <c r="C72" t="e">
        <f>INDEX(resultados!$A$2:$ZZ$188, 66, MATCH($B$3, resultados!$A$1:$ZZ$1, 0))</f>
        <v>#N/A</v>
      </c>
    </row>
    <row r="73" spans="1:3" x14ac:dyDescent="0.25">
      <c r="A73" t="e">
        <f>INDEX(resultados!$A$2:$ZZ$188, 67, MATCH($B$1, resultados!$A$1:$ZZ$1, 0))</f>
        <v>#N/A</v>
      </c>
      <c r="B73" t="e">
        <f>INDEX(resultados!$A$2:$ZZ$188, 67, MATCH($B$2, resultados!$A$1:$ZZ$1, 0))</f>
        <v>#N/A</v>
      </c>
      <c r="C73" t="e">
        <f>INDEX(resultados!$A$2:$ZZ$188, 67, MATCH($B$3, resultados!$A$1:$ZZ$1, 0))</f>
        <v>#N/A</v>
      </c>
    </row>
    <row r="74" spans="1:3" x14ac:dyDescent="0.25">
      <c r="A74" t="e">
        <f>INDEX(resultados!$A$2:$ZZ$188, 68, MATCH($B$1, resultados!$A$1:$ZZ$1, 0))</f>
        <v>#N/A</v>
      </c>
      <c r="B74" t="e">
        <f>INDEX(resultados!$A$2:$ZZ$188, 68, MATCH($B$2, resultados!$A$1:$ZZ$1, 0))</f>
        <v>#N/A</v>
      </c>
      <c r="C74" t="e">
        <f>INDEX(resultados!$A$2:$ZZ$188, 68, MATCH($B$3, resultados!$A$1:$ZZ$1, 0))</f>
        <v>#N/A</v>
      </c>
    </row>
    <row r="75" spans="1:3" x14ac:dyDescent="0.25">
      <c r="A75" t="e">
        <f>INDEX(resultados!$A$2:$ZZ$188, 69, MATCH($B$1, resultados!$A$1:$ZZ$1, 0))</f>
        <v>#N/A</v>
      </c>
      <c r="B75" t="e">
        <f>INDEX(resultados!$A$2:$ZZ$188, 69, MATCH($B$2, resultados!$A$1:$ZZ$1, 0))</f>
        <v>#N/A</v>
      </c>
      <c r="C75" t="e">
        <f>INDEX(resultados!$A$2:$ZZ$188, 69, MATCH($B$3, resultados!$A$1:$ZZ$1, 0))</f>
        <v>#N/A</v>
      </c>
    </row>
    <row r="76" spans="1:3" x14ac:dyDescent="0.25">
      <c r="A76" t="e">
        <f>INDEX(resultados!$A$2:$ZZ$188, 70, MATCH($B$1, resultados!$A$1:$ZZ$1, 0))</f>
        <v>#N/A</v>
      </c>
      <c r="B76" t="e">
        <f>INDEX(resultados!$A$2:$ZZ$188, 70, MATCH($B$2, resultados!$A$1:$ZZ$1, 0))</f>
        <v>#N/A</v>
      </c>
      <c r="C76" t="e">
        <f>INDEX(resultados!$A$2:$ZZ$188, 70, MATCH($B$3, resultados!$A$1:$ZZ$1, 0))</f>
        <v>#N/A</v>
      </c>
    </row>
    <row r="77" spans="1:3" x14ac:dyDescent="0.25">
      <c r="A77" t="e">
        <f>INDEX(resultados!$A$2:$ZZ$188, 71, MATCH($B$1, resultados!$A$1:$ZZ$1, 0))</f>
        <v>#N/A</v>
      </c>
      <c r="B77" t="e">
        <f>INDEX(resultados!$A$2:$ZZ$188, 71, MATCH($B$2, resultados!$A$1:$ZZ$1, 0))</f>
        <v>#N/A</v>
      </c>
      <c r="C77" t="e">
        <f>INDEX(resultados!$A$2:$ZZ$188, 71, MATCH($B$3, resultados!$A$1:$ZZ$1, 0))</f>
        <v>#N/A</v>
      </c>
    </row>
    <row r="78" spans="1:3" x14ac:dyDescent="0.25">
      <c r="A78" t="e">
        <f>INDEX(resultados!$A$2:$ZZ$188, 72, MATCH($B$1, resultados!$A$1:$ZZ$1, 0))</f>
        <v>#N/A</v>
      </c>
      <c r="B78" t="e">
        <f>INDEX(resultados!$A$2:$ZZ$188, 72, MATCH($B$2, resultados!$A$1:$ZZ$1, 0))</f>
        <v>#N/A</v>
      </c>
      <c r="C78" t="e">
        <f>INDEX(resultados!$A$2:$ZZ$188, 72, MATCH($B$3, resultados!$A$1:$ZZ$1, 0))</f>
        <v>#N/A</v>
      </c>
    </row>
    <row r="79" spans="1:3" x14ac:dyDescent="0.25">
      <c r="A79" t="e">
        <f>INDEX(resultados!$A$2:$ZZ$188, 73, MATCH($B$1, resultados!$A$1:$ZZ$1, 0))</f>
        <v>#N/A</v>
      </c>
      <c r="B79" t="e">
        <f>INDEX(resultados!$A$2:$ZZ$188, 73, MATCH($B$2, resultados!$A$1:$ZZ$1, 0))</f>
        <v>#N/A</v>
      </c>
      <c r="C79" t="e">
        <f>INDEX(resultados!$A$2:$ZZ$188, 73, MATCH($B$3, resultados!$A$1:$ZZ$1, 0))</f>
        <v>#N/A</v>
      </c>
    </row>
    <row r="80" spans="1:3" x14ac:dyDescent="0.25">
      <c r="A80" t="e">
        <f>INDEX(resultados!$A$2:$ZZ$188, 74, MATCH($B$1, resultados!$A$1:$ZZ$1, 0))</f>
        <v>#N/A</v>
      </c>
      <c r="B80" t="e">
        <f>INDEX(resultados!$A$2:$ZZ$188, 74, MATCH($B$2, resultados!$A$1:$ZZ$1, 0))</f>
        <v>#N/A</v>
      </c>
      <c r="C80" t="e">
        <f>INDEX(resultados!$A$2:$ZZ$188, 74, MATCH($B$3, resultados!$A$1:$ZZ$1, 0))</f>
        <v>#N/A</v>
      </c>
    </row>
    <row r="81" spans="1:3" x14ac:dyDescent="0.25">
      <c r="A81" t="e">
        <f>INDEX(resultados!$A$2:$ZZ$188, 75, MATCH($B$1, resultados!$A$1:$ZZ$1, 0))</f>
        <v>#N/A</v>
      </c>
      <c r="B81" t="e">
        <f>INDEX(resultados!$A$2:$ZZ$188, 75, MATCH($B$2, resultados!$A$1:$ZZ$1, 0))</f>
        <v>#N/A</v>
      </c>
      <c r="C81" t="e">
        <f>INDEX(resultados!$A$2:$ZZ$188, 75, MATCH($B$3, resultados!$A$1:$ZZ$1, 0))</f>
        <v>#N/A</v>
      </c>
    </row>
    <row r="82" spans="1:3" x14ac:dyDescent="0.25">
      <c r="A82" t="e">
        <f>INDEX(resultados!$A$2:$ZZ$188, 76, MATCH($B$1, resultados!$A$1:$ZZ$1, 0))</f>
        <v>#N/A</v>
      </c>
      <c r="B82" t="e">
        <f>INDEX(resultados!$A$2:$ZZ$188, 76, MATCH($B$2, resultados!$A$1:$ZZ$1, 0))</f>
        <v>#N/A</v>
      </c>
      <c r="C82" t="e">
        <f>INDEX(resultados!$A$2:$ZZ$188, 76, MATCH($B$3, resultados!$A$1:$ZZ$1, 0))</f>
        <v>#N/A</v>
      </c>
    </row>
    <row r="83" spans="1:3" x14ac:dyDescent="0.25">
      <c r="A83" t="e">
        <f>INDEX(resultados!$A$2:$ZZ$188, 77, MATCH($B$1, resultados!$A$1:$ZZ$1, 0))</f>
        <v>#N/A</v>
      </c>
      <c r="B83" t="e">
        <f>INDEX(resultados!$A$2:$ZZ$188, 77, MATCH($B$2, resultados!$A$1:$ZZ$1, 0))</f>
        <v>#N/A</v>
      </c>
      <c r="C83" t="e">
        <f>INDEX(resultados!$A$2:$ZZ$188, 77, MATCH($B$3, resultados!$A$1:$ZZ$1, 0))</f>
        <v>#N/A</v>
      </c>
    </row>
    <row r="84" spans="1:3" x14ac:dyDescent="0.25">
      <c r="A84" t="e">
        <f>INDEX(resultados!$A$2:$ZZ$188, 78, MATCH($B$1, resultados!$A$1:$ZZ$1, 0))</f>
        <v>#N/A</v>
      </c>
      <c r="B84" t="e">
        <f>INDEX(resultados!$A$2:$ZZ$188, 78, MATCH($B$2, resultados!$A$1:$ZZ$1, 0))</f>
        <v>#N/A</v>
      </c>
      <c r="C84" t="e">
        <f>INDEX(resultados!$A$2:$ZZ$188, 78, MATCH($B$3, resultados!$A$1:$ZZ$1, 0))</f>
        <v>#N/A</v>
      </c>
    </row>
    <row r="85" spans="1:3" x14ac:dyDescent="0.25">
      <c r="A85" t="e">
        <f>INDEX(resultados!$A$2:$ZZ$188, 79, MATCH($B$1, resultados!$A$1:$ZZ$1, 0))</f>
        <v>#N/A</v>
      </c>
      <c r="B85" t="e">
        <f>INDEX(resultados!$A$2:$ZZ$188, 79, MATCH($B$2, resultados!$A$1:$ZZ$1, 0))</f>
        <v>#N/A</v>
      </c>
      <c r="C85" t="e">
        <f>INDEX(resultados!$A$2:$ZZ$188, 79, MATCH($B$3, resultados!$A$1:$ZZ$1, 0))</f>
        <v>#N/A</v>
      </c>
    </row>
    <row r="86" spans="1:3" x14ac:dyDescent="0.25">
      <c r="A86" t="e">
        <f>INDEX(resultados!$A$2:$ZZ$188, 80, MATCH($B$1, resultados!$A$1:$ZZ$1, 0))</f>
        <v>#N/A</v>
      </c>
      <c r="B86" t="e">
        <f>INDEX(resultados!$A$2:$ZZ$188, 80, MATCH($B$2, resultados!$A$1:$ZZ$1, 0))</f>
        <v>#N/A</v>
      </c>
      <c r="C86" t="e">
        <f>INDEX(resultados!$A$2:$ZZ$188, 80, MATCH($B$3, resultados!$A$1:$ZZ$1, 0))</f>
        <v>#N/A</v>
      </c>
    </row>
    <row r="87" spans="1:3" x14ac:dyDescent="0.25">
      <c r="A87" t="e">
        <f>INDEX(resultados!$A$2:$ZZ$188, 81, MATCH($B$1, resultados!$A$1:$ZZ$1, 0))</f>
        <v>#N/A</v>
      </c>
      <c r="B87" t="e">
        <f>INDEX(resultados!$A$2:$ZZ$188, 81, MATCH($B$2, resultados!$A$1:$ZZ$1, 0))</f>
        <v>#N/A</v>
      </c>
      <c r="C87" t="e">
        <f>INDEX(resultados!$A$2:$ZZ$188, 81, MATCH($B$3, resultados!$A$1:$ZZ$1, 0))</f>
        <v>#N/A</v>
      </c>
    </row>
    <row r="88" spans="1:3" x14ac:dyDescent="0.25">
      <c r="A88" t="e">
        <f>INDEX(resultados!$A$2:$ZZ$188, 82, MATCH($B$1, resultados!$A$1:$ZZ$1, 0))</f>
        <v>#N/A</v>
      </c>
      <c r="B88" t="e">
        <f>INDEX(resultados!$A$2:$ZZ$188, 82, MATCH($B$2, resultados!$A$1:$ZZ$1, 0))</f>
        <v>#N/A</v>
      </c>
      <c r="C88" t="e">
        <f>INDEX(resultados!$A$2:$ZZ$188, 82, MATCH($B$3, resultados!$A$1:$ZZ$1, 0))</f>
        <v>#N/A</v>
      </c>
    </row>
    <row r="89" spans="1:3" x14ac:dyDescent="0.25">
      <c r="A89" t="e">
        <f>INDEX(resultados!$A$2:$ZZ$188, 83, MATCH($B$1, resultados!$A$1:$ZZ$1, 0))</f>
        <v>#N/A</v>
      </c>
      <c r="B89" t="e">
        <f>INDEX(resultados!$A$2:$ZZ$188, 83, MATCH($B$2, resultados!$A$1:$ZZ$1, 0))</f>
        <v>#N/A</v>
      </c>
      <c r="C89" t="e">
        <f>INDEX(resultados!$A$2:$ZZ$188, 83, MATCH($B$3, resultados!$A$1:$ZZ$1, 0))</f>
        <v>#N/A</v>
      </c>
    </row>
    <row r="90" spans="1:3" x14ac:dyDescent="0.25">
      <c r="A90" t="e">
        <f>INDEX(resultados!$A$2:$ZZ$188, 84, MATCH($B$1, resultados!$A$1:$ZZ$1, 0))</f>
        <v>#N/A</v>
      </c>
      <c r="B90" t="e">
        <f>INDEX(resultados!$A$2:$ZZ$188, 84, MATCH($B$2, resultados!$A$1:$ZZ$1, 0))</f>
        <v>#N/A</v>
      </c>
      <c r="C90" t="e">
        <f>INDEX(resultados!$A$2:$ZZ$188, 84, MATCH($B$3, resultados!$A$1:$ZZ$1, 0))</f>
        <v>#N/A</v>
      </c>
    </row>
    <row r="91" spans="1:3" x14ac:dyDescent="0.25">
      <c r="A91" t="e">
        <f>INDEX(resultados!$A$2:$ZZ$188, 85, MATCH($B$1, resultados!$A$1:$ZZ$1, 0))</f>
        <v>#N/A</v>
      </c>
      <c r="B91" t="e">
        <f>INDEX(resultados!$A$2:$ZZ$188, 85, MATCH($B$2, resultados!$A$1:$ZZ$1, 0))</f>
        <v>#N/A</v>
      </c>
      <c r="C91" t="e">
        <f>INDEX(resultados!$A$2:$ZZ$188, 85, MATCH($B$3, resultados!$A$1:$ZZ$1, 0))</f>
        <v>#N/A</v>
      </c>
    </row>
    <row r="92" spans="1:3" x14ac:dyDescent="0.25">
      <c r="A92" t="e">
        <f>INDEX(resultados!$A$2:$ZZ$188, 86, MATCH($B$1, resultados!$A$1:$ZZ$1, 0))</f>
        <v>#N/A</v>
      </c>
      <c r="B92" t="e">
        <f>INDEX(resultados!$A$2:$ZZ$188, 86, MATCH($B$2, resultados!$A$1:$ZZ$1, 0))</f>
        <v>#N/A</v>
      </c>
      <c r="C92" t="e">
        <f>INDEX(resultados!$A$2:$ZZ$188, 86, MATCH($B$3, resultados!$A$1:$ZZ$1, 0))</f>
        <v>#N/A</v>
      </c>
    </row>
    <row r="93" spans="1:3" x14ac:dyDescent="0.25">
      <c r="A93" t="e">
        <f>INDEX(resultados!$A$2:$ZZ$188, 87, MATCH($B$1, resultados!$A$1:$ZZ$1, 0))</f>
        <v>#N/A</v>
      </c>
      <c r="B93" t="e">
        <f>INDEX(resultados!$A$2:$ZZ$188, 87, MATCH($B$2, resultados!$A$1:$ZZ$1, 0))</f>
        <v>#N/A</v>
      </c>
      <c r="C93" t="e">
        <f>INDEX(resultados!$A$2:$ZZ$188, 87, MATCH($B$3, resultados!$A$1:$ZZ$1, 0))</f>
        <v>#N/A</v>
      </c>
    </row>
    <row r="94" spans="1:3" x14ac:dyDescent="0.25">
      <c r="A94" t="e">
        <f>INDEX(resultados!$A$2:$ZZ$188, 88, MATCH($B$1, resultados!$A$1:$ZZ$1, 0))</f>
        <v>#N/A</v>
      </c>
      <c r="B94" t="e">
        <f>INDEX(resultados!$A$2:$ZZ$188, 88, MATCH($B$2, resultados!$A$1:$ZZ$1, 0))</f>
        <v>#N/A</v>
      </c>
      <c r="C94" t="e">
        <f>INDEX(resultados!$A$2:$ZZ$188, 88, MATCH($B$3, resultados!$A$1:$ZZ$1, 0))</f>
        <v>#N/A</v>
      </c>
    </row>
    <row r="95" spans="1:3" x14ac:dyDescent="0.25">
      <c r="A95" t="e">
        <f>INDEX(resultados!$A$2:$ZZ$188, 89, MATCH($B$1, resultados!$A$1:$ZZ$1, 0))</f>
        <v>#N/A</v>
      </c>
      <c r="B95" t="e">
        <f>INDEX(resultados!$A$2:$ZZ$188, 89, MATCH($B$2, resultados!$A$1:$ZZ$1, 0))</f>
        <v>#N/A</v>
      </c>
      <c r="C95" t="e">
        <f>INDEX(resultados!$A$2:$ZZ$188, 89, MATCH($B$3, resultados!$A$1:$ZZ$1, 0))</f>
        <v>#N/A</v>
      </c>
    </row>
    <row r="96" spans="1:3" x14ac:dyDescent="0.25">
      <c r="A96" t="e">
        <f>INDEX(resultados!$A$2:$ZZ$188, 90, MATCH($B$1, resultados!$A$1:$ZZ$1, 0))</f>
        <v>#N/A</v>
      </c>
      <c r="B96" t="e">
        <f>INDEX(resultados!$A$2:$ZZ$188, 90, MATCH($B$2, resultados!$A$1:$ZZ$1, 0))</f>
        <v>#N/A</v>
      </c>
      <c r="C96" t="e">
        <f>INDEX(resultados!$A$2:$ZZ$188, 90, MATCH($B$3, resultados!$A$1:$ZZ$1, 0))</f>
        <v>#N/A</v>
      </c>
    </row>
    <row r="97" spans="1:3" x14ac:dyDescent="0.25">
      <c r="A97" t="e">
        <f>INDEX(resultados!$A$2:$ZZ$188, 91, MATCH($B$1, resultados!$A$1:$ZZ$1, 0))</f>
        <v>#N/A</v>
      </c>
      <c r="B97" t="e">
        <f>INDEX(resultados!$A$2:$ZZ$188, 91, MATCH($B$2, resultados!$A$1:$ZZ$1, 0))</f>
        <v>#N/A</v>
      </c>
      <c r="C97" t="e">
        <f>INDEX(resultados!$A$2:$ZZ$188, 91, MATCH($B$3, resultados!$A$1:$ZZ$1, 0))</f>
        <v>#N/A</v>
      </c>
    </row>
    <row r="98" spans="1:3" x14ac:dyDescent="0.25">
      <c r="A98" t="e">
        <f>INDEX(resultados!$A$2:$ZZ$188, 92, MATCH($B$1, resultados!$A$1:$ZZ$1, 0))</f>
        <v>#N/A</v>
      </c>
      <c r="B98" t="e">
        <f>INDEX(resultados!$A$2:$ZZ$188, 92, MATCH($B$2, resultados!$A$1:$ZZ$1, 0))</f>
        <v>#N/A</v>
      </c>
      <c r="C98" t="e">
        <f>INDEX(resultados!$A$2:$ZZ$188, 92, MATCH($B$3, resultados!$A$1:$ZZ$1, 0))</f>
        <v>#N/A</v>
      </c>
    </row>
    <row r="99" spans="1:3" x14ac:dyDescent="0.25">
      <c r="A99" t="e">
        <f>INDEX(resultados!$A$2:$ZZ$188, 93, MATCH($B$1, resultados!$A$1:$ZZ$1, 0))</f>
        <v>#N/A</v>
      </c>
      <c r="B99" t="e">
        <f>INDEX(resultados!$A$2:$ZZ$188, 93, MATCH($B$2, resultados!$A$1:$ZZ$1, 0))</f>
        <v>#N/A</v>
      </c>
      <c r="C99" t="e">
        <f>INDEX(resultados!$A$2:$ZZ$188, 93, MATCH($B$3, resultados!$A$1:$ZZ$1, 0))</f>
        <v>#N/A</v>
      </c>
    </row>
    <row r="100" spans="1:3" x14ac:dyDescent="0.25">
      <c r="A100" t="e">
        <f>INDEX(resultados!$A$2:$ZZ$188, 94, MATCH($B$1, resultados!$A$1:$ZZ$1, 0))</f>
        <v>#N/A</v>
      </c>
      <c r="B100" t="e">
        <f>INDEX(resultados!$A$2:$ZZ$188, 94, MATCH($B$2, resultados!$A$1:$ZZ$1, 0))</f>
        <v>#N/A</v>
      </c>
      <c r="C100" t="e">
        <f>INDEX(resultados!$A$2:$ZZ$188, 94, MATCH($B$3, resultados!$A$1:$ZZ$1, 0))</f>
        <v>#N/A</v>
      </c>
    </row>
    <row r="101" spans="1:3" x14ac:dyDescent="0.25">
      <c r="A101" t="e">
        <f>INDEX(resultados!$A$2:$ZZ$188, 95, MATCH($B$1, resultados!$A$1:$ZZ$1, 0))</f>
        <v>#N/A</v>
      </c>
      <c r="B101" t="e">
        <f>INDEX(resultados!$A$2:$ZZ$188, 95, MATCH($B$2, resultados!$A$1:$ZZ$1, 0))</f>
        <v>#N/A</v>
      </c>
      <c r="C101" t="e">
        <f>INDEX(resultados!$A$2:$ZZ$188, 95, MATCH($B$3, resultados!$A$1:$ZZ$1, 0))</f>
        <v>#N/A</v>
      </c>
    </row>
    <row r="102" spans="1:3" x14ac:dyDescent="0.25">
      <c r="A102" t="e">
        <f>INDEX(resultados!$A$2:$ZZ$188, 96, MATCH($B$1, resultados!$A$1:$ZZ$1, 0))</f>
        <v>#N/A</v>
      </c>
      <c r="B102" t="e">
        <f>INDEX(resultados!$A$2:$ZZ$188, 96, MATCH($B$2, resultados!$A$1:$ZZ$1, 0))</f>
        <v>#N/A</v>
      </c>
      <c r="C102" t="e">
        <f>INDEX(resultados!$A$2:$ZZ$188, 96, MATCH($B$3, resultados!$A$1:$ZZ$1, 0))</f>
        <v>#N/A</v>
      </c>
    </row>
    <row r="103" spans="1:3" x14ac:dyDescent="0.25">
      <c r="A103" t="e">
        <f>INDEX(resultados!$A$2:$ZZ$188, 97, MATCH($B$1, resultados!$A$1:$ZZ$1, 0))</f>
        <v>#N/A</v>
      </c>
      <c r="B103" t="e">
        <f>INDEX(resultados!$A$2:$ZZ$188, 97, MATCH($B$2, resultados!$A$1:$ZZ$1, 0))</f>
        <v>#N/A</v>
      </c>
      <c r="C103" t="e">
        <f>INDEX(resultados!$A$2:$ZZ$188, 97, MATCH($B$3, resultados!$A$1:$ZZ$1, 0))</f>
        <v>#N/A</v>
      </c>
    </row>
    <row r="104" spans="1:3" x14ac:dyDescent="0.25">
      <c r="A104" t="e">
        <f>INDEX(resultados!$A$2:$ZZ$188, 98, MATCH($B$1, resultados!$A$1:$ZZ$1, 0))</f>
        <v>#N/A</v>
      </c>
      <c r="B104" t="e">
        <f>INDEX(resultados!$A$2:$ZZ$188, 98, MATCH($B$2, resultados!$A$1:$ZZ$1, 0))</f>
        <v>#N/A</v>
      </c>
      <c r="C104" t="e">
        <f>INDEX(resultados!$A$2:$ZZ$188, 98, MATCH($B$3, resultados!$A$1:$ZZ$1, 0))</f>
        <v>#N/A</v>
      </c>
    </row>
    <row r="105" spans="1:3" x14ac:dyDescent="0.25">
      <c r="A105" t="e">
        <f>INDEX(resultados!$A$2:$ZZ$188, 99, MATCH($B$1, resultados!$A$1:$ZZ$1, 0))</f>
        <v>#N/A</v>
      </c>
      <c r="B105" t="e">
        <f>INDEX(resultados!$A$2:$ZZ$188, 99, MATCH($B$2, resultados!$A$1:$ZZ$1, 0))</f>
        <v>#N/A</v>
      </c>
      <c r="C105" t="e">
        <f>INDEX(resultados!$A$2:$ZZ$188, 99, MATCH($B$3, resultados!$A$1:$ZZ$1, 0))</f>
        <v>#N/A</v>
      </c>
    </row>
    <row r="106" spans="1:3" x14ac:dyDescent="0.25">
      <c r="A106" t="e">
        <f>INDEX(resultados!$A$2:$ZZ$188, 100, MATCH($B$1, resultados!$A$1:$ZZ$1, 0))</f>
        <v>#N/A</v>
      </c>
      <c r="B106" t="e">
        <f>INDEX(resultados!$A$2:$ZZ$188, 100, MATCH($B$2, resultados!$A$1:$ZZ$1, 0))</f>
        <v>#N/A</v>
      </c>
      <c r="C106" t="e">
        <f>INDEX(resultados!$A$2:$ZZ$188, 100, MATCH($B$3, resultados!$A$1:$ZZ$1, 0))</f>
        <v>#N/A</v>
      </c>
    </row>
    <row r="107" spans="1:3" x14ac:dyDescent="0.25">
      <c r="A107" t="e">
        <f>INDEX(resultados!$A$2:$ZZ$188, 101, MATCH($B$1, resultados!$A$1:$ZZ$1, 0))</f>
        <v>#N/A</v>
      </c>
      <c r="B107" t="e">
        <f>INDEX(resultados!$A$2:$ZZ$188, 101, MATCH($B$2, resultados!$A$1:$ZZ$1, 0))</f>
        <v>#N/A</v>
      </c>
      <c r="C107" t="e">
        <f>INDEX(resultados!$A$2:$ZZ$188, 101, MATCH($B$3, resultados!$A$1:$ZZ$1, 0))</f>
        <v>#N/A</v>
      </c>
    </row>
    <row r="108" spans="1:3" x14ac:dyDescent="0.25">
      <c r="A108" t="e">
        <f>INDEX(resultados!$A$2:$ZZ$188, 102, MATCH($B$1, resultados!$A$1:$ZZ$1, 0))</f>
        <v>#N/A</v>
      </c>
      <c r="B108" t="e">
        <f>INDEX(resultados!$A$2:$ZZ$188, 102, MATCH($B$2, resultados!$A$1:$ZZ$1, 0))</f>
        <v>#N/A</v>
      </c>
      <c r="C108" t="e">
        <f>INDEX(resultados!$A$2:$ZZ$188, 102, MATCH($B$3, resultados!$A$1:$ZZ$1, 0))</f>
        <v>#N/A</v>
      </c>
    </row>
    <row r="109" spans="1:3" x14ac:dyDescent="0.25">
      <c r="A109" t="e">
        <f>INDEX(resultados!$A$2:$ZZ$188, 103, MATCH($B$1, resultados!$A$1:$ZZ$1, 0))</f>
        <v>#N/A</v>
      </c>
      <c r="B109" t="e">
        <f>INDEX(resultados!$A$2:$ZZ$188, 103, MATCH($B$2, resultados!$A$1:$ZZ$1, 0))</f>
        <v>#N/A</v>
      </c>
      <c r="C109" t="e">
        <f>INDEX(resultados!$A$2:$ZZ$188, 103, MATCH($B$3, resultados!$A$1:$ZZ$1, 0))</f>
        <v>#N/A</v>
      </c>
    </row>
    <row r="110" spans="1:3" x14ac:dyDescent="0.25">
      <c r="A110" t="e">
        <f>INDEX(resultados!$A$2:$ZZ$188, 104, MATCH($B$1, resultados!$A$1:$ZZ$1, 0))</f>
        <v>#N/A</v>
      </c>
      <c r="B110" t="e">
        <f>INDEX(resultados!$A$2:$ZZ$188, 104, MATCH($B$2, resultados!$A$1:$ZZ$1, 0))</f>
        <v>#N/A</v>
      </c>
      <c r="C110" t="e">
        <f>INDEX(resultados!$A$2:$ZZ$188, 104, MATCH($B$3, resultados!$A$1:$ZZ$1, 0))</f>
        <v>#N/A</v>
      </c>
    </row>
    <row r="111" spans="1:3" x14ac:dyDescent="0.25">
      <c r="A111" t="e">
        <f>INDEX(resultados!$A$2:$ZZ$188, 105, MATCH($B$1, resultados!$A$1:$ZZ$1, 0))</f>
        <v>#N/A</v>
      </c>
      <c r="B111" t="e">
        <f>INDEX(resultados!$A$2:$ZZ$188, 105, MATCH($B$2, resultados!$A$1:$ZZ$1, 0))</f>
        <v>#N/A</v>
      </c>
      <c r="C111" t="e">
        <f>INDEX(resultados!$A$2:$ZZ$188, 105, MATCH($B$3, resultados!$A$1:$ZZ$1, 0))</f>
        <v>#N/A</v>
      </c>
    </row>
    <row r="112" spans="1:3" x14ac:dyDescent="0.25">
      <c r="A112" t="e">
        <f>INDEX(resultados!$A$2:$ZZ$188, 106, MATCH($B$1, resultados!$A$1:$ZZ$1, 0))</f>
        <v>#N/A</v>
      </c>
      <c r="B112" t="e">
        <f>INDEX(resultados!$A$2:$ZZ$188, 106, MATCH($B$2, resultados!$A$1:$ZZ$1, 0))</f>
        <v>#N/A</v>
      </c>
      <c r="C112" t="e">
        <f>INDEX(resultados!$A$2:$ZZ$188, 106, MATCH($B$3, resultados!$A$1:$ZZ$1, 0))</f>
        <v>#N/A</v>
      </c>
    </row>
    <row r="113" spans="1:3" x14ac:dyDescent="0.25">
      <c r="A113" t="e">
        <f>INDEX(resultados!$A$2:$ZZ$188, 107, MATCH($B$1, resultados!$A$1:$ZZ$1, 0))</f>
        <v>#N/A</v>
      </c>
      <c r="B113" t="e">
        <f>INDEX(resultados!$A$2:$ZZ$188, 107, MATCH($B$2, resultados!$A$1:$ZZ$1, 0))</f>
        <v>#N/A</v>
      </c>
      <c r="C113" t="e">
        <f>INDEX(resultados!$A$2:$ZZ$188, 107, MATCH($B$3, resultados!$A$1:$ZZ$1, 0))</f>
        <v>#N/A</v>
      </c>
    </row>
    <row r="114" spans="1:3" x14ac:dyDescent="0.25">
      <c r="A114" t="e">
        <f>INDEX(resultados!$A$2:$ZZ$188, 108, MATCH($B$1, resultados!$A$1:$ZZ$1, 0))</f>
        <v>#N/A</v>
      </c>
      <c r="B114" t="e">
        <f>INDEX(resultados!$A$2:$ZZ$188, 108, MATCH($B$2, resultados!$A$1:$ZZ$1, 0))</f>
        <v>#N/A</v>
      </c>
      <c r="C114" t="e">
        <f>INDEX(resultados!$A$2:$ZZ$188, 108, MATCH($B$3, resultados!$A$1:$ZZ$1, 0))</f>
        <v>#N/A</v>
      </c>
    </row>
    <row r="115" spans="1:3" x14ac:dyDescent="0.25">
      <c r="A115" t="e">
        <f>INDEX(resultados!$A$2:$ZZ$188, 109, MATCH($B$1, resultados!$A$1:$ZZ$1, 0))</f>
        <v>#N/A</v>
      </c>
      <c r="B115" t="e">
        <f>INDEX(resultados!$A$2:$ZZ$188, 109, MATCH($B$2, resultados!$A$1:$ZZ$1, 0))</f>
        <v>#N/A</v>
      </c>
      <c r="C115" t="e">
        <f>INDEX(resultados!$A$2:$ZZ$188, 109, MATCH($B$3, resultados!$A$1:$ZZ$1, 0))</f>
        <v>#N/A</v>
      </c>
    </row>
    <row r="116" spans="1:3" x14ac:dyDescent="0.25">
      <c r="A116" t="e">
        <f>INDEX(resultados!$A$2:$ZZ$188, 110, MATCH($B$1, resultados!$A$1:$ZZ$1, 0))</f>
        <v>#N/A</v>
      </c>
      <c r="B116" t="e">
        <f>INDEX(resultados!$A$2:$ZZ$188, 110, MATCH($B$2, resultados!$A$1:$ZZ$1, 0))</f>
        <v>#N/A</v>
      </c>
      <c r="C116" t="e">
        <f>INDEX(resultados!$A$2:$ZZ$188, 110, MATCH($B$3, resultados!$A$1:$ZZ$1, 0))</f>
        <v>#N/A</v>
      </c>
    </row>
    <row r="117" spans="1:3" x14ac:dyDescent="0.25">
      <c r="A117" t="e">
        <f>INDEX(resultados!$A$2:$ZZ$188, 111, MATCH($B$1, resultados!$A$1:$ZZ$1, 0))</f>
        <v>#N/A</v>
      </c>
      <c r="B117" t="e">
        <f>INDEX(resultados!$A$2:$ZZ$188, 111, MATCH($B$2, resultados!$A$1:$ZZ$1, 0))</f>
        <v>#N/A</v>
      </c>
      <c r="C117" t="e">
        <f>INDEX(resultados!$A$2:$ZZ$188, 111, MATCH($B$3, resultados!$A$1:$ZZ$1, 0))</f>
        <v>#N/A</v>
      </c>
    </row>
    <row r="118" spans="1:3" x14ac:dyDescent="0.25">
      <c r="A118" t="e">
        <f>INDEX(resultados!$A$2:$ZZ$188, 112, MATCH($B$1, resultados!$A$1:$ZZ$1, 0))</f>
        <v>#N/A</v>
      </c>
      <c r="B118" t="e">
        <f>INDEX(resultados!$A$2:$ZZ$188, 112, MATCH($B$2, resultados!$A$1:$ZZ$1, 0))</f>
        <v>#N/A</v>
      </c>
      <c r="C118" t="e">
        <f>INDEX(resultados!$A$2:$ZZ$188, 112, MATCH($B$3, resultados!$A$1:$ZZ$1, 0))</f>
        <v>#N/A</v>
      </c>
    </row>
    <row r="119" spans="1:3" x14ac:dyDescent="0.25">
      <c r="A119" t="e">
        <f>INDEX(resultados!$A$2:$ZZ$188, 113, MATCH($B$1, resultados!$A$1:$ZZ$1, 0))</f>
        <v>#N/A</v>
      </c>
      <c r="B119" t="e">
        <f>INDEX(resultados!$A$2:$ZZ$188, 113, MATCH($B$2, resultados!$A$1:$ZZ$1, 0))</f>
        <v>#N/A</v>
      </c>
      <c r="C119" t="e">
        <f>INDEX(resultados!$A$2:$ZZ$188, 113, MATCH($B$3, resultados!$A$1:$ZZ$1, 0))</f>
        <v>#N/A</v>
      </c>
    </row>
    <row r="120" spans="1:3" x14ac:dyDescent="0.25">
      <c r="A120" t="e">
        <f>INDEX(resultados!$A$2:$ZZ$188, 114, MATCH($B$1, resultados!$A$1:$ZZ$1, 0))</f>
        <v>#N/A</v>
      </c>
      <c r="B120" t="e">
        <f>INDEX(resultados!$A$2:$ZZ$188, 114, MATCH($B$2, resultados!$A$1:$ZZ$1, 0))</f>
        <v>#N/A</v>
      </c>
      <c r="C120" t="e">
        <f>INDEX(resultados!$A$2:$ZZ$188, 114, MATCH($B$3, resultados!$A$1:$ZZ$1, 0))</f>
        <v>#N/A</v>
      </c>
    </row>
    <row r="121" spans="1:3" x14ac:dyDescent="0.25">
      <c r="A121" t="e">
        <f>INDEX(resultados!$A$2:$ZZ$188, 115, MATCH($B$1, resultados!$A$1:$ZZ$1, 0))</f>
        <v>#N/A</v>
      </c>
      <c r="B121" t="e">
        <f>INDEX(resultados!$A$2:$ZZ$188, 115, MATCH($B$2, resultados!$A$1:$ZZ$1, 0))</f>
        <v>#N/A</v>
      </c>
      <c r="C121" t="e">
        <f>INDEX(resultados!$A$2:$ZZ$188, 115, MATCH($B$3, resultados!$A$1:$ZZ$1, 0))</f>
        <v>#N/A</v>
      </c>
    </row>
    <row r="122" spans="1:3" x14ac:dyDescent="0.25">
      <c r="A122" t="e">
        <f>INDEX(resultados!$A$2:$ZZ$188, 116, MATCH($B$1, resultados!$A$1:$ZZ$1, 0))</f>
        <v>#N/A</v>
      </c>
      <c r="B122" t="e">
        <f>INDEX(resultados!$A$2:$ZZ$188, 116, MATCH($B$2, resultados!$A$1:$ZZ$1, 0))</f>
        <v>#N/A</v>
      </c>
      <c r="C122" t="e">
        <f>INDEX(resultados!$A$2:$ZZ$188, 116, MATCH($B$3, resultados!$A$1:$ZZ$1, 0))</f>
        <v>#N/A</v>
      </c>
    </row>
    <row r="123" spans="1:3" x14ac:dyDescent="0.25">
      <c r="A123" t="e">
        <f>INDEX(resultados!$A$2:$ZZ$188, 117, MATCH($B$1, resultados!$A$1:$ZZ$1, 0))</f>
        <v>#N/A</v>
      </c>
      <c r="B123" t="e">
        <f>INDEX(resultados!$A$2:$ZZ$188, 117, MATCH($B$2, resultados!$A$1:$ZZ$1, 0))</f>
        <v>#N/A</v>
      </c>
      <c r="C123" t="e">
        <f>INDEX(resultados!$A$2:$ZZ$188, 117, MATCH($B$3, resultados!$A$1:$ZZ$1, 0))</f>
        <v>#N/A</v>
      </c>
    </row>
    <row r="124" spans="1:3" x14ac:dyDescent="0.25">
      <c r="A124" t="e">
        <f>INDEX(resultados!$A$2:$ZZ$188, 118, MATCH($B$1, resultados!$A$1:$ZZ$1, 0))</f>
        <v>#N/A</v>
      </c>
      <c r="B124" t="e">
        <f>INDEX(resultados!$A$2:$ZZ$188, 118, MATCH($B$2, resultados!$A$1:$ZZ$1, 0))</f>
        <v>#N/A</v>
      </c>
      <c r="C124" t="e">
        <f>INDEX(resultados!$A$2:$ZZ$188, 118, MATCH($B$3, resultados!$A$1:$ZZ$1, 0))</f>
        <v>#N/A</v>
      </c>
    </row>
    <row r="125" spans="1:3" x14ac:dyDescent="0.25">
      <c r="A125" t="e">
        <f>INDEX(resultados!$A$2:$ZZ$188, 119, MATCH($B$1, resultados!$A$1:$ZZ$1, 0))</f>
        <v>#N/A</v>
      </c>
      <c r="B125" t="e">
        <f>INDEX(resultados!$A$2:$ZZ$188, 119, MATCH($B$2, resultados!$A$1:$ZZ$1, 0))</f>
        <v>#N/A</v>
      </c>
      <c r="C125" t="e">
        <f>INDEX(resultados!$A$2:$ZZ$188, 119, MATCH($B$3, resultados!$A$1:$ZZ$1, 0))</f>
        <v>#N/A</v>
      </c>
    </row>
    <row r="126" spans="1:3" x14ac:dyDescent="0.25">
      <c r="A126" t="e">
        <f>INDEX(resultados!$A$2:$ZZ$188, 120, MATCH($B$1, resultados!$A$1:$ZZ$1, 0))</f>
        <v>#N/A</v>
      </c>
      <c r="B126" t="e">
        <f>INDEX(resultados!$A$2:$ZZ$188, 120, MATCH($B$2, resultados!$A$1:$ZZ$1, 0))</f>
        <v>#N/A</v>
      </c>
      <c r="C126" t="e">
        <f>INDEX(resultados!$A$2:$ZZ$188, 120, MATCH($B$3, resultados!$A$1:$ZZ$1, 0))</f>
        <v>#N/A</v>
      </c>
    </row>
    <row r="127" spans="1:3" x14ac:dyDescent="0.25">
      <c r="A127" t="e">
        <f>INDEX(resultados!$A$2:$ZZ$188, 121, MATCH($B$1, resultados!$A$1:$ZZ$1, 0))</f>
        <v>#N/A</v>
      </c>
      <c r="B127" t="e">
        <f>INDEX(resultados!$A$2:$ZZ$188, 121, MATCH($B$2, resultados!$A$1:$ZZ$1, 0))</f>
        <v>#N/A</v>
      </c>
      <c r="C127" t="e">
        <f>INDEX(resultados!$A$2:$ZZ$188, 121, MATCH($B$3, resultados!$A$1:$ZZ$1, 0))</f>
        <v>#N/A</v>
      </c>
    </row>
    <row r="128" spans="1:3" x14ac:dyDescent="0.25">
      <c r="A128" t="e">
        <f>INDEX(resultados!$A$2:$ZZ$188, 122, MATCH($B$1, resultados!$A$1:$ZZ$1, 0))</f>
        <v>#N/A</v>
      </c>
      <c r="B128" t="e">
        <f>INDEX(resultados!$A$2:$ZZ$188, 122, MATCH($B$2, resultados!$A$1:$ZZ$1, 0))</f>
        <v>#N/A</v>
      </c>
      <c r="C128" t="e">
        <f>INDEX(resultados!$A$2:$ZZ$188, 122, MATCH($B$3, resultados!$A$1:$ZZ$1, 0))</f>
        <v>#N/A</v>
      </c>
    </row>
    <row r="129" spans="1:3" x14ac:dyDescent="0.25">
      <c r="A129" t="e">
        <f>INDEX(resultados!$A$2:$ZZ$188, 123, MATCH($B$1, resultados!$A$1:$ZZ$1, 0))</f>
        <v>#N/A</v>
      </c>
      <c r="B129" t="e">
        <f>INDEX(resultados!$A$2:$ZZ$188, 123, MATCH($B$2, resultados!$A$1:$ZZ$1, 0))</f>
        <v>#N/A</v>
      </c>
      <c r="C129" t="e">
        <f>INDEX(resultados!$A$2:$ZZ$188, 123, MATCH($B$3, resultados!$A$1:$ZZ$1, 0))</f>
        <v>#N/A</v>
      </c>
    </row>
    <row r="130" spans="1:3" x14ac:dyDescent="0.25">
      <c r="A130" t="e">
        <f>INDEX(resultados!$A$2:$ZZ$188, 124, MATCH($B$1, resultados!$A$1:$ZZ$1, 0))</f>
        <v>#N/A</v>
      </c>
      <c r="B130" t="e">
        <f>INDEX(resultados!$A$2:$ZZ$188, 124, MATCH($B$2, resultados!$A$1:$ZZ$1, 0))</f>
        <v>#N/A</v>
      </c>
      <c r="C130" t="e">
        <f>INDEX(resultados!$A$2:$ZZ$188, 124, MATCH($B$3, resultados!$A$1:$ZZ$1, 0))</f>
        <v>#N/A</v>
      </c>
    </row>
    <row r="131" spans="1:3" x14ac:dyDescent="0.25">
      <c r="A131" t="e">
        <f>INDEX(resultados!$A$2:$ZZ$188, 125, MATCH($B$1, resultados!$A$1:$ZZ$1, 0))</f>
        <v>#N/A</v>
      </c>
      <c r="B131" t="e">
        <f>INDEX(resultados!$A$2:$ZZ$188, 125, MATCH($B$2, resultados!$A$1:$ZZ$1, 0))</f>
        <v>#N/A</v>
      </c>
      <c r="C131" t="e">
        <f>INDEX(resultados!$A$2:$ZZ$188, 125, MATCH($B$3, resultados!$A$1:$ZZ$1, 0))</f>
        <v>#N/A</v>
      </c>
    </row>
    <row r="132" spans="1:3" x14ac:dyDescent="0.25">
      <c r="A132" t="e">
        <f>INDEX(resultados!$A$2:$ZZ$188, 126, MATCH($B$1, resultados!$A$1:$ZZ$1, 0))</f>
        <v>#N/A</v>
      </c>
      <c r="B132" t="e">
        <f>INDEX(resultados!$A$2:$ZZ$188, 126, MATCH($B$2, resultados!$A$1:$ZZ$1, 0))</f>
        <v>#N/A</v>
      </c>
      <c r="C132" t="e">
        <f>INDEX(resultados!$A$2:$ZZ$188, 126, MATCH($B$3, resultados!$A$1:$ZZ$1, 0))</f>
        <v>#N/A</v>
      </c>
    </row>
    <row r="133" spans="1:3" x14ac:dyDescent="0.25">
      <c r="A133" t="e">
        <f>INDEX(resultados!$A$2:$ZZ$188, 127, MATCH($B$1, resultados!$A$1:$ZZ$1, 0))</f>
        <v>#N/A</v>
      </c>
      <c r="B133" t="e">
        <f>INDEX(resultados!$A$2:$ZZ$188, 127, MATCH($B$2, resultados!$A$1:$ZZ$1, 0))</f>
        <v>#N/A</v>
      </c>
      <c r="C133" t="e">
        <f>INDEX(resultados!$A$2:$ZZ$188, 127, MATCH($B$3, resultados!$A$1:$ZZ$1, 0))</f>
        <v>#N/A</v>
      </c>
    </row>
    <row r="134" spans="1:3" x14ac:dyDescent="0.25">
      <c r="A134" t="e">
        <f>INDEX(resultados!$A$2:$ZZ$188, 128, MATCH($B$1, resultados!$A$1:$ZZ$1, 0))</f>
        <v>#N/A</v>
      </c>
      <c r="B134" t="e">
        <f>INDEX(resultados!$A$2:$ZZ$188, 128, MATCH($B$2, resultados!$A$1:$ZZ$1, 0))</f>
        <v>#N/A</v>
      </c>
      <c r="C134" t="e">
        <f>INDEX(resultados!$A$2:$ZZ$188, 128, MATCH($B$3, resultados!$A$1:$ZZ$1, 0))</f>
        <v>#N/A</v>
      </c>
    </row>
    <row r="135" spans="1:3" x14ac:dyDescent="0.25">
      <c r="A135" t="e">
        <f>INDEX(resultados!$A$2:$ZZ$188, 129, MATCH($B$1, resultados!$A$1:$ZZ$1, 0))</f>
        <v>#N/A</v>
      </c>
      <c r="B135" t="e">
        <f>INDEX(resultados!$A$2:$ZZ$188, 129, MATCH($B$2, resultados!$A$1:$ZZ$1, 0))</f>
        <v>#N/A</v>
      </c>
      <c r="C135" t="e">
        <f>INDEX(resultados!$A$2:$ZZ$188, 129, MATCH($B$3, resultados!$A$1:$ZZ$1, 0))</f>
        <v>#N/A</v>
      </c>
    </row>
    <row r="136" spans="1:3" x14ac:dyDescent="0.25">
      <c r="A136" t="e">
        <f>INDEX(resultados!$A$2:$ZZ$188, 130, MATCH($B$1, resultados!$A$1:$ZZ$1, 0))</f>
        <v>#N/A</v>
      </c>
      <c r="B136" t="e">
        <f>INDEX(resultados!$A$2:$ZZ$188, 130, MATCH($B$2, resultados!$A$1:$ZZ$1, 0))</f>
        <v>#N/A</v>
      </c>
      <c r="C136" t="e">
        <f>INDEX(resultados!$A$2:$ZZ$188, 130, MATCH($B$3, resultados!$A$1:$ZZ$1, 0))</f>
        <v>#N/A</v>
      </c>
    </row>
    <row r="137" spans="1:3" x14ac:dyDescent="0.25">
      <c r="A137" t="e">
        <f>INDEX(resultados!$A$2:$ZZ$188, 131, MATCH($B$1, resultados!$A$1:$ZZ$1, 0))</f>
        <v>#N/A</v>
      </c>
      <c r="B137" t="e">
        <f>INDEX(resultados!$A$2:$ZZ$188, 131, MATCH($B$2, resultados!$A$1:$ZZ$1, 0))</f>
        <v>#N/A</v>
      </c>
      <c r="C137" t="e">
        <f>INDEX(resultados!$A$2:$ZZ$188, 131, MATCH($B$3, resultados!$A$1:$ZZ$1, 0))</f>
        <v>#N/A</v>
      </c>
    </row>
    <row r="138" spans="1:3" x14ac:dyDescent="0.25">
      <c r="A138" t="e">
        <f>INDEX(resultados!$A$2:$ZZ$188, 132, MATCH($B$1, resultados!$A$1:$ZZ$1, 0))</f>
        <v>#N/A</v>
      </c>
      <c r="B138" t="e">
        <f>INDEX(resultados!$A$2:$ZZ$188, 132, MATCH($B$2, resultados!$A$1:$ZZ$1, 0))</f>
        <v>#N/A</v>
      </c>
      <c r="C138" t="e">
        <f>INDEX(resultados!$A$2:$ZZ$188, 132, MATCH($B$3, resultados!$A$1:$ZZ$1, 0))</f>
        <v>#N/A</v>
      </c>
    </row>
    <row r="139" spans="1:3" x14ac:dyDescent="0.25">
      <c r="A139" t="e">
        <f>INDEX(resultados!$A$2:$ZZ$188, 133, MATCH($B$1, resultados!$A$1:$ZZ$1, 0))</f>
        <v>#N/A</v>
      </c>
      <c r="B139" t="e">
        <f>INDEX(resultados!$A$2:$ZZ$188, 133, MATCH($B$2, resultados!$A$1:$ZZ$1, 0))</f>
        <v>#N/A</v>
      </c>
      <c r="C139" t="e">
        <f>INDEX(resultados!$A$2:$ZZ$188, 133, MATCH($B$3, resultados!$A$1:$ZZ$1, 0))</f>
        <v>#N/A</v>
      </c>
    </row>
    <row r="140" spans="1:3" x14ac:dyDescent="0.25">
      <c r="A140" t="e">
        <f>INDEX(resultados!$A$2:$ZZ$188, 134, MATCH($B$1, resultados!$A$1:$ZZ$1, 0))</f>
        <v>#N/A</v>
      </c>
      <c r="B140" t="e">
        <f>INDEX(resultados!$A$2:$ZZ$188, 134, MATCH($B$2, resultados!$A$1:$ZZ$1, 0))</f>
        <v>#N/A</v>
      </c>
      <c r="C140" t="e">
        <f>INDEX(resultados!$A$2:$ZZ$188, 134, MATCH($B$3, resultados!$A$1:$ZZ$1, 0))</f>
        <v>#N/A</v>
      </c>
    </row>
    <row r="141" spans="1:3" x14ac:dyDescent="0.25">
      <c r="A141" t="e">
        <f>INDEX(resultados!$A$2:$ZZ$188, 135, MATCH($B$1, resultados!$A$1:$ZZ$1, 0))</f>
        <v>#N/A</v>
      </c>
      <c r="B141" t="e">
        <f>INDEX(resultados!$A$2:$ZZ$188, 135, MATCH($B$2, resultados!$A$1:$ZZ$1, 0))</f>
        <v>#N/A</v>
      </c>
      <c r="C141" t="e">
        <f>INDEX(resultados!$A$2:$ZZ$188, 135, MATCH($B$3, resultados!$A$1:$ZZ$1, 0))</f>
        <v>#N/A</v>
      </c>
    </row>
    <row r="142" spans="1:3" x14ac:dyDescent="0.25">
      <c r="A142" t="e">
        <f>INDEX(resultados!$A$2:$ZZ$188, 136, MATCH($B$1, resultados!$A$1:$ZZ$1, 0))</f>
        <v>#N/A</v>
      </c>
      <c r="B142" t="e">
        <f>INDEX(resultados!$A$2:$ZZ$188, 136, MATCH($B$2, resultados!$A$1:$ZZ$1, 0))</f>
        <v>#N/A</v>
      </c>
      <c r="C142" t="e">
        <f>INDEX(resultados!$A$2:$ZZ$188, 136, MATCH($B$3, resultados!$A$1:$ZZ$1, 0))</f>
        <v>#N/A</v>
      </c>
    </row>
    <row r="143" spans="1:3" x14ac:dyDescent="0.25">
      <c r="A143" t="e">
        <f>INDEX(resultados!$A$2:$ZZ$188, 137, MATCH($B$1, resultados!$A$1:$ZZ$1, 0))</f>
        <v>#N/A</v>
      </c>
      <c r="B143" t="e">
        <f>INDEX(resultados!$A$2:$ZZ$188, 137, MATCH($B$2, resultados!$A$1:$ZZ$1, 0))</f>
        <v>#N/A</v>
      </c>
      <c r="C143" t="e">
        <f>INDEX(resultados!$A$2:$ZZ$188, 137, MATCH($B$3, resultados!$A$1:$ZZ$1, 0))</f>
        <v>#N/A</v>
      </c>
    </row>
    <row r="144" spans="1:3" x14ac:dyDescent="0.25">
      <c r="A144" t="e">
        <f>INDEX(resultados!$A$2:$ZZ$188, 138, MATCH($B$1, resultados!$A$1:$ZZ$1, 0))</f>
        <v>#N/A</v>
      </c>
      <c r="B144" t="e">
        <f>INDEX(resultados!$A$2:$ZZ$188, 138, MATCH($B$2, resultados!$A$1:$ZZ$1, 0))</f>
        <v>#N/A</v>
      </c>
      <c r="C144" t="e">
        <f>INDEX(resultados!$A$2:$ZZ$188, 138, MATCH($B$3, resultados!$A$1:$ZZ$1, 0))</f>
        <v>#N/A</v>
      </c>
    </row>
    <row r="145" spans="1:3" x14ac:dyDescent="0.25">
      <c r="A145" t="e">
        <f>INDEX(resultados!$A$2:$ZZ$188, 139, MATCH($B$1, resultados!$A$1:$ZZ$1, 0))</f>
        <v>#N/A</v>
      </c>
      <c r="B145" t="e">
        <f>INDEX(resultados!$A$2:$ZZ$188, 139, MATCH($B$2, resultados!$A$1:$ZZ$1, 0))</f>
        <v>#N/A</v>
      </c>
      <c r="C145" t="e">
        <f>INDEX(resultados!$A$2:$ZZ$188, 139, MATCH($B$3, resultados!$A$1:$ZZ$1, 0))</f>
        <v>#N/A</v>
      </c>
    </row>
    <row r="146" spans="1:3" x14ac:dyDescent="0.25">
      <c r="A146" t="e">
        <f>INDEX(resultados!$A$2:$ZZ$188, 140, MATCH($B$1, resultados!$A$1:$ZZ$1, 0))</f>
        <v>#N/A</v>
      </c>
      <c r="B146" t="e">
        <f>INDEX(resultados!$A$2:$ZZ$188, 140, MATCH($B$2, resultados!$A$1:$ZZ$1, 0))</f>
        <v>#N/A</v>
      </c>
      <c r="C146" t="e">
        <f>INDEX(resultados!$A$2:$ZZ$188, 140, MATCH($B$3, resultados!$A$1:$ZZ$1, 0))</f>
        <v>#N/A</v>
      </c>
    </row>
    <row r="147" spans="1:3" x14ac:dyDescent="0.25">
      <c r="A147" t="e">
        <f>INDEX(resultados!$A$2:$ZZ$188, 141, MATCH($B$1, resultados!$A$1:$ZZ$1, 0))</f>
        <v>#N/A</v>
      </c>
      <c r="B147" t="e">
        <f>INDEX(resultados!$A$2:$ZZ$188, 141, MATCH($B$2, resultados!$A$1:$ZZ$1, 0))</f>
        <v>#N/A</v>
      </c>
      <c r="C147" t="e">
        <f>INDEX(resultados!$A$2:$ZZ$188, 141, MATCH($B$3, resultados!$A$1:$ZZ$1, 0))</f>
        <v>#N/A</v>
      </c>
    </row>
    <row r="148" spans="1:3" x14ac:dyDescent="0.25">
      <c r="A148" t="e">
        <f>INDEX(resultados!$A$2:$ZZ$188, 142, MATCH($B$1, resultados!$A$1:$ZZ$1, 0))</f>
        <v>#N/A</v>
      </c>
      <c r="B148" t="e">
        <f>INDEX(resultados!$A$2:$ZZ$188, 142, MATCH($B$2, resultados!$A$1:$ZZ$1, 0))</f>
        <v>#N/A</v>
      </c>
      <c r="C148" t="e">
        <f>INDEX(resultados!$A$2:$ZZ$188, 142, MATCH($B$3, resultados!$A$1:$ZZ$1, 0))</f>
        <v>#N/A</v>
      </c>
    </row>
    <row r="149" spans="1:3" x14ac:dyDescent="0.25">
      <c r="A149" t="e">
        <f>INDEX(resultados!$A$2:$ZZ$188, 143, MATCH($B$1, resultados!$A$1:$ZZ$1, 0))</f>
        <v>#N/A</v>
      </c>
      <c r="B149" t="e">
        <f>INDEX(resultados!$A$2:$ZZ$188, 143, MATCH($B$2, resultados!$A$1:$ZZ$1, 0))</f>
        <v>#N/A</v>
      </c>
      <c r="C149" t="e">
        <f>INDEX(resultados!$A$2:$ZZ$188, 143, MATCH($B$3, resultados!$A$1:$ZZ$1, 0))</f>
        <v>#N/A</v>
      </c>
    </row>
    <row r="150" spans="1:3" x14ac:dyDescent="0.25">
      <c r="A150" t="e">
        <f>INDEX(resultados!$A$2:$ZZ$188, 144, MATCH($B$1, resultados!$A$1:$ZZ$1, 0))</f>
        <v>#N/A</v>
      </c>
      <c r="B150" t="e">
        <f>INDEX(resultados!$A$2:$ZZ$188, 144, MATCH($B$2, resultados!$A$1:$ZZ$1, 0))</f>
        <v>#N/A</v>
      </c>
      <c r="C150" t="e">
        <f>INDEX(resultados!$A$2:$ZZ$188, 144, MATCH($B$3, resultados!$A$1:$ZZ$1, 0))</f>
        <v>#N/A</v>
      </c>
    </row>
    <row r="151" spans="1:3" x14ac:dyDescent="0.25">
      <c r="A151" t="e">
        <f>INDEX(resultados!$A$2:$ZZ$188, 145, MATCH($B$1, resultados!$A$1:$ZZ$1, 0))</f>
        <v>#N/A</v>
      </c>
      <c r="B151" t="e">
        <f>INDEX(resultados!$A$2:$ZZ$188, 145, MATCH($B$2, resultados!$A$1:$ZZ$1, 0))</f>
        <v>#N/A</v>
      </c>
      <c r="C151" t="e">
        <f>INDEX(resultados!$A$2:$ZZ$188, 145, MATCH($B$3, resultados!$A$1:$ZZ$1, 0))</f>
        <v>#N/A</v>
      </c>
    </row>
    <row r="152" spans="1:3" x14ac:dyDescent="0.25">
      <c r="A152" t="e">
        <f>INDEX(resultados!$A$2:$ZZ$188, 146, MATCH($B$1, resultados!$A$1:$ZZ$1, 0))</f>
        <v>#N/A</v>
      </c>
      <c r="B152" t="e">
        <f>INDEX(resultados!$A$2:$ZZ$188, 146, MATCH($B$2, resultados!$A$1:$ZZ$1, 0))</f>
        <v>#N/A</v>
      </c>
      <c r="C152" t="e">
        <f>INDEX(resultados!$A$2:$ZZ$188, 146, MATCH($B$3, resultados!$A$1:$ZZ$1, 0))</f>
        <v>#N/A</v>
      </c>
    </row>
    <row r="153" spans="1:3" x14ac:dyDescent="0.25">
      <c r="A153" t="e">
        <f>INDEX(resultados!$A$2:$ZZ$188, 147, MATCH($B$1, resultados!$A$1:$ZZ$1, 0))</f>
        <v>#N/A</v>
      </c>
      <c r="B153" t="e">
        <f>INDEX(resultados!$A$2:$ZZ$188, 147, MATCH($B$2, resultados!$A$1:$ZZ$1, 0))</f>
        <v>#N/A</v>
      </c>
      <c r="C153" t="e">
        <f>INDEX(resultados!$A$2:$ZZ$188, 147, MATCH($B$3, resultados!$A$1:$ZZ$1, 0))</f>
        <v>#N/A</v>
      </c>
    </row>
    <row r="154" spans="1:3" x14ac:dyDescent="0.25">
      <c r="A154" t="e">
        <f>INDEX(resultados!$A$2:$ZZ$188, 148, MATCH($B$1, resultados!$A$1:$ZZ$1, 0))</f>
        <v>#N/A</v>
      </c>
      <c r="B154" t="e">
        <f>INDEX(resultados!$A$2:$ZZ$188, 148, MATCH($B$2, resultados!$A$1:$ZZ$1, 0))</f>
        <v>#N/A</v>
      </c>
      <c r="C154" t="e">
        <f>INDEX(resultados!$A$2:$ZZ$188, 148, MATCH($B$3, resultados!$A$1:$ZZ$1, 0))</f>
        <v>#N/A</v>
      </c>
    </row>
    <row r="155" spans="1:3" x14ac:dyDescent="0.25">
      <c r="A155" t="e">
        <f>INDEX(resultados!$A$2:$ZZ$188, 149, MATCH($B$1, resultados!$A$1:$ZZ$1, 0))</f>
        <v>#N/A</v>
      </c>
      <c r="B155" t="e">
        <f>INDEX(resultados!$A$2:$ZZ$188, 149, MATCH($B$2, resultados!$A$1:$ZZ$1, 0))</f>
        <v>#N/A</v>
      </c>
      <c r="C155" t="e">
        <f>INDEX(resultados!$A$2:$ZZ$188, 149, MATCH($B$3, resultados!$A$1:$ZZ$1, 0))</f>
        <v>#N/A</v>
      </c>
    </row>
    <row r="156" spans="1:3" x14ac:dyDescent="0.25">
      <c r="A156" t="e">
        <f>INDEX(resultados!$A$2:$ZZ$188, 150, MATCH($B$1, resultados!$A$1:$ZZ$1, 0))</f>
        <v>#N/A</v>
      </c>
      <c r="B156" t="e">
        <f>INDEX(resultados!$A$2:$ZZ$188, 150, MATCH($B$2, resultados!$A$1:$ZZ$1, 0))</f>
        <v>#N/A</v>
      </c>
      <c r="C156" t="e">
        <f>INDEX(resultados!$A$2:$ZZ$188, 150, MATCH($B$3, resultados!$A$1:$ZZ$1, 0))</f>
        <v>#N/A</v>
      </c>
    </row>
    <row r="157" spans="1:3" x14ac:dyDescent="0.25">
      <c r="A157" t="e">
        <f>INDEX(resultados!$A$2:$ZZ$188, 151, MATCH($B$1, resultados!$A$1:$ZZ$1, 0))</f>
        <v>#N/A</v>
      </c>
      <c r="B157" t="e">
        <f>INDEX(resultados!$A$2:$ZZ$188, 151, MATCH($B$2, resultados!$A$1:$ZZ$1, 0))</f>
        <v>#N/A</v>
      </c>
      <c r="C157" t="e">
        <f>INDEX(resultados!$A$2:$ZZ$188, 151, MATCH($B$3, resultados!$A$1:$ZZ$1, 0))</f>
        <v>#N/A</v>
      </c>
    </row>
    <row r="158" spans="1:3" x14ac:dyDescent="0.25">
      <c r="A158" t="e">
        <f>INDEX(resultados!$A$2:$ZZ$188, 152, MATCH($B$1, resultados!$A$1:$ZZ$1, 0))</f>
        <v>#N/A</v>
      </c>
      <c r="B158" t="e">
        <f>INDEX(resultados!$A$2:$ZZ$188, 152, MATCH($B$2, resultados!$A$1:$ZZ$1, 0))</f>
        <v>#N/A</v>
      </c>
      <c r="C158" t="e">
        <f>INDEX(resultados!$A$2:$ZZ$188, 152, MATCH($B$3, resultados!$A$1:$ZZ$1, 0))</f>
        <v>#N/A</v>
      </c>
    </row>
    <row r="159" spans="1:3" x14ac:dyDescent="0.25">
      <c r="A159" t="e">
        <f>INDEX(resultados!$A$2:$ZZ$188, 153, MATCH($B$1, resultados!$A$1:$ZZ$1, 0))</f>
        <v>#N/A</v>
      </c>
      <c r="B159" t="e">
        <f>INDEX(resultados!$A$2:$ZZ$188, 153, MATCH($B$2, resultados!$A$1:$ZZ$1, 0))</f>
        <v>#N/A</v>
      </c>
      <c r="C159" t="e">
        <f>INDEX(resultados!$A$2:$ZZ$188, 153, MATCH($B$3, resultados!$A$1:$ZZ$1, 0))</f>
        <v>#N/A</v>
      </c>
    </row>
    <row r="160" spans="1:3" x14ac:dyDescent="0.25">
      <c r="A160" t="e">
        <f>INDEX(resultados!$A$2:$ZZ$188, 154, MATCH($B$1, resultados!$A$1:$ZZ$1, 0))</f>
        <v>#N/A</v>
      </c>
      <c r="B160" t="e">
        <f>INDEX(resultados!$A$2:$ZZ$188, 154, MATCH($B$2, resultados!$A$1:$ZZ$1, 0))</f>
        <v>#N/A</v>
      </c>
      <c r="C160" t="e">
        <f>INDEX(resultados!$A$2:$ZZ$188, 154, MATCH($B$3, resultados!$A$1:$ZZ$1, 0))</f>
        <v>#N/A</v>
      </c>
    </row>
    <row r="161" spans="1:3" x14ac:dyDescent="0.25">
      <c r="A161" t="e">
        <f>INDEX(resultados!$A$2:$ZZ$188, 155, MATCH($B$1, resultados!$A$1:$ZZ$1, 0))</f>
        <v>#N/A</v>
      </c>
      <c r="B161" t="e">
        <f>INDEX(resultados!$A$2:$ZZ$188, 155, MATCH($B$2, resultados!$A$1:$ZZ$1, 0))</f>
        <v>#N/A</v>
      </c>
      <c r="C161" t="e">
        <f>INDEX(resultados!$A$2:$ZZ$188, 155, MATCH($B$3, resultados!$A$1:$ZZ$1, 0))</f>
        <v>#N/A</v>
      </c>
    </row>
    <row r="162" spans="1:3" x14ac:dyDescent="0.25">
      <c r="A162" t="e">
        <f>INDEX(resultados!$A$2:$ZZ$188, 156, MATCH($B$1, resultados!$A$1:$ZZ$1, 0))</f>
        <v>#N/A</v>
      </c>
      <c r="B162" t="e">
        <f>INDEX(resultados!$A$2:$ZZ$188, 156, MATCH($B$2, resultados!$A$1:$ZZ$1, 0))</f>
        <v>#N/A</v>
      </c>
      <c r="C162" t="e">
        <f>INDEX(resultados!$A$2:$ZZ$188, 156, MATCH($B$3, resultados!$A$1:$ZZ$1, 0))</f>
        <v>#N/A</v>
      </c>
    </row>
    <row r="163" spans="1:3" x14ac:dyDescent="0.25">
      <c r="A163" t="e">
        <f>INDEX(resultados!$A$2:$ZZ$188, 157, MATCH($B$1, resultados!$A$1:$ZZ$1, 0))</f>
        <v>#N/A</v>
      </c>
      <c r="B163" t="e">
        <f>INDEX(resultados!$A$2:$ZZ$188, 157, MATCH($B$2, resultados!$A$1:$ZZ$1, 0))</f>
        <v>#N/A</v>
      </c>
      <c r="C163" t="e">
        <f>INDEX(resultados!$A$2:$ZZ$188, 157, MATCH($B$3, resultados!$A$1:$ZZ$1, 0))</f>
        <v>#N/A</v>
      </c>
    </row>
    <row r="164" spans="1:3" x14ac:dyDescent="0.25">
      <c r="A164" t="e">
        <f>INDEX(resultados!$A$2:$ZZ$188, 158, MATCH($B$1, resultados!$A$1:$ZZ$1, 0))</f>
        <v>#N/A</v>
      </c>
      <c r="B164" t="e">
        <f>INDEX(resultados!$A$2:$ZZ$188, 158, MATCH($B$2, resultados!$A$1:$ZZ$1, 0))</f>
        <v>#N/A</v>
      </c>
      <c r="C164" t="e">
        <f>INDEX(resultados!$A$2:$ZZ$188, 158, MATCH($B$3, resultados!$A$1:$ZZ$1, 0))</f>
        <v>#N/A</v>
      </c>
    </row>
    <row r="165" spans="1:3" x14ac:dyDescent="0.25">
      <c r="A165" t="e">
        <f>INDEX(resultados!$A$2:$ZZ$188, 159, MATCH($B$1, resultados!$A$1:$ZZ$1, 0))</f>
        <v>#N/A</v>
      </c>
      <c r="B165" t="e">
        <f>INDEX(resultados!$A$2:$ZZ$188, 159, MATCH($B$2, resultados!$A$1:$ZZ$1, 0))</f>
        <v>#N/A</v>
      </c>
      <c r="C165" t="e">
        <f>INDEX(resultados!$A$2:$ZZ$188, 159, MATCH($B$3, resultados!$A$1:$ZZ$1, 0))</f>
        <v>#N/A</v>
      </c>
    </row>
    <row r="166" spans="1:3" x14ac:dyDescent="0.25">
      <c r="A166" t="e">
        <f>INDEX(resultados!$A$2:$ZZ$188, 160, MATCH($B$1, resultados!$A$1:$ZZ$1, 0))</f>
        <v>#N/A</v>
      </c>
      <c r="B166" t="e">
        <f>INDEX(resultados!$A$2:$ZZ$188, 160, MATCH($B$2, resultados!$A$1:$ZZ$1, 0))</f>
        <v>#N/A</v>
      </c>
      <c r="C166" t="e">
        <f>INDEX(resultados!$A$2:$ZZ$188, 160, MATCH($B$3, resultados!$A$1:$ZZ$1, 0))</f>
        <v>#N/A</v>
      </c>
    </row>
    <row r="167" spans="1:3" x14ac:dyDescent="0.25">
      <c r="A167" t="e">
        <f>INDEX(resultados!$A$2:$ZZ$188, 161, MATCH($B$1, resultados!$A$1:$ZZ$1, 0))</f>
        <v>#N/A</v>
      </c>
      <c r="B167" t="e">
        <f>INDEX(resultados!$A$2:$ZZ$188, 161, MATCH($B$2, resultados!$A$1:$ZZ$1, 0))</f>
        <v>#N/A</v>
      </c>
      <c r="C167" t="e">
        <f>INDEX(resultados!$A$2:$ZZ$188, 161, MATCH($B$3, resultados!$A$1:$ZZ$1, 0))</f>
        <v>#N/A</v>
      </c>
    </row>
    <row r="168" spans="1:3" x14ac:dyDescent="0.25">
      <c r="A168" t="e">
        <f>INDEX(resultados!$A$2:$ZZ$188, 162, MATCH($B$1, resultados!$A$1:$ZZ$1, 0))</f>
        <v>#N/A</v>
      </c>
      <c r="B168" t="e">
        <f>INDEX(resultados!$A$2:$ZZ$188, 162, MATCH($B$2, resultados!$A$1:$ZZ$1, 0))</f>
        <v>#N/A</v>
      </c>
      <c r="C168" t="e">
        <f>INDEX(resultados!$A$2:$ZZ$188, 162, MATCH($B$3, resultados!$A$1:$ZZ$1, 0))</f>
        <v>#N/A</v>
      </c>
    </row>
    <row r="169" spans="1:3" x14ac:dyDescent="0.25">
      <c r="A169" t="e">
        <f>INDEX(resultados!$A$2:$ZZ$188, 163, MATCH($B$1, resultados!$A$1:$ZZ$1, 0))</f>
        <v>#N/A</v>
      </c>
      <c r="B169" t="e">
        <f>INDEX(resultados!$A$2:$ZZ$188, 163, MATCH($B$2, resultados!$A$1:$ZZ$1, 0))</f>
        <v>#N/A</v>
      </c>
      <c r="C169" t="e">
        <f>INDEX(resultados!$A$2:$ZZ$188, 163, MATCH($B$3, resultados!$A$1:$ZZ$1, 0))</f>
        <v>#N/A</v>
      </c>
    </row>
    <row r="170" spans="1:3" x14ac:dyDescent="0.25">
      <c r="A170" t="e">
        <f>INDEX(resultados!$A$2:$ZZ$188, 164, MATCH($B$1, resultados!$A$1:$ZZ$1, 0))</f>
        <v>#N/A</v>
      </c>
      <c r="B170" t="e">
        <f>INDEX(resultados!$A$2:$ZZ$188, 164, MATCH($B$2, resultados!$A$1:$ZZ$1, 0))</f>
        <v>#N/A</v>
      </c>
      <c r="C170" t="e">
        <f>INDEX(resultados!$A$2:$ZZ$188, 164, MATCH($B$3, resultados!$A$1:$ZZ$1, 0))</f>
        <v>#N/A</v>
      </c>
    </row>
    <row r="171" spans="1:3" x14ac:dyDescent="0.25">
      <c r="A171" t="e">
        <f>INDEX(resultados!$A$2:$ZZ$188, 165, MATCH($B$1, resultados!$A$1:$ZZ$1, 0))</f>
        <v>#N/A</v>
      </c>
      <c r="B171" t="e">
        <f>INDEX(resultados!$A$2:$ZZ$188, 165, MATCH($B$2, resultados!$A$1:$ZZ$1, 0))</f>
        <v>#N/A</v>
      </c>
      <c r="C171" t="e">
        <f>INDEX(resultados!$A$2:$ZZ$188, 165, MATCH($B$3, resultados!$A$1:$ZZ$1, 0))</f>
        <v>#N/A</v>
      </c>
    </row>
    <row r="172" spans="1:3" x14ac:dyDescent="0.25">
      <c r="A172" t="e">
        <f>INDEX(resultados!$A$2:$ZZ$188, 166, MATCH($B$1, resultados!$A$1:$ZZ$1, 0))</f>
        <v>#N/A</v>
      </c>
      <c r="B172" t="e">
        <f>INDEX(resultados!$A$2:$ZZ$188, 166, MATCH($B$2, resultados!$A$1:$ZZ$1, 0))</f>
        <v>#N/A</v>
      </c>
      <c r="C172" t="e">
        <f>INDEX(resultados!$A$2:$ZZ$188, 166, MATCH($B$3, resultados!$A$1:$ZZ$1, 0))</f>
        <v>#N/A</v>
      </c>
    </row>
    <row r="173" spans="1:3" x14ac:dyDescent="0.25">
      <c r="A173" t="e">
        <f>INDEX(resultados!$A$2:$ZZ$188, 167, MATCH($B$1, resultados!$A$1:$ZZ$1, 0))</f>
        <v>#N/A</v>
      </c>
      <c r="B173" t="e">
        <f>INDEX(resultados!$A$2:$ZZ$188, 167, MATCH($B$2, resultados!$A$1:$ZZ$1, 0))</f>
        <v>#N/A</v>
      </c>
      <c r="C173" t="e">
        <f>INDEX(resultados!$A$2:$ZZ$188, 167, MATCH($B$3, resultados!$A$1:$ZZ$1, 0))</f>
        <v>#N/A</v>
      </c>
    </row>
    <row r="174" spans="1:3" x14ac:dyDescent="0.25">
      <c r="A174" t="e">
        <f>INDEX(resultados!$A$2:$ZZ$188, 168, MATCH($B$1, resultados!$A$1:$ZZ$1, 0))</f>
        <v>#N/A</v>
      </c>
      <c r="B174" t="e">
        <f>INDEX(resultados!$A$2:$ZZ$188, 168, MATCH($B$2, resultados!$A$1:$ZZ$1, 0))</f>
        <v>#N/A</v>
      </c>
      <c r="C174" t="e">
        <f>INDEX(resultados!$A$2:$ZZ$188, 168, MATCH($B$3, resultados!$A$1:$ZZ$1, 0))</f>
        <v>#N/A</v>
      </c>
    </row>
    <row r="175" spans="1:3" x14ac:dyDescent="0.25">
      <c r="A175" t="e">
        <f>INDEX(resultados!$A$2:$ZZ$188, 169, MATCH($B$1, resultados!$A$1:$ZZ$1, 0))</f>
        <v>#N/A</v>
      </c>
      <c r="B175" t="e">
        <f>INDEX(resultados!$A$2:$ZZ$188, 169, MATCH($B$2, resultados!$A$1:$ZZ$1, 0))</f>
        <v>#N/A</v>
      </c>
      <c r="C175" t="e">
        <f>INDEX(resultados!$A$2:$ZZ$188, 169, MATCH($B$3, resultados!$A$1:$ZZ$1, 0))</f>
        <v>#N/A</v>
      </c>
    </row>
    <row r="176" spans="1:3" x14ac:dyDescent="0.25">
      <c r="A176" t="e">
        <f>INDEX(resultados!$A$2:$ZZ$188, 170, MATCH($B$1, resultados!$A$1:$ZZ$1, 0))</f>
        <v>#N/A</v>
      </c>
      <c r="B176" t="e">
        <f>INDEX(resultados!$A$2:$ZZ$188, 170, MATCH($B$2, resultados!$A$1:$ZZ$1, 0))</f>
        <v>#N/A</v>
      </c>
      <c r="C176" t="e">
        <f>INDEX(resultados!$A$2:$ZZ$188, 170, MATCH($B$3, resultados!$A$1:$ZZ$1, 0))</f>
        <v>#N/A</v>
      </c>
    </row>
    <row r="177" spans="1:3" x14ac:dyDescent="0.25">
      <c r="A177" t="e">
        <f>INDEX(resultados!$A$2:$ZZ$188, 171, MATCH($B$1, resultados!$A$1:$ZZ$1, 0))</f>
        <v>#N/A</v>
      </c>
      <c r="B177" t="e">
        <f>INDEX(resultados!$A$2:$ZZ$188, 171, MATCH($B$2, resultados!$A$1:$ZZ$1, 0))</f>
        <v>#N/A</v>
      </c>
      <c r="C177" t="e">
        <f>INDEX(resultados!$A$2:$ZZ$188, 171, MATCH($B$3, resultados!$A$1:$ZZ$1, 0))</f>
        <v>#N/A</v>
      </c>
    </row>
    <row r="178" spans="1:3" x14ac:dyDescent="0.25">
      <c r="A178" t="e">
        <f>INDEX(resultados!$A$2:$ZZ$188, 172, MATCH($B$1, resultados!$A$1:$ZZ$1, 0))</f>
        <v>#N/A</v>
      </c>
      <c r="B178" t="e">
        <f>INDEX(resultados!$A$2:$ZZ$188, 172, MATCH($B$2, resultados!$A$1:$ZZ$1, 0))</f>
        <v>#N/A</v>
      </c>
      <c r="C178" t="e">
        <f>INDEX(resultados!$A$2:$ZZ$188, 172, MATCH($B$3, resultados!$A$1:$ZZ$1, 0))</f>
        <v>#N/A</v>
      </c>
    </row>
    <row r="179" spans="1:3" x14ac:dyDescent="0.25">
      <c r="A179" t="e">
        <f>INDEX(resultados!$A$2:$ZZ$188, 173, MATCH($B$1, resultados!$A$1:$ZZ$1, 0))</f>
        <v>#N/A</v>
      </c>
      <c r="B179" t="e">
        <f>INDEX(resultados!$A$2:$ZZ$188, 173, MATCH($B$2, resultados!$A$1:$ZZ$1, 0))</f>
        <v>#N/A</v>
      </c>
      <c r="C179" t="e">
        <f>INDEX(resultados!$A$2:$ZZ$188, 173, MATCH($B$3, resultados!$A$1:$ZZ$1, 0))</f>
        <v>#N/A</v>
      </c>
    </row>
    <row r="180" spans="1:3" x14ac:dyDescent="0.25">
      <c r="A180" t="e">
        <f>INDEX(resultados!$A$2:$ZZ$188, 174, MATCH($B$1, resultados!$A$1:$ZZ$1, 0))</f>
        <v>#N/A</v>
      </c>
      <c r="B180" t="e">
        <f>INDEX(resultados!$A$2:$ZZ$188, 174, MATCH($B$2, resultados!$A$1:$ZZ$1, 0))</f>
        <v>#N/A</v>
      </c>
      <c r="C180" t="e">
        <f>INDEX(resultados!$A$2:$ZZ$188, 174, MATCH($B$3, resultados!$A$1:$ZZ$1, 0))</f>
        <v>#N/A</v>
      </c>
    </row>
    <row r="181" spans="1:3" x14ac:dyDescent="0.25">
      <c r="A181" t="e">
        <f>INDEX(resultados!$A$2:$ZZ$188, 175, MATCH($B$1, resultados!$A$1:$ZZ$1, 0))</f>
        <v>#N/A</v>
      </c>
      <c r="B181" t="e">
        <f>INDEX(resultados!$A$2:$ZZ$188, 175, MATCH($B$2, resultados!$A$1:$ZZ$1, 0))</f>
        <v>#N/A</v>
      </c>
      <c r="C181" t="e">
        <f>INDEX(resultados!$A$2:$ZZ$188, 175, MATCH($B$3, resultados!$A$1:$ZZ$1, 0))</f>
        <v>#N/A</v>
      </c>
    </row>
    <row r="182" spans="1:3" x14ac:dyDescent="0.25">
      <c r="A182" t="e">
        <f>INDEX(resultados!$A$2:$ZZ$188, 176, MATCH($B$1, resultados!$A$1:$ZZ$1, 0))</f>
        <v>#N/A</v>
      </c>
      <c r="B182" t="e">
        <f>INDEX(resultados!$A$2:$ZZ$188, 176, MATCH($B$2, resultados!$A$1:$ZZ$1, 0))</f>
        <v>#N/A</v>
      </c>
      <c r="C182" t="e">
        <f>INDEX(resultados!$A$2:$ZZ$188, 176, MATCH($B$3, resultados!$A$1:$ZZ$1, 0))</f>
        <v>#N/A</v>
      </c>
    </row>
    <row r="183" spans="1:3" x14ac:dyDescent="0.25">
      <c r="A183" t="e">
        <f>INDEX(resultados!$A$2:$ZZ$188, 177, MATCH($B$1, resultados!$A$1:$ZZ$1, 0))</f>
        <v>#N/A</v>
      </c>
      <c r="B183" t="e">
        <f>INDEX(resultados!$A$2:$ZZ$188, 177, MATCH($B$2, resultados!$A$1:$ZZ$1, 0))</f>
        <v>#N/A</v>
      </c>
      <c r="C183" t="e">
        <f>INDEX(resultados!$A$2:$ZZ$188, 177, MATCH($B$3, resultados!$A$1:$ZZ$1, 0))</f>
        <v>#N/A</v>
      </c>
    </row>
    <row r="184" spans="1:3" x14ac:dyDescent="0.25">
      <c r="A184" t="e">
        <f>INDEX(resultados!$A$2:$ZZ$188, 178, MATCH($B$1, resultados!$A$1:$ZZ$1, 0))</f>
        <v>#N/A</v>
      </c>
      <c r="B184" t="e">
        <f>INDEX(resultados!$A$2:$ZZ$188, 178, MATCH($B$2, resultados!$A$1:$ZZ$1, 0))</f>
        <v>#N/A</v>
      </c>
      <c r="C184" t="e">
        <f>INDEX(resultados!$A$2:$ZZ$188, 178, MATCH($B$3, resultados!$A$1:$ZZ$1, 0))</f>
        <v>#N/A</v>
      </c>
    </row>
    <row r="185" spans="1:3" x14ac:dyDescent="0.25">
      <c r="A185" t="e">
        <f>INDEX(resultados!$A$2:$ZZ$188, 179, MATCH($B$1, resultados!$A$1:$ZZ$1, 0))</f>
        <v>#N/A</v>
      </c>
      <c r="B185" t="e">
        <f>INDEX(resultados!$A$2:$ZZ$188, 179, MATCH($B$2, resultados!$A$1:$ZZ$1, 0))</f>
        <v>#N/A</v>
      </c>
      <c r="C185" t="e">
        <f>INDEX(resultados!$A$2:$ZZ$188, 179, MATCH($B$3, resultados!$A$1:$ZZ$1, 0))</f>
        <v>#N/A</v>
      </c>
    </row>
    <row r="186" spans="1:3" x14ac:dyDescent="0.25">
      <c r="A186" t="e">
        <f>INDEX(resultados!$A$2:$ZZ$188, 180, MATCH($B$1, resultados!$A$1:$ZZ$1, 0))</f>
        <v>#N/A</v>
      </c>
      <c r="B186" t="e">
        <f>INDEX(resultados!$A$2:$ZZ$188, 180, MATCH($B$2, resultados!$A$1:$ZZ$1, 0))</f>
        <v>#N/A</v>
      </c>
      <c r="C186" t="e">
        <f>INDEX(resultados!$A$2:$ZZ$188, 180, MATCH($B$3, resultados!$A$1:$ZZ$1, 0))</f>
        <v>#N/A</v>
      </c>
    </row>
    <row r="187" spans="1:3" x14ac:dyDescent="0.25">
      <c r="A187" t="e">
        <f>INDEX(resultados!$A$2:$ZZ$188, 181, MATCH($B$1, resultados!$A$1:$ZZ$1, 0))</f>
        <v>#N/A</v>
      </c>
      <c r="B187" t="e">
        <f>INDEX(resultados!$A$2:$ZZ$188, 181, MATCH($B$2, resultados!$A$1:$ZZ$1, 0))</f>
        <v>#N/A</v>
      </c>
      <c r="C187" t="e">
        <f>INDEX(resultados!$A$2:$ZZ$188, 181, MATCH($B$3, resultados!$A$1:$ZZ$1, 0))</f>
        <v>#N/A</v>
      </c>
    </row>
    <row r="188" spans="1:3" x14ac:dyDescent="0.25">
      <c r="A188" t="e">
        <f>INDEX(resultados!$A$2:$ZZ$188, 182, MATCH($B$1, resultados!$A$1:$ZZ$1, 0))</f>
        <v>#N/A</v>
      </c>
      <c r="B188" t="e">
        <f>INDEX(resultados!$A$2:$ZZ$188, 182, MATCH($B$2, resultados!$A$1:$ZZ$1, 0))</f>
        <v>#N/A</v>
      </c>
      <c r="C188" t="e">
        <f>INDEX(resultados!$A$2:$ZZ$188, 182, MATCH($B$3, resultados!$A$1:$ZZ$1, 0))</f>
        <v>#N/A</v>
      </c>
    </row>
    <row r="189" spans="1:3" x14ac:dyDescent="0.25">
      <c r="A189" t="e">
        <f>INDEX(resultados!$A$2:$ZZ$188, 183, MATCH($B$1, resultados!$A$1:$ZZ$1, 0))</f>
        <v>#N/A</v>
      </c>
      <c r="B189" t="e">
        <f>INDEX(resultados!$A$2:$ZZ$188, 183, MATCH($B$2, resultados!$A$1:$ZZ$1, 0))</f>
        <v>#N/A</v>
      </c>
      <c r="C189" t="e">
        <f>INDEX(resultados!$A$2:$ZZ$188, 183, MATCH($B$3, resultados!$A$1:$ZZ$1, 0))</f>
        <v>#N/A</v>
      </c>
    </row>
    <row r="190" spans="1:3" x14ac:dyDescent="0.25">
      <c r="A190" t="e">
        <f>INDEX(resultados!$A$2:$ZZ$188, 184, MATCH($B$1, resultados!$A$1:$ZZ$1, 0))</f>
        <v>#N/A</v>
      </c>
      <c r="B190" t="e">
        <f>INDEX(resultados!$A$2:$ZZ$188, 184, MATCH($B$2, resultados!$A$1:$ZZ$1, 0))</f>
        <v>#N/A</v>
      </c>
      <c r="C190" t="e">
        <f>INDEX(resultados!$A$2:$ZZ$188, 184, MATCH($B$3, resultados!$A$1:$ZZ$1, 0))</f>
        <v>#N/A</v>
      </c>
    </row>
    <row r="191" spans="1:3" x14ac:dyDescent="0.25">
      <c r="A191" t="e">
        <f>INDEX(resultados!$A$2:$ZZ$188, 185, MATCH($B$1, resultados!$A$1:$ZZ$1, 0))</f>
        <v>#N/A</v>
      </c>
      <c r="B191" t="e">
        <f>INDEX(resultados!$A$2:$ZZ$188, 185, MATCH($B$2, resultados!$A$1:$ZZ$1, 0))</f>
        <v>#N/A</v>
      </c>
      <c r="C191" t="e">
        <f>INDEX(resultados!$A$2:$ZZ$188, 185, MATCH($B$3, resultados!$A$1:$ZZ$1, 0))</f>
        <v>#N/A</v>
      </c>
    </row>
    <row r="192" spans="1:3" x14ac:dyDescent="0.25">
      <c r="A192" t="e">
        <f>INDEX(resultados!$A$2:$ZZ$188, 186, MATCH($B$1, resultados!$A$1:$ZZ$1, 0))</f>
        <v>#N/A</v>
      </c>
      <c r="B192" t="e">
        <f>INDEX(resultados!$A$2:$ZZ$188, 186, MATCH($B$2, resultados!$A$1:$ZZ$1, 0))</f>
        <v>#N/A</v>
      </c>
      <c r="C192" t="e">
        <f>INDEX(resultados!$A$2:$ZZ$188, 186, MATCH($B$3, resultados!$A$1:$ZZ$1, 0))</f>
        <v>#N/A</v>
      </c>
    </row>
    <row r="193" spans="1:3" x14ac:dyDescent="0.25">
      <c r="A193" t="e">
        <f>INDEX(resultados!$A$2:$ZZ$188, 187, MATCH($B$1, resultados!$A$1:$ZZ$1, 0))</f>
        <v>#N/A</v>
      </c>
      <c r="B193" t="e">
        <f>INDEX(resultados!$A$2:$ZZ$188, 187, MATCH($B$2, resultados!$A$1:$ZZ$1, 0))</f>
        <v>#N/A</v>
      </c>
      <c r="C193" t="e">
        <f>INDEX(resultados!$A$2:$ZZ$188, 187,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7.0189000000000004</v>
      </c>
      <c r="E2">
        <v>14.25</v>
      </c>
      <c r="F2">
        <v>10.91</v>
      </c>
      <c r="G2">
        <v>8.85</v>
      </c>
      <c r="H2">
        <v>0.2</v>
      </c>
      <c r="I2">
        <v>74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71.069999999999993</v>
      </c>
      <c r="Q2">
        <v>2894.03</v>
      </c>
      <c r="R2">
        <v>98.75</v>
      </c>
      <c r="S2">
        <v>30.45</v>
      </c>
      <c r="T2">
        <v>34009.51</v>
      </c>
      <c r="U2">
        <v>0.31</v>
      </c>
      <c r="V2">
        <v>0.79</v>
      </c>
      <c r="W2">
        <v>0.3</v>
      </c>
      <c r="X2">
        <v>2.19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4.3821000000000003</v>
      </c>
      <c r="E2">
        <v>22.82</v>
      </c>
      <c r="F2">
        <v>13.12</v>
      </c>
      <c r="G2">
        <v>5.36</v>
      </c>
      <c r="H2">
        <v>7.0000000000000007E-2</v>
      </c>
      <c r="I2">
        <v>147</v>
      </c>
      <c r="J2">
        <v>242.64</v>
      </c>
      <c r="K2">
        <v>58.47</v>
      </c>
      <c r="L2">
        <v>1</v>
      </c>
      <c r="M2">
        <v>145</v>
      </c>
      <c r="N2">
        <v>58.17</v>
      </c>
      <c r="O2">
        <v>30160.1</v>
      </c>
      <c r="P2">
        <v>201.2</v>
      </c>
      <c r="Q2">
        <v>2894.63</v>
      </c>
      <c r="R2">
        <v>174.7</v>
      </c>
      <c r="S2">
        <v>30.45</v>
      </c>
      <c r="T2">
        <v>71621.91</v>
      </c>
      <c r="U2">
        <v>0.17</v>
      </c>
      <c r="V2">
        <v>0.66</v>
      </c>
      <c r="W2">
        <v>0.31</v>
      </c>
      <c r="X2">
        <v>4.4000000000000004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5.1637000000000004</v>
      </c>
      <c r="E3">
        <v>19.37</v>
      </c>
      <c r="F3">
        <v>11.74</v>
      </c>
      <c r="G3">
        <v>6.84</v>
      </c>
      <c r="H3">
        <v>0.09</v>
      </c>
      <c r="I3">
        <v>103</v>
      </c>
      <c r="J3">
        <v>243.08</v>
      </c>
      <c r="K3">
        <v>58.47</v>
      </c>
      <c r="L3">
        <v>1.25</v>
      </c>
      <c r="M3">
        <v>101</v>
      </c>
      <c r="N3">
        <v>58.36</v>
      </c>
      <c r="O3">
        <v>30214.33</v>
      </c>
      <c r="P3">
        <v>176.58</v>
      </c>
      <c r="Q3">
        <v>2894.35</v>
      </c>
      <c r="R3">
        <v>129.56</v>
      </c>
      <c r="S3">
        <v>30.45</v>
      </c>
      <c r="T3">
        <v>49270.79</v>
      </c>
      <c r="U3">
        <v>0.24</v>
      </c>
      <c r="V3">
        <v>0.74</v>
      </c>
      <c r="W3">
        <v>0.24</v>
      </c>
      <c r="X3">
        <v>3.02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5.7187000000000001</v>
      </c>
      <c r="E4">
        <v>17.489999999999998</v>
      </c>
      <c r="F4">
        <v>11</v>
      </c>
      <c r="G4">
        <v>8.35</v>
      </c>
      <c r="H4">
        <v>0.11</v>
      </c>
      <c r="I4">
        <v>79</v>
      </c>
      <c r="J4">
        <v>243.52</v>
      </c>
      <c r="K4">
        <v>58.47</v>
      </c>
      <c r="L4">
        <v>1.5</v>
      </c>
      <c r="M4">
        <v>77</v>
      </c>
      <c r="N4">
        <v>58.55</v>
      </c>
      <c r="O4">
        <v>30268.639999999999</v>
      </c>
      <c r="P4">
        <v>161.87</v>
      </c>
      <c r="Q4">
        <v>2894.2</v>
      </c>
      <c r="R4">
        <v>104.98</v>
      </c>
      <c r="S4">
        <v>30.45</v>
      </c>
      <c r="T4">
        <v>37097.800000000003</v>
      </c>
      <c r="U4">
        <v>0.28999999999999998</v>
      </c>
      <c r="V4">
        <v>0.79</v>
      </c>
      <c r="W4">
        <v>0.21</v>
      </c>
      <c r="X4">
        <v>2.2799999999999998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6.1227</v>
      </c>
      <c r="E5">
        <v>16.329999999999998</v>
      </c>
      <c r="F5">
        <v>10.55</v>
      </c>
      <c r="G5">
        <v>9.89</v>
      </c>
      <c r="H5">
        <v>0.13</v>
      </c>
      <c r="I5">
        <v>64</v>
      </c>
      <c r="J5">
        <v>243.96</v>
      </c>
      <c r="K5">
        <v>58.47</v>
      </c>
      <c r="L5">
        <v>1.75</v>
      </c>
      <c r="M5">
        <v>62</v>
      </c>
      <c r="N5">
        <v>58.74</v>
      </c>
      <c r="O5">
        <v>30323.01</v>
      </c>
      <c r="P5">
        <v>152.09</v>
      </c>
      <c r="Q5">
        <v>2894.23</v>
      </c>
      <c r="R5">
        <v>90.49</v>
      </c>
      <c r="S5">
        <v>30.45</v>
      </c>
      <c r="T5">
        <v>29929.86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6.4630999999999998</v>
      </c>
      <c r="E6">
        <v>15.47</v>
      </c>
      <c r="F6">
        <v>10.210000000000001</v>
      </c>
      <c r="G6">
        <v>11.56</v>
      </c>
      <c r="H6">
        <v>0.15</v>
      </c>
      <c r="I6">
        <v>53</v>
      </c>
      <c r="J6">
        <v>244.41</v>
      </c>
      <c r="K6">
        <v>58.47</v>
      </c>
      <c r="L6">
        <v>2</v>
      </c>
      <c r="M6">
        <v>51</v>
      </c>
      <c r="N6">
        <v>58.93</v>
      </c>
      <c r="O6">
        <v>30377.45</v>
      </c>
      <c r="P6">
        <v>143.69999999999999</v>
      </c>
      <c r="Q6">
        <v>2893.86</v>
      </c>
      <c r="R6">
        <v>79.13</v>
      </c>
      <c r="S6">
        <v>30.45</v>
      </c>
      <c r="T6">
        <v>24304.1</v>
      </c>
      <c r="U6">
        <v>0.38</v>
      </c>
      <c r="V6">
        <v>0.85</v>
      </c>
      <c r="W6">
        <v>0.17</v>
      </c>
      <c r="X6">
        <v>1.49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6.7252999999999998</v>
      </c>
      <c r="E7">
        <v>14.87</v>
      </c>
      <c r="F7">
        <v>9.99</v>
      </c>
      <c r="G7">
        <v>13.32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137.25</v>
      </c>
      <c r="Q7">
        <v>2894.37</v>
      </c>
      <c r="R7">
        <v>71.900000000000006</v>
      </c>
      <c r="S7">
        <v>30.45</v>
      </c>
      <c r="T7">
        <v>20730.61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6.9470999999999998</v>
      </c>
      <c r="E8">
        <v>14.39</v>
      </c>
      <c r="F8">
        <v>9.8000000000000007</v>
      </c>
      <c r="G8">
        <v>15.07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131.05000000000001</v>
      </c>
      <c r="Q8">
        <v>2893.84</v>
      </c>
      <c r="R8">
        <v>65.63</v>
      </c>
      <c r="S8">
        <v>30.45</v>
      </c>
      <c r="T8">
        <v>17627.3</v>
      </c>
      <c r="U8">
        <v>0.46</v>
      </c>
      <c r="V8">
        <v>0.88</v>
      </c>
      <c r="W8">
        <v>0.14000000000000001</v>
      </c>
      <c r="X8">
        <v>1.07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7.1365999999999996</v>
      </c>
      <c r="E9">
        <v>14.01</v>
      </c>
      <c r="F9">
        <v>9.65</v>
      </c>
      <c r="G9">
        <v>17.03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124.93</v>
      </c>
      <c r="Q9">
        <v>2893.88</v>
      </c>
      <c r="R9">
        <v>60.81</v>
      </c>
      <c r="S9">
        <v>30.45</v>
      </c>
      <c r="T9">
        <v>15240.21</v>
      </c>
      <c r="U9">
        <v>0.5</v>
      </c>
      <c r="V9">
        <v>0.9</v>
      </c>
      <c r="W9">
        <v>0.14000000000000001</v>
      </c>
      <c r="X9">
        <v>0.93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7.3197999999999999</v>
      </c>
      <c r="E10">
        <v>13.66</v>
      </c>
      <c r="F10">
        <v>9.49</v>
      </c>
      <c r="G10">
        <v>18.98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118.4</v>
      </c>
      <c r="Q10">
        <v>2893.64</v>
      </c>
      <c r="R10">
        <v>55.34</v>
      </c>
      <c r="S10">
        <v>30.45</v>
      </c>
      <c r="T10">
        <v>12524.49</v>
      </c>
      <c r="U10">
        <v>0.55000000000000004</v>
      </c>
      <c r="V10">
        <v>0.91</v>
      </c>
      <c r="W10">
        <v>0.13</v>
      </c>
      <c r="X10">
        <v>0.77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7.4856999999999996</v>
      </c>
      <c r="E11">
        <v>13.36</v>
      </c>
      <c r="F11">
        <v>9.3699999999999992</v>
      </c>
      <c r="G11">
        <v>21.63</v>
      </c>
      <c r="H11">
        <v>0.23</v>
      </c>
      <c r="I11">
        <v>26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112.75</v>
      </c>
      <c r="Q11">
        <v>2893.68</v>
      </c>
      <c r="R11">
        <v>51.99</v>
      </c>
      <c r="S11">
        <v>30.45</v>
      </c>
      <c r="T11">
        <v>10867.57</v>
      </c>
      <c r="U11">
        <v>0.59</v>
      </c>
      <c r="V11">
        <v>0.92</v>
      </c>
      <c r="W11">
        <v>0.11</v>
      </c>
      <c r="X11">
        <v>0.65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7.4870999999999999</v>
      </c>
      <c r="E12">
        <v>13.36</v>
      </c>
      <c r="F12">
        <v>9.42</v>
      </c>
      <c r="G12">
        <v>22.61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8</v>
      </c>
      <c r="N12">
        <v>60.09</v>
      </c>
      <c r="O12">
        <v>30705.56</v>
      </c>
      <c r="P12">
        <v>111.86</v>
      </c>
      <c r="Q12">
        <v>2893.59</v>
      </c>
      <c r="R12">
        <v>52.9</v>
      </c>
      <c r="S12">
        <v>30.45</v>
      </c>
      <c r="T12">
        <v>11332.33</v>
      </c>
      <c r="U12">
        <v>0.57999999999999996</v>
      </c>
      <c r="V12">
        <v>0.92</v>
      </c>
      <c r="W12">
        <v>0.13</v>
      </c>
      <c r="X12">
        <v>0.7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7.4821999999999997</v>
      </c>
      <c r="E13">
        <v>13.36</v>
      </c>
      <c r="F13">
        <v>9.43</v>
      </c>
      <c r="G13">
        <v>22.63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0</v>
      </c>
      <c r="N13">
        <v>60.29</v>
      </c>
      <c r="O13">
        <v>30760.49</v>
      </c>
      <c r="P13">
        <v>111.33</v>
      </c>
      <c r="Q13">
        <v>2893.85</v>
      </c>
      <c r="R13">
        <v>52.76</v>
      </c>
      <c r="S13">
        <v>30.45</v>
      </c>
      <c r="T13">
        <v>11257.75</v>
      </c>
      <c r="U13">
        <v>0.57999999999999996</v>
      </c>
      <c r="V13">
        <v>0.92</v>
      </c>
      <c r="W13">
        <v>0.15</v>
      </c>
      <c r="X13">
        <v>0.71</v>
      </c>
      <c r="Y13">
        <v>1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6.6666999999999996</v>
      </c>
      <c r="E2">
        <v>15</v>
      </c>
      <c r="F2">
        <v>11.63</v>
      </c>
      <c r="G2">
        <v>7.12</v>
      </c>
      <c r="H2">
        <v>0.24</v>
      </c>
      <c r="I2">
        <v>98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66.38</v>
      </c>
      <c r="Q2">
        <v>2894.24</v>
      </c>
      <c r="R2">
        <v>121.22</v>
      </c>
      <c r="S2">
        <v>30.45</v>
      </c>
      <c r="T2">
        <v>45123.45</v>
      </c>
      <c r="U2">
        <v>0.25</v>
      </c>
      <c r="V2">
        <v>0.74</v>
      </c>
      <c r="W2">
        <v>0.37</v>
      </c>
      <c r="X2">
        <v>2.91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5.4417999999999997</v>
      </c>
      <c r="E2">
        <v>18.38</v>
      </c>
      <c r="F2">
        <v>14.52</v>
      </c>
      <c r="G2">
        <v>4.49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57.1</v>
      </c>
      <c r="Q2">
        <v>2895.55</v>
      </c>
      <c r="R2">
        <v>211.35</v>
      </c>
      <c r="S2">
        <v>30.45</v>
      </c>
      <c r="T2">
        <v>89710.97</v>
      </c>
      <c r="U2">
        <v>0.14000000000000001</v>
      </c>
      <c r="V2">
        <v>0.6</v>
      </c>
      <c r="W2">
        <v>0.65</v>
      </c>
      <c r="X2">
        <v>5.8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6.4391999999999996</v>
      </c>
      <c r="E2">
        <v>15.53</v>
      </c>
      <c r="F2">
        <v>11.02</v>
      </c>
      <c r="G2">
        <v>8.3699999999999992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107.84</v>
      </c>
      <c r="Q2">
        <v>2894.46</v>
      </c>
      <c r="R2">
        <v>105.75</v>
      </c>
      <c r="S2">
        <v>30.45</v>
      </c>
      <c r="T2">
        <v>37483.440000000002</v>
      </c>
      <c r="U2">
        <v>0.28999999999999998</v>
      </c>
      <c r="V2">
        <v>0.79</v>
      </c>
      <c r="W2">
        <v>0.2</v>
      </c>
      <c r="X2">
        <v>2.2999999999999998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7.0865999999999998</v>
      </c>
      <c r="E3">
        <v>14.11</v>
      </c>
      <c r="F3">
        <v>10.29</v>
      </c>
      <c r="G3">
        <v>11.23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93.48</v>
      </c>
      <c r="Q3">
        <v>2894.08</v>
      </c>
      <c r="R3">
        <v>81.849999999999994</v>
      </c>
      <c r="S3">
        <v>30.45</v>
      </c>
      <c r="T3">
        <v>25654.37</v>
      </c>
      <c r="U3">
        <v>0.37</v>
      </c>
      <c r="V3">
        <v>0.84</v>
      </c>
      <c r="W3">
        <v>0.17</v>
      </c>
      <c r="X3">
        <v>1.57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7.4070999999999998</v>
      </c>
      <c r="E4">
        <v>13.5</v>
      </c>
      <c r="F4">
        <v>10</v>
      </c>
      <c r="G4">
        <v>13.64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11</v>
      </c>
      <c r="N4">
        <v>23.16</v>
      </c>
      <c r="O4">
        <v>17807.560000000001</v>
      </c>
      <c r="P4">
        <v>85.17</v>
      </c>
      <c r="Q4">
        <v>2894.14</v>
      </c>
      <c r="R4">
        <v>70.930000000000007</v>
      </c>
      <c r="S4">
        <v>30.45</v>
      </c>
      <c r="T4">
        <v>20249.98</v>
      </c>
      <c r="U4">
        <v>0.43</v>
      </c>
      <c r="V4">
        <v>0.87</v>
      </c>
      <c r="W4">
        <v>0.19</v>
      </c>
      <c r="X4">
        <v>1.28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7.4363000000000001</v>
      </c>
      <c r="E5">
        <v>13.45</v>
      </c>
      <c r="F5">
        <v>9.98</v>
      </c>
      <c r="G5">
        <v>13.92</v>
      </c>
      <c r="H5">
        <v>0.22</v>
      </c>
      <c r="I5">
        <v>43</v>
      </c>
      <c r="J5">
        <v>142.83000000000001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84.86</v>
      </c>
      <c r="Q5">
        <v>2894.67</v>
      </c>
      <c r="R5">
        <v>69.83</v>
      </c>
      <c r="S5">
        <v>30.45</v>
      </c>
      <c r="T5">
        <v>19705.13</v>
      </c>
      <c r="U5">
        <v>0.44</v>
      </c>
      <c r="V5">
        <v>0.87</v>
      </c>
      <c r="W5">
        <v>0.2</v>
      </c>
      <c r="X5">
        <v>1.25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5.6060999999999996</v>
      </c>
      <c r="E2">
        <v>17.84</v>
      </c>
      <c r="F2">
        <v>11.76</v>
      </c>
      <c r="G2">
        <v>6.85</v>
      </c>
      <c r="H2">
        <v>0.1</v>
      </c>
      <c r="I2">
        <v>103</v>
      </c>
      <c r="J2">
        <v>176.73</v>
      </c>
      <c r="K2">
        <v>52.44</v>
      </c>
      <c r="L2">
        <v>1</v>
      </c>
      <c r="M2">
        <v>101</v>
      </c>
      <c r="N2">
        <v>33.29</v>
      </c>
      <c r="O2">
        <v>22031.19</v>
      </c>
      <c r="P2">
        <v>140.94</v>
      </c>
      <c r="Q2">
        <v>2894.26</v>
      </c>
      <c r="R2">
        <v>129.63999999999999</v>
      </c>
      <c r="S2">
        <v>30.45</v>
      </c>
      <c r="T2">
        <v>49309.2</v>
      </c>
      <c r="U2">
        <v>0.23</v>
      </c>
      <c r="V2">
        <v>0.74</v>
      </c>
      <c r="W2">
        <v>0.25</v>
      </c>
      <c r="X2">
        <v>3.03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6.3144999999999998</v>
      </c>
      <c r="E3">
        <v>15.84</v>
      </c>
      <c r="F3">
        <v>10.82</v>
      </c>
      <c r="G3">
        <v>8.89</v>
      </c>
      <c r="H3">
        <v>0.13</v>
      </c>
      <c r="I3">
        <v>73</v>
      </c>
      <c r="J3">
        <v>177.1</v>
      </c>
      <c r="K3">
        <v>52.44</v>
      </c>
      <c r="L3">
        <v>1.25</v>
      </c>
      <c r="M3">
        <v>71</v>
      </c>
      <c r="N3">
        <v>33.409999999999997</v>
      </c>
      <c r="O3">
        <v>22076.81</v>
      </c>
      <c r="P3">
        <v>124.7</v>
      </c>
      <c r="Q3">
        <v>2894.33</v>
      </c>
      <c r="R3">
        <v>99.26</v>
      </c>
      <c r="S3">
        <v>30.45</v>
      </c>
      <c r="T3">
        <v>34268.239999999998</v>
      </c>
      <c r="U3">
        <v>0.31</v>
      </c>
      <c r="V3">
        <v>0.8</v>
      </c>
      <c r="W3">
        <v>0.19</v>
      </c>
      <c r="X3">
        <v>2.1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6.7889999999999997</v>
      </c>
      <c r="E4">
        <v>14.73</v>
      </c>
      <c r="F4">
        <v>10.32</v>
      </c>
      <c r="G4">
        <v>11.06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113.74</v>
      </c>
      <c r="Q4">
        <v>2893.96</v>
      </c>
      <c r="R4">
        <v>82.85</v>
      </c>
      <c r="S4">
        <v>30.45</v>
      </c>
      <c r="T4">
        <v>26150.080000000002</v>
      </c>
      <c r="U4">
        <v>0.37</v>
      </c>
      <c r="V4">
        <v>0.84</v>
      </c>
      <c r="W4">
        <v>0.17</v>
      </c>
      <c r="X4">
        <v>1.6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7.1741999999999999</v>
      </c>
      <c r="E5">
        <v>13.94</v>
      </c>
      <c r="F5">
        <v>9.9499999999999993</v>
      </c>
      <c r="G5">
        <v>13.57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104.18</v>
      </c>
      <c r="Q5">
        <v>2894.08</v>
      </c>
      <c r="R5">
        <v>70.75</v>
      </c>
      <c r="S5">
        <v>30.45</v>
      </c>
      <c r="T5">
        <v>20159.77</v>
      </c>
      <c r="U5">
        <v>0.43</v>
      </c>
      <c r="V5">
        <v>0.87</v>
      </c>
      <c r="W5">
        <v>0.15</v>
      </c>
      <c r="X5">
        <v>1.23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7.4416000000000002</v>
      </c>
      <c r="E6">
        <v>13.44</v>
      </c>
      <c r="F6">
        <v>9.74</v>
      </c>
      <c r="G6">
        <v>16.23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22</v>
      </c>
      <c r="N6">
        <v>33.770000000000003</v>
      </c>
      <c r="O6">
        <v>22213.89</v>
      </c>
      <c r="P6">
        <v>96.26</v>
      </c>
      <c r="Q6">
        <v>2893.71</v>
      </c>
      <c r="R6">
        <v>63.29</v>
      </c>
      <c r="S6">
        <v>30.45</v>
      </c>
      <c r="T6">
        <v>16472.259999999998</v>
      </c>
      <c r="U6">
        <v>0.48</v>
      </c>
      <c r="V6">
        <v>0.89</v>
      </c>
      <c r="W6">
        <v>0.15</v>
      </c>
      <c r="X6">
        <v>1.02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7.5</v>
      </c>
      <c r="E7">
        <v>13.33</v>
      </c>
      <c r="F7">
        <v>9.6999999999999993</v>
      </c>
      <c r="G7">
        <v>17.12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1</v>
      </c>
      <c r="N7">
        <v>33.89</v>
      </c>
      <c r="O7">
        <v>22259.66</v>
      </c>
      <c r="P7">
        <v>93.5</v>
      </c>
      <c r="Q7">
        <v>2893.77</v>
      </c>
      <c r="R7">
        <v>61.37</v>
      </c>
      <c r="S7">
        <v>30.45</v>
      </c>
      <c r="T7">
        <v>15518.88</v>
      </c>
      <c r="U7">
        <v>0.5</v>
      </c>
      <c r="V7">
        <v>0.89</v>
      </c>
      <c r="W7">
        <v>0.17</v>
      </c>
      <c r="X7">
        <v>0.98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7.4981</v>
      </c>
      <c r="E8">
        <v>13.34</v>
      </c>
      <c r="F8">
        <v>9.7100000000000009</v>
      </c>
      <c r="G8">
        <v>17.13</v>
      </c>
      <c r="H8">
        <v>0.25</v>
      </c>
      <c r="I8">
        <v>34</v>
      </c>
      <c r="J8">
        <v>178.96</v>
      </c>
      <c r="K8">
        <v>52.44</v>
      </c>
      <c r="L8">
        <v>2.5</v>
      </c>
      <c r="M8">
        <v>0</v>
      </c>
      <c r="N8">
        <v>34.020000000000003</v>
      </c>
      <c r="O8">
        <v>22305.48</v>
      </c>
      <c r="P8">
        <v>93.7</v>
      </c>
      <c r="Q8">
        <v>2893.81</v>
      </c>
      <c r="R8">
        <v>61.42</v>
      </c>
      <c r="S8">
        <v>30.45</v>
      </c>
      <c r="T8">
        <v>15545.87</v>
      </c>
      <c r="U8">
        <v>0.5</v>
      </c>
      <c r="V8">
        <v>0.89</v>
      </c>
      <c r="W8">
        <v>0.18</v>
      </c>
      <c r="X8">
        <v>0.99</v>
      </c>
      <c r="Y8">
        <v>1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2024-09-24T16:05:34Z</dcterms:created>
  <dcterms:modified xsi:type="dcterms:W3CDTF">2024-09-25T17:15:40Z</dcterms:modified>
</cp:coreProperties>
</file>