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6%_12m_0_LM/"/>
    </mc:Choice>
  </mc:AlternateContent>
  <xr:revisionPtr revIDLastSave="189" documentId="11_F04E602A32F2BA0A9453864163DA27105D18C509" xr6:coauthVersionLast="47" xr6:coauthVersionMax="47" xr10:uidLastSave="{780200A6-ED87-4B36-9EFE-FA54A04B93E8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<sst xmlns="http://schemas.openxmlformats.org/spreadsheetml/2006/main" count="710" uniqueCount="59">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</sst>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2.1665000000000001</c:v>
                </c:pt>
                <c:pt idx="1">
                  <c:v>2.5373999999999999</c:v>
                </c:pt>
                <c:pt idx="2">
                  <c:v>2.7610000000000001</c:v>
                </c:pt>
                <c:pt idx="3">
                  <c:v>2.9074</c:v>
                </c:pt>
                <c:pt idx="4">
                  <c:v>3.0070999999999999</c:v>
                </c:pt>
                <c:pt idx="5">
                  <c:v>3.0847000000000002</c:v>
                </c:pt>
                <c:pt idx="6">
                  <c:v>3.1486000000000001</c:v>
                </c:pt>
                <c:pt idx="7">
                  <c:v>3.1949000000000001</c:v>
                </c:pt>
                <c:pt idx="8">
                  <c:v>3.2317</c:v>
                </c:pt>
                <c:pt idx="9">
                  <c:v>3.2614999999999998</c:v>
                </c:pt>
                <c:pt idx="10">
                  <c:v>3.2795000000000001</c:v>
                </c:pt>
                <c:pt idx="11">
                  <c:v>3.3075000000000001</c:v>
                </c:pt>
                <c:pt idx="12">
                  <c:v>3.3237000000000001</c:v>
                </c:pt>
                <c:pt idx="13">
                  <c:v>3.3298000000000001</c:v>
                </c:pt>
                <c:pt idx="14">
                  <c:v>3.3492000000000002</c:v>
                </c:pt>
                <c:pt idx="15">
                  <c:v>3.3975</c:v>
                </c:pt>
                <c:pt idx="16">
                  <c:v>3.3624000000000001</c:v>
                </c:pt>
                <c:pt idx="17">
                  <c:v>3.3658000000000006</c:v>
                </c:pt>
                <c:pt idx="18">
                  <c:v>3.3775999999999997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E2-41D3-BA86-649BFCCD656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7E2-41D3-BA86-649BFCCD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27232"/>
        <c:axId val="680215232"/>
      </c:scatterChart>
      <c:valAx>
        <c:axId val="6802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15232"/>
        <c:crosses val="autoZero"/>
        <c:crossBetween val="midCat"/>
      </c:valAx>
      <c:valAx>
        <c:axId val="68021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2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98-4772-B7EB-FA11EE6D173E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98-4772-B7EB-FA11EE6D173E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598-4772-B7EB-FA11EE6D173E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598-4772-B7EB-FA11EE6D173E}"/>
              </c:ext>
            </c:extLst>
          </c:dPt>
          <c:dPt>
            <c:idx val="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598-4772-B7EB-FA11EE6D173E}"/>
              </c:ext>
            </c:extLst>
          </c:dPt>
          <c:dPt>
            <c:idx val="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598-4772-B7EB-FA11EE6D173E}"/>
              </c:ext>
            </c:extLst>
          </c:dPt>
          <c:dPt>
            <c:idx val="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598-4772-B7EB-FA11EE6D173E}"/>
              </c:ext>
            </c:extLst>
          </c:dPt>
          <c:dPt>
            <c:idx val="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598-4772-B7EB-FA11EE6D173E}"/>
              </c:ext>
            </c:extLst>
          </c:dPt>
          <c:dPt>
            <c:idx val="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598-4772-B7EB-FA11EE6D173E}"/>
              </c:ext>
            </c:extLst>
          </c:dPt>
          <c:dPt>
            <c:idx val="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598-4772-B7EB-FA11EE6D173E}"/>
              </c:ext>
            </c:extLst>
          </c:dPt>
          <c:dPt>
            <c:idx val="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598-4772-B7EB-FA11EE6D173E}"/>
              </c:ext>
            </c:extLst>
          </c:dPt>
          <c:dPt>
            <c:idx val="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598-4772-B7EB-FA11EE6D173E}"/>
              </c:ext>
            </c:extLst>
          </c:dPt>
          <c:dPt>
            <c:idx val="1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598-4772-B7EB-FA11EE6D173E}"/>
              </c:ext>
            </c:extLst>
          </c:dPt>
          <c:dPt>
            <c:idx val="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598-4772-B7EB-FA11EE6D173E}"/>
              </c:ext>
            </c:extLst>
          </c:dPt>
          <c:dPt>
            <c:idx val="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598-4772-B7EB-FA11EE6D173E}"/>
              </c:ext>
            </c:extLst>
          </c:dPt>
          <c:dPt>
            <c:idx val="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598-4772-B7EB-FA11EE6D173E}"/>
              </c:ext>
            </c:extLst>
          </c:dPt>
          <c:dPt>
            <c:idx val="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598-4772-B7EB-FA11EE6D173E}"/>
              </c:ext>
            </c:extLst>
          </c:dPt>
          <c:dPt>
            <c:idx val="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598-4772-B7EB-FA11EE6D173E}"/>
              </c:ext>
            </c:extLst>
          </c:dPt>
          <c:dPt>
            <c:idx val="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598-4772-B7EB-FA11EE6D173E}"/>
              </c:ext>
            </c:extLst>
          </c:dPt>
          <c:dPt>
            <c:idx val="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598-4772-B7EB-FA11EE6D173E}"/>
              </c:ext>
            </c:extLst>
          </c:dPt>
          <c:dPt>
            <c:idx val="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598-4772-B7EB-FA11EE6D173E}"/>
              </c:ext>
            </c:extLst>
          </c:dPt>
          <c:dPt>
            <c:idx val="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598-4772-B7EB-FA11EE6D173E}"/>
              </c:ext>
            </c:extLst>
          </c:dPt>
          <c:dPt>
            <c:idx val="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598-4772-B7EB-FA11EE6D173E}"/>
              </c:ext>
            </c:extLst>
          </c:dPt>
          <c:dPt>
            <c:idx val="2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598-4772-B7EB-FA11EE6D173E}"/>
              </c:ext>
            </c:extLst>
          </c:dPt>
          <c:dPt>
            <c:idx val="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598-4772-B7EB-FA11EE6D173E}"/>
              </c:ext>
            </c:extLst>
          </c:dPt>
          <c:dPt>
            <c:idx val="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598-4772-B7EB-FA11EE6D173E}"/>
              </c:ext>
            </c:extLst>
          </c:dPt>
          <c:dPt>
            <c:idx val="2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598-4772-B7EB-FA11EE6D173E}"/>
              </c:ext>
            </c:extLst>
          </c:dPt>
          <c:dPt>
            <c:idx val="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598-4772-B7EB-FA11EE6D173E}"/>
              </c:ext>
            </c:extLst>
          </c:dPt>
          <c:dPt>
            <c:idx val="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598-4772-B7EB-FA11EE6D173E}"/>
              </c:ext>
            </c:extLst>
          </c:dPt>
          <c:dPt>
            <c:idx val="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598-4772-B7EB-FA11EE6D173E}"/>
              </c:ext>
            </c:extLst>
          </c:dPt>
          <c:dPt>
            <c:idx val="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598-4772-B7EB-FA11EE6D173E}"/>
              </c:ext>
            </c:extLst>
          </c:dPt>
          <c:dPt>
            <c:idx val="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598-4772-B7EB-FA11EE6D173E}"/>
              </c:ext>
            </c:extLst>
          </c:dPt>
          <c:dPt>
            <c:idx val="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598-4772-B7EB-FA11EE6D173E}"/>
              </c:ext>
            </c:extLst>
          </c:dPt>
          <c:dPt>
            <c:idx val="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598-4772-B7EB-FA11EE6D173E}"/>
              </c:ext>
            </c:extLst>
          </c:dPt>
          <c:dPt>
            <c:idx val="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598-4772-B7EB-FA11EE6D173E}"/>
              </c:ext>
            </c:extLst>
          </c:dPt>
          <c:dPt>
            <c:idx val="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598-4772-B7EB-FA11EE6D173E}"/>
              </c:ext>
            </c:extLst>
          </c:dPt>
          <c:dPt>
            <c:idx val="3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598-4772-B7EB-FA11EE6D173E}"/>
              </c:ext>
            </c:extLst>
          </c:dPt>
          <c:dPt>
            <c:idx val="3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598-4772-B7EB-FA11EE6D173E}"/>
              </c:ext>
            </c:extLst>
          </c:dPt>
          <c:dPt>
            <c:idx val="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598-4772-B7EB-FA11EE6D173E}"/>
              </c:ext>
            </c:extLst>
          </c:dPt>
          <c:dPt>
            <c:idx val="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598-4772-B7EB-FA11EE6D173E}"/>
              </c:ext>
            </c:extLst>
          </c:dPt>
          <c:dPt>
            <c:idx val="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598-4772-B7EB-FA11EE6D173E}"/>
              </c:ext>
            </c:extLst>
          </c:dPt>
          <c:dPt>
            <c:idx val="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598-4772-B7EB-FA11EE6D173E}"/>
              </c:ext>
            </c:extLst>
          </c:dPt>
          <c:dPt>
            <c:idx val="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598-4772-B7EB-FA11EE6D173E}"/>
              </c:ext>
            </c:extLst>
          </c:dPt>
          <c:dPt>
            <c:idx val="4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598-4772-B7EB-FA11EE6D173E}"/>
              </c:ext>
            </c:extLst>
          </c:dPt>
          <c:dPt>
            <c:idx val="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598-4772-B7EB-FA11EE6D173E}"/>
              </c:ext>
            </c:extLst>
          </c:dPt>
          <c:dPt>
            <c:idx val="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598-4772-B7EB-FA11EE6D173E}"/>
              </c:ext>
            </c:extLst>
          </c:dPt>
          <c:dPt>
            <c:idx val="4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598-4772-B7EB-FA11EE6D173E}"/>
              </c:ext>
            </c:extLst>
          </c:dPt>
          <c:dPt>
            <c:idx val="4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598-4772-B7EB-FA11EE6D173E}"/>
              </c:ext>
            </c:extLst>
          </c:dPt>
          <c:dPt>
            <c:idx val="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598-4772-B7EB-FA11EE6D173E}"/>
              </c:ext>
            </c:extLst>
          </c:dPt>
          <c:dPt>
            <c:idx val="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598-4772-B7EB-FA11EE6D173E}"/>
              </c:ext>
            </c:extLst>
          </c:dPt>
          <c:dPt>
            <c:idx val="5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598-4772-B7EB-FA11EE6D173E}"/>
              </c:ext>
            </c:extLst>
          </c:dPt>
          <c:dPt>
            <c:idx val="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598-4772-B7EB-FA11EE6D173E}"/>
              </c:ext>
            </c:extLst>
          </c:dPt>
          <c:dPt>
            <c:idx val="5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598-4772-B7EB-FA11EE6D173E}"/>
              </c:ext>
            </c:extLst>
          </c:dPt>
          <c:dPt>
            <c:idx val="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598-4772-B7EB-FA11EE6D173E}"/>
              </c:ext>
            </c:extLst>
          </c:dPt>
          <c:dPt>
            <c:idx val="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598-4772-B7EB-FA11EE6D173E}"/>
              </c:ext>
            </c:extLst>
          </c:dPt>
          <c:dPt>
            <c:idx val="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598-4772-B7EB-FA11EE6D173E}"/>
              </c:ext>
            </c:extLst>
          </c:dPt>
          <c:dPt>
            <c:idx val="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598-4772-B7EB-FA11EE6D173E}"/>
              </c:ext>
            </c:extLst>
          </c:dPt>
          <c:dPt>
            <c:idx val="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598-4772-B7EB-FA11EE6D173E}"/>
              </c:ext>
            </c:extLst>
          </c:dPt>
          <c:dPt>
            <c:idx val="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598-4772-B7EB-FA11EE6D173E}"/>
              </c:ext>
            </c:extLst>
          </c:dPt>
          <c:dPt>
            <c:idx val="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598-4772-B7EB-FA11EE6D173E}"/>
              </c:ext>
            </c:extLst>
          </c:dPt>
          <c:dPt>
            <c:idx val="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598-4772-B7EB-FA11EE6D173E}"/>
              </c:ext>
            </c:extLst>
          </c:dPt>
          <c:dPt>
            <c:idx val="6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598-4772-B7EB-FA11EE6D173E}"/>
              </c:ext>
            </c:extLst>
          </c:dPt>
          <c:dPt>
            <c:idx val="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598-4772-B7EB-FA11EE6D173E}"/>
              </c:ext>
            </c:extLst>
          </c:dPt>
          <c:dPt>
            <c:idx val="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598-4772-B7EB-FA11EE6D173E}"/>
              </c:ext>
            </c:extLst>
          </c:dPt>
          <c:dPt>
            <c:idx val="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598-4772-B7EB-FA11EE6D173E}"/>
              </c:ext>
            </c:extLst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598-4772-B7EB-FA11EE6D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1AD4DA-403A-AE4E-0511-CDDE7FF5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AC42-A27F-4AFE-90D1-9454D04ACD60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2.1665000000000001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356</v>
      </c>
      <c r="F2">
        <f>_xlfn.XLOOKUP(B2,RESULTADOS_0!D:D,RESULTADOS_0!F:F,0,0,1)</f>
        <v>40.549999999999997</v>
      </c>
      <c r="G2">
        <f>_xlfn.XLOOKUP(B2,RESULTADOS_0!D:D,RESULTADOS_0!M:M,0,0,1)</f>
        <v>0</v>
      </c>
      <c r="H2">
        <v>100</v>
      </c>
      <c r="I2">
        <v>2.1665000000000001</v>
      </c>
      <c r="J2">
        <v>6</v>
      </c>
      <c r="M2">
        <v>20</v>
      </c>
    </row>
    <row r="3" spans="1:13" x14ac:dyDescent="0.3">
      <c r="A3" t="s">
        <v>41</v>
      </c>
      <c r="B3">
        <v>2.5373999999999999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35.07</v>
      </c>
      <c r="G3">
        <f>_xlfn.XLOOKUP(B3,RESULTADOS_1!D:D,RESULTADOS_1!M:M,0,0,1)</f>
        <v>0</v>
      </c>
      <c r="I3">
        <v>2.5373999999999999</v>
      </c>
    </row>
    <row r="4" spans="1:13" x14ac:dyDescent="0.3">
      <c r="A4" t="s">
        <v>42</v>
      </c>
      <c r="B4">
        <v>2.7610000000000001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179</v>
      </c>
      <c r="F4">
        <f>_xlfn.XLOOKUP(B4,RESULTADOS_2!D:D,RESULTADOS_2!F:F,0,0,1)</f>
        <v>32.28</v>
      </c>
      <c r="G4">
        <f>_xlfn.XLOOKUP(B4,RESULTADOS_2!D:D,RESULTADOS_2!M:M,0,0,1)</f>
        <v>0</v>
      </c>
      <c r="I4">
        <v>2.7610000000000001</v>
      </c>
    </row>
    <row r="5" spans="1:13" x14ac:dyDescent="0.3">
      <c r="A5" t="s">
        <v>43</v>
      </c>
      <c r="B5">
        <v>2.9074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143</v>
      </c>
      <c r="F5">
        <f>_xlfn.XLOOKUP(B5,RESULTADOS_3!D:D,RESULTADOS_3!F:F,0,0,1)</f>
        <v>30.61</v>
      </c>
      <c r="G5">
        <f>_xlfn.XLOOKUP(B5,RESULTADOS_3!D:D,RESULTADOS_3!M:M,0,0,1)</f>
        <v>0</v>
      </c>
      <c r="I5">
        <v>2.9074</v>
      </c>
    </row>
    <row r="6" spans="1:13" x14ac:dyDescent="0.3">
      <c r="A6" t="s">
        <v>44</v>
      </c>
      <c r="B6">
        <v>3.0070999999999999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120</v>
      </c>
      <c r="F6">
        <f>_xlfn.XLOOKUP(B6,RESULTADOS_4!D:D,RESULTADOS_4!F:F,0,0,1)</f>
        <v>29.54</v>
      </c>
      <c r="G6">
        <f>_xlfn.XLOOKUP(B6,RESULTADOS_4!D:D,RESULTADOS_4!M:M,0,0,1)</f>
        <v>0</v>
      </c>
      <c r="I6">
        <v>3.0070999999999999</v>
      </c>
    </row>
    <row r="7" spans="1:13" x14ac:dyDescent="0.3">
      <c r="A7" t="s">
        <v>45</v>
      </c>
      <c r="B7">
        <v>3.0847000000000002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103</v>
      </c>
      <c r="F7">
        <f>_xlfn.XLOOKUP(B7,RESULTADOS_5!D:D,RESULTADOS_5!F:F,0,0,1)</f>
        <v>28.75</v>
      </c>
      <c r="G7">
        <f>_xlfn.XLOOKUP(B7,RESULTADOS_5!D:D,RESULTADOS_5!M:M,0,0,1)</f>
        <v>0</v>
      </c>
      <c r="I7">
        <v>3.0847000000000002</v>
      </c>
    </row>
    <row r="8" spans="1:13" x14ac:dyDescent="0.3">
      <c r="A8" t="s">
        <v>46</v>
      </c>
      <c r="B8">
        <v>3.1486000000000001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90</v>
      </c>
      <c r="F8">
        <f>_xlfn.XLOOKUP(B8,RESULTADOS_6!D:D,RESULTADOS_6!F:F,0,0,1)</f>
        <v>28.12</v>
      </c>
      <c r="G8">
        <f>_xlfn.XLOOKUP(B8,RESULTADOS_6!D:D,RESULTADOS_6!M:M,0,0,1)</f>
        <v>0</v>
      </c>
      <c r="I8">
        <v>3.1486000000000001</v>
      </c>
    </row>
    <row r="9" spans="1:13" x14ac:dyDescent="0.3">
      <c r="A9" t="s">
        <v>47</v>
      </c>
      <c r="B9">
        <v>3.1949000000000001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80</v>
      </c>
      <c r="F9">
        <f>_xlfn.XLOOKUP(B9,RESULTADOS_7!D:D,RESULTADOS_7!F:F,0,0,1)</f>
        <v>27.67</v>
      </c>
      <c r="G9">
        <f>_xlfn.XLOOKUP(B9,RESULTADOS_7!D:D,RESULTADOS_7!M:M,0,0,1)</f>
        <v>0</v>
      </c>
      <c r="I9">
        <v>3.1949000000000001</v>
      </c>
    </row>
    <row r="10" spans="1:13" x14ac:dyDescent="0.3">
      <c r="A10" t="s">
        <v>48</v>
      </c>
      <c r="B10">
        <v>3.2317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72</v>
      </c>
      <c r="F10">
        <f>_xlfn.XLOOKUP(B10,RESULTADOS_8!D:D,RESULTADOS_8!F:F,0,0,1)</f>
        <v>27.31</v>
      </c>
      <c r="G10">
        <f>_xlfn.XLOOKUP(B10,RESULTADOS_8!D:D,RESULTADOS_8!M:M,0,0,1)</f>
        <v>0</v>
      </c>
      <c r="I10">
        <v>3.2317</v>
      </c>
    </row>
    <row r="11" spans="1:13" x14ac:dyDescent="0.3">
      <c r="A11" t="s">
        <v>49</v>
      </c>
      <c r="B11">
        <v>3.2614999999999998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66</v>
      </c>
      <c r="F11">
        <f>_xlfn.XLOOKUP(B11,RESULTADOS_9!D:D,RESULTADOS_9!F:F,0,0,1)</f>
        <v>27</v>
      </c>
      <c r="G11">
        <f>_xlfn.XLOOKUP(B11,RESULTADOS_9!D:D,RESULTADOS_9!M:M,0,0,1)</f>
        <v>0</v>
      </c>
      <c r="I11">
        <v>3.2614999999999998</v>
      </c>
    </row>
    <row r="12" spans="1:13" x14ac:dyDescent="0.3">
      <c r="A12" t="s">
        <v>50</v>
      </c>
      <c r="B12">
        <v>3.2795000000000001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61</v>
      </c>
      <c r="F12">
        <f>_xlfn.XLOOKUP(B12,RESULTADOS_10!D:D,RESULTADOS_10!F:F,0,0,1)</f>
        <v>26.8</v>
      </c>
      <c r="G12">
        <f>_xlfn.XLOOKUP(B12,RESULTADOS_10!D:D,RESULTADOS_10!M:M,0,0,1)</f>
        <v>1</v>
      </c>
      <c r="I12">
        <v>3.2795000000000001</v>
      </c>
    </row>
    <row r="13" spans="1:13" x14ac:dyDescent="0.3">
      <c r="A13" t="s">
        <v>51</v>
      </c>
      <c r="B13">
        <v>3.3075000000000001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56</v>
      </c>
      <c r="F13">
        <f>_xlfn.XLOOKUP(B13,RESULTADOS_11!D:D,RESULTADOS_11!F:F,0,0,1)</f>
        <v>26.53</v>
      </c>
      <c r="G13">
        <f>_xlfn.XLOOKUP(B13,RESULTADOS_11!D:D,RESULTADOS_11!M:M,0,0,1)</f>
        <v>0</v>
      </c>
      <c r="I13">
        <v>3.3075000000000001</v>
      </c>
    </row>
    <row r="14" spans="1:13" x14ac:dyDescent="0.3">
      <c r="A14" t="s">
        <v>52</v>
      </c>
      <c r="B14">
        <v>3.3237000000000001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52</v>
      </c>
      <c r="F14">
        <f>_xlfn.XLOOKUP(B14,RESULTADOS_12!D:D,RESULTADOS_12!F:F,0,0,1)</f>
        <v>26.36</v>
      </c>
      <c r="G14">
        <f>_xlfn.XLOOKUP(B14,RESULTADOS_12!D:D,RESULTADOS_12!M:M,0,0,1)</f>
        <v>0</v>
      </c>
      <c r="I14">
        <v>3.3237000000000001</v>
      </c>
    </row>
    <row r="15" spans="1:13" x14ac:dyDescent="0.3">
      <c r="A15" t="s">
        <v>53</v>
      </c>
      <c r="B15">
        <v>3.3298000000000001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49</v>
      </c>
      <c r="F15">
        <f>_xlfn.XLOOKUP(B15,RESULTADOS_13!D:D,RESULTADOS_13!F:F,0,0,1)</f>
        <v>26.26</v>
      </c>
      <c r="G15">
        <f>_xlfn.XLOOKUP(B15,RESULTADOS_13!D:D,RESULTADOS_13!M:M,0,0,1)</f>
        <v>0</v>
      </c>
      <c r="I15">
        <v>3.3298000000000001</v>
      </c>
    </row>
    <row r="16" spans="1:13" x14ac:dyDescent="0.3">
      <c r="A16" t="s">
        <v>54</v>
      </c>
      <c r="B16">
        <v>3.3492000000000002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46</v>
      </c>
      <c r="F16">
        <f>_xlfn.XLOOKUP(B16,RESULTADOS_14!D:D,RESULTADOS_14!F:F,0,0,1)</f>
        <v>26.05</v>
      </c>
      <c r="G16">
        <f>_xlfn.XLOOKUP(B16,RESULTADOS_14!D:D,RESULTADOS_14!M:M,0,0,1)</f>
        <v>0</v>
      </c>
      <c r="I16">
        <v>3.3492000000000002</v>
      </c>
    </row>
    <row r="17" spans="1:9" x14ac:dyDescent="0.3">
      <c r="A17" t="s">
        <v>55</v>
      </c>
      <c r="B17">
        <v>3.3975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43</v>
      </c>
      <c r="F17">
        <f>_xlfn.XLOOKUP(B17,RESULTADOS_15!D:D,RESULTADOS_15!F:F,0,0,1)</f>
        <v>25.6</v>
      </c>
      <c r="G17">
        <f>_xlfn.XLOOKUP(B17,RESULTADOS_15!D:D,RESULTADOS_15!M:M,0,0,1)</f>
        <v>0</v>
      </c>
      <c r="I17">
        <v>3.3975</v>
      </c>
    </row>
    <row r="18" spans="1:9" x14ac:dyDescent="0.3">
      <c r="A18" t="s">
        <v>56</v>
      </c>
      <c r="B18">
        <v>3.3624000000000001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41</v>
      </c>
      <c r="F18">
        <f>_xlfn.XLOOKUP(B18,RESULTADOS_16!D:D,RESULTADOS_16!F:F,0,0,1)</f>
        <v>25.86</v>
      </c>
      <c r="G18">
        <f>_xlfn.XLOOKUP(B18,RESULTADOS_16!D:D,RESULTADOS_16!M:M,0,0,1)</f>
        <v>2</v>
      </c>
      <c r="I18">
        <v>3.3624000000000001</v>
      </c>
    </row>
    <row r="19" spans="1:9" x14ac:dyDescent="0.3">
      <c r="A19" t="s">
        <v>57</v>
      </c>
      <c r="B19">
        <v>3.3658000000000001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39</v>
      </c>
      <c r="F19">
        <f>_xlfn.XLOOKUP(B19,RESULTADOS_17!D:D,RESULTADOS_17!F:F,0,0,1)</f>
        <v>25.79</v>
      </c>
      <c r="G19">
        <f>_xlfn.XLOOKUP(B19,RESULTADOS_17!D:D,RESULTADOS_17!M:M,0,0,1)</f>
        <v>0</v>
      </c>
      <c r="I19">
        <v>3.3658000000000006</v>
      </c>
    </row>
    <row r="20" spans="1:9" x14ac:dyDescent="0.3">
      <c r="A20" t="s">
        <v>58</v>
      </c>
      <c r="B20">
        <v>3.3776000000000002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37</v>
      </c>
      <c r="F20">
        <f>_xlfn.XLOOKUP(B20,RESULTADOS_18!D:D,RESULTADOS_18!F:F,0,0,1)</f>
        <v>25.65</v>
      </c>
      <c r="G20">
        <f>_xlfn.XLOOKUP(B20,RESULTADOS_18!D:D,RESULTADOS_18!M:M,0,0,1)</f>
        <v>0</v>
      </c>
      <c r="I20">
        <v>3.3775999999999997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2.1688000000000001</v>
      </c>
      <c r="E2">
        <v>46.11</v>
      </c>
      <c r="F2">
        <v>37.1</v>
      </c>
      <c r="G2">
        <v>8.2799999999999994</v>
      </c>
      <c r="H2">
        <v>0.14000000000000001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366.57</v>
      </c>
      <c r="Q2">
        <v>3550.3</v>
      </c>
      <c r="R2">
        <v>530.86</v>
      </c>
      <c r="S2">
        <v>84.39</v>
      </c>
      <c r="T2">
        <v>222090.51</v>
      </c>
      <c r="U2">
        <v>0.16</v>
      </c>
      <c r="V2">
        <v>0.64</v>
      </c>
      <c r="W2">
        <v>0.56999999999999995</v>
      </c>
      <c r="X2">
        <v>13.11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3.08</v>
      </c>
      <c r="E3">
        <v>32.47</v>
      </c>
      <c r="F3">
        <v>28.06</v>
      </c>
      <c r="G3">
        <v>18.920000000000002</v>
      </c>
      <c r="H3">
        <v>0.28000000000000003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243.46</v>
      </c>
      <c r="Q3">
        <v>3549.45</v>
      </c>
      <c r="R3">
        <v>223.33</v>
      </c>
      <c r="S3">
        <v>84.39</v>
      </c>
      <c r="T3">
        <v>69225.58</v>
      </c>
      <c r="U3">
        <v>0.38</v>
      </c>
      <c r="V3">
        <v>0.84</v>
      </c>
      <c r="W3">
        <v>0.28000000000000003</v>
      </c>
      <c r="X3">
        <v>4.08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3.2795000000000001</v>
      </c>
      <c r="E4">
        <v>30.49</v>
      </c>
      <c r="F4">
        <v>26.8</v>
      </c>
      <c r="G4">
        <v>26.36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212.39</v>
      </c>
      <c r="Q4">
        <v>3549.61</v>
      </c>
      <c r="R4">
        <v>177.67</v>
      </c>
      <c r="S4">
        <v>84.39</v>
      </c>
      <c r="T4">
        <v>46534.19</v>
      </c>
      <c r="U4">
        <v>0.48</v>
      </c>
      <c r="V4">
        <v>0.88</v>
      </c>
      <c r="W4">
        <v>0.32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3.2795000000000001</v>
      </c>
      <c r="E5">
        <v>30.49</v>
      </c>
      <c r="F5">
        <v>26.8</v>
      </c>
      <c r="G5">
        <v>26.36</v>
      </c>
      <c r="H5">
        <v>0.55000000000000004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214.48</v>
      </c>
      <c r="Q5">
        <v>3549.61</v>
      </c>
      <c r="R5">
        <v>177.64</v>
      </c>
      <c r="S5">
        <v>84.39</v>
      </c>
      <c r="T5">
        <v>46519.25</v>
      </c>
      <c r="U5">
        <v>0.48</v>
      </c>
      <c r="V5">
        <v>0.88</v>
      </c>
      <c r="W5">
        <v>0.32</v>
      </c>
      <c r="X5">
        <v>2.82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1.7556</v>
      </c>
      <c r="E2">
        <v>56.96</v>
      </c>
      <c r="F2">
        <v>42.62</v>
      </c>
      <c r="G2">
        <v>6.86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506.53</v>
      </c>
      <c r="Q2">
        <v>3550.64</v>
      </c>
      <c r="R2">
        <v>719.44</v>
      </c>
      <c r="S2">
        <v>84.39</v>
      </c>
      <c r="T2">
        <v>315860.84999999998</v>
      </c>
      <c r="U2">
        <v>0.12</v>
      </c>
      <c r="V2">
        <v>0.56000000000000005</v>
      </c>
      <c r="W2">
        <v>0.73</v>
      </c>
      <c r="X2">
        <v>18.62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2.8012000000000001</v>
      </c>
      <c r="E3">
        <v>35.700000000000003</v>
      </c>
      <c r="F3">
        <v>29.54</v>
      </c>
      <c r="G3">
        <v>14.89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20034.400000000001</v>
      </c>
      <c r="P3">
        <v>326.08</v>
      </c>
      <c r="Q3">
        <v>3549.69</v>
      </c>
      <c r="R3">
        <v>273.56</v>
      </c>
      <c r="S3">
        <v>84.39</v>
      </c>
      <c r="T3">
        <v>94187.71</v>
      </c>
      <c r="U3">
        <v>0.31</v>
      </c>
      <c r="V3">
        <v>0.8</v>
      </c>
      <c r="W3">
        <v>0.32</v>
      </c>
      <c r="X3">
        <v>5.55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3.1850999999999998</v>
      </c>
      <c r="E4">
        <v>31.4</v>
      </c>
      <c r="F4">
        <v>26.94</v>
      </c>
      <c r="G4">
        <v>24.5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270.48</v>
      </c>
      <c r="Q4">
        <v>3549.47</v>
      </c>
      <c r="R4">
        <v>185.16</v>
      </c>
      <c r="S4">
        <v>84.39</v>
      </c>
      <c r="T4">
        <v>50253.52</v>
      </c>
      <c r="U4">
        <v>0.46</v>
      </c>
      <c r="V4">
        <v>0.88</v>
      </c>
      <c r="W4">
        <v>0.24</v>
      </c>
      <c r="X4">
        <v>2.96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3.3454999999999999</v>
      </c>
      <c r="E5">
        <v>29.89</v>
      </c>
      <c r="F5">
        <v>26.05</v>
      </c>
      <c r="G5">
        <v>33.26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239.35</v>
      </c>
      <c r="Q5">
        <v>3549.52</v>
      </c>
      <c r="R5">
        <v>152.97999999999999</v>
      </c>
      <c r="S5">
        <v>84.39</v>
      </c>
      <c r="T5">
        <v>34257.75</v>
      </c>
      <c r="U5">
        <v>0.55000000000000004</v>
      </c>
      <c r="V5">
        <v>0.91</v>
      </c>
      <c r="W5">
        <v>0.27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3.3492000000000002</v>
      </c>
      <c r="E6">
        <v>29.86</v>
      </c>
      <c r="F6">
        <v>26.05</v>
      </c>
      <c r="G6">
        <v>33.979999999999997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240.67</v>
      </c>
      <c r="Q6">
        <v>3549.46</v>
      </c>
      <c r="R6">
        <v>152.85</v>
      </c>
      <c r="S6">
        <v>84.39</v>
      </c>
      <c r="T6">
        <v>34198.35</v>
      </c>
      <c r="U6">
        <v>0.55000000000000004</v>
      </c>
      <c r="V6">
        <v>0.91</v>
      </c>
      <c r="W6">
        <v>0.27</v>
      </c>
      <c r="X6">
        <v>2.0699999999999998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2.8123999999999998</v>
      </c>
      <c r="E2">
        <v>35.56</v>
      </c>
      <c r="F2">
        <v>31.08</v>
      </c>
      <c r="G2">
        <v>12.43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10204.209999999999</v>
      </c>
      <c r="P2">
        <v>205.82</v>
      </c>
      <c r="Q2">
        <v>3549.69</v>
      </c>
      <c r="R2">
        <v>325.76</v>
      </c>
      <c r="S2">
        <v>84.39</v>
      </c>
      <c r="T2">
        <v>120133.25</v>
      </c>
      <c r="U2">
        <v>0.26</v>
      </c>
      <c r="V2">
        <v>0.76</v>
      </c>
      <c r="W2">
        <v>0.38</v>
      </c>
      <c r="X2">
        <v>7.09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3.0847000000000002</v>
      </c>
      <c r="E3">
        <v>32.42</v>
      </c>
      <c r="F3">
        <v>28.75</v>
      </c>
      <c r="G3">
        <v>16.75</v>
      </c>
      <c r="H3">
        <v>0.43</v>
      </c>
      <c r="I3">
        <v>103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177.33</v>
      </c>
      <c r="Q3">
        <v>3549.69</v>
      </c>
      <c r="R3">
        <v>241.72</v>
      </c>
      <c r="S3">
        <v>84.39</v>
      </c>
      <c r="T3">
        <v>78349.429999999993</v>
      </c>
      <c r="U3">
        <v>0.35</v>
      </c>
      <c r="V3">
        <v>0.82</v>
      </c>
      <c r="W3">
        <v>0.44</v>
      </c>
      <c r="X3">
        <v>4.76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</v>
      </c>
      <c r="E2">
        <v>41.67</v>
      </c>
      <c r="F2">
        <v>34.700000000000003</v>
      </c>
      <c r="G2">
        <v>9.3800000000000008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303.12</v>
      </c>
      <c r="Q2">
        <v>3550.25</v>
      </c>
      <c r="R2">
        <v>448.79</v>
      </c>
      <c r="S2">
        <v>84.39</v>
      </c>
      <c r="T2">
        <v>181291.89</v>
      </c>
      <c r="U2">
        <v>0.19</v>
      </c>
      <c r="V2">
        <v>0.68</v>
      </c>
      <c r="W2">
        <v>0.5</v>
      </c>
      <c r="X2">
        <v>10.71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3.2018</v>
      </c>
      <c r="E3">
        <v>31.23</v>
      </c>
      <c r="F3">
        <v>27.51</v>
      </c>
      <c r="G3">
        <v>21.72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200.36</v>
      </c>
      <c r="Q3">
        <v>3549.63</v>
      </c>
      <c r="R3">
        <v>202.33</v>
      </c>
      <c r="S3">
        <v>84.39</v>
      </c>
      <c r="T3">
        <v>58791.040000000001</v>
      </c>
      <c r="U3">
        <v>0.42</v>
      </c>
      <c r="V3">
        <v>0.86</v>
      </c>
      <c r="W3">
        <v>0.32</v>
      </c>
      <c r="X3">
        <v>3.52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3.2317</v>
      </c>
      <c r="E4">
        <v>30.94</v>
      </c>
      <c r="F4">
        <v>27.31</v>
      </c>
      <c r="G4">
        <v>22.76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198.59</v>
      </c>
      <c r="Q4">
        <v>3549.41</v>
      </c>
      <c r="R4">
        <v>194.28</v>
      </c>
      <c r="S4">
        <v>84.39</v>
      </c>
      <c r="T4">
        <v>54786.42</v>
      </c>
      <c r="U4">
        <v>0.43</v>
      </c>
      <c r="V4">
        <v>0.87</v>
      </c>
      <c r="W4">
        <v>0.35</v>
      </c>
      <c r="X4">
        <v>3.32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2.8944000000000001</v>
      </c>
      <c r="E2">
        <v>34.549999999999997</v>
      </c>
      <c r="F2">
        <v>30.74</v>
      </c>
      <c r="G2">
        <v>12.72</v>
      </c>
      <c r="H2">
        <v>0.28000000000000003</v>
      </c>
      <c r="I2">
        <v>145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159.79</v>
      </c>
      <c r="Q2">
        <v>3549.91</v>
      </c>
      <c r="R2">
        <v>307.27999999999997</v>
      </c>
      <c r="S2">
        <v>84.39</v>
      </c>
      <c r="T2">
        <v>110919.49</v>
      </c>
      <c r="U2">
        <v>0.27</v>
      </c>
      <c r="V2">
        <v>0.77</v>
      </c>
      <c r="W2">
        <v>0.56000000000000005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2.9074</v>
      </c>
      <c r="E3">
        <v>34.39</v>
      </c>
      <c r="F3">
        <v>30.61</v>
      </c>
      <c r="G3">
        <v>12.84</v>
      </c>
      <c r="H3">
        <v>0.55000000000000004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161.44999999999999</v>
      </c>
      <c r="Q3">
        <v>3549.9</v>
      </c>
      <c r="R3">
        <v>302.95</v>
      </c>
      <c r="S3">
        <v>84.39</v>
      </c>
      <c r="T3">
        <v>108762.56</v>
      </c>
      <c r="U3">
        <v>0.28000000000000003</v>
      </c>
      <c r="V3">
        <v>0.77</v>
      </c>
      <c r="W3">
        <v>0.55000000000000004</v>
      </c>
      <c r="X3">
        <v>6.63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1.6587000000000001</v>
      </c>
      <c r="E2">
        <v>60.29</v>
      </c>
      <c r="F2">
        <v>44.26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546.72</v>
      </c>
      <c r="Q2">
        <v>3550.59</v>
      </c>
      <c r="R2">
        <v>774.92</v>
      </c>
      <c r="S2">
        <v>84.39</v>
      </c>
      <c r="T2">
        <v>343449.31</v>
      </c>
      <c r="U2">
        <v>0.11</v>
      </c>
      <c r="V2">
        <v>0.54</v>
      </c>
      <c r="W2">
        <v>0.79</v>
      </c>
      <c r="X2">
        <v>20.260000000000002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2.7382</v>
      </c>
      <c r="E3">
        <v>36.520000000000003</v>
      </c>
      <c r="F3">
        <v>29.88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345.54</v>
      </c>
      <c r="Q3">
        <v>3549.92</v>
      </c>
      <c r="R3">
        <v>284.60000000000002</v>
      </c>
      <c r="S3">
        <v>84.39</v>
      </c>
      <c r="T3">
        <v>99672.73</v>
      </c>
      <c r="U3">
        <v>0.3</v>
      </c>
      <c r="V3">
        <v>0.79</v>
      </c>
      <c r="W3">
        <v>0.34</v>
      </c>
      <c r="X3">
        <v>5.89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3.1274999999999999</v>
      </c>
      <c r="E4">
        <v>31.97</v>
      </c>
      <c r="F4">
        <v>27.2</v>
      </c>
      <c r="G4">
        <v>22.98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290.44</v>
      </c>
      <c r="Q4">
        <v>3549.55</v>
      </c>
      <c r="R4">
        <v>193.95</v>
      </c>
      <c r="S4">
        <v>84.39</v>
      </c>
      <c r="T4">
        <v>54624.27</v>
      </c>
      <c r="U4">
        <v>0.44</v>
      </c>
      <c r="V4">
        <v>0.87</v>
      </c>
      <c r="W4">
        <v>0.25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3.3515999999999999</v>
      </c>
      <c r="E5">
        <v>29.84</v>
      </c>
      <c r="F5">
        <v>25.87</v>
      </c>
      <c r="G5">
        <v>33.03</v>
      </c>
      <c r="H5">
        <v>0.41</v>
      </c>
      <c r="I5">
        <v>47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248.9</v>
      </c>
      <c r="Q5">
        <v>3549.64</v>
      </c>
      <c r="R5">
        <v>147.44</v>
      </c>
      <c r="S5">
        <v>84.39</v>
      </c>
      <c r="T5">
        <v>31491.58</v>
      </c>
      <c r="U5">
        <v>0.56999999999999995</v>
      </c>
      <c r="V5">
        <v>0.92</v>
      </c>
      <c r="W5">
        <v>0.24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3.3975</v>
      </c>
      <c r="E6">
        <v>29.43</v>
      </c>
      <c r="F6">
        <v>25.6</v>
      </c>
      <c r="G6">
        <v>35.729999999999997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242.37</v>
      </c>
      <c r="Q6">
        <v>3549.49</v>
      </c>
      <c r="R6">
        <v>136.66999999999999</v>
      </c>
      <c r="S6">
        <v>84.39</v>
      </c>
      <c r="T6">
        <v>26122.99</v>
      </c>
      <c r="U6">
        <v>0.62</v>
      </c>
      <c r="V6">
        <v>0.93</v>
      </c>
      <c r="W6">
        <v>0.28000000000000003</v>
      </c>
      <c r="X6">
        <v>1.62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2.7610000000000001</v>
      </c>
      <c r="E2">
        <v>36.22</v>
      </c>
      <c r="F2">
        <v>32.28</v>
      </c>
      <c r="G2">
        <v>10.82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149.5</v>
      </c>
      <c r="Q2">
        <v>3549.97</v>
      </c>
      <c r="R2">
        <v>357.7</v>
      </c>
      <c r="S2">
        <v>84.39</v>
      </c>
      <c r="T2">
        <v>135957.76999999999</v>
      </c>
      <c r="U2">
        <v>0.24</v>
      </c>
      <c r="V2">
        <v>0.73</v>
      </c>
      <c r="W2">
        <v>0.66</v>
      </c>
      <c r="X2">
        <v>8.2899999999999991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2.0617999999999999</v>
      </c>
      <c r="E2">
        <v>48.5</v>
      </c>
      <c r="F2">
        <v>38.340000000000003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16663.419999999998</v>
      </c>
      <c r="P2">
        <v>399.07</v>
      </c>
      <c r="Q2">
        <v>3550.58</v>
      </c>
      <c r="R2">
        <v>572.92999999999995</v>
      </c>
      <c r="S2">
        <v>84.39</v>
      </c>
      <c r="T2">
        <v>243006.31</v>
      </c>
      <c r="U2">
        <v>0.15</v>
      </c>
      <c r="V2">
        <v>0.62</v>
      </c>
      <c r="W2">
        <v>0.61</v>
      </c>
      <c r="X2">
        <v>14.35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3.0036</v>
      </c>
      <c r="E3">
        <v>33.29</v>
      </c>
      <c r="F3">
        <v>28.47</v>
      </c>
      <c r="G3">
        <v>17.61</v>
      </c>
      <c r="H3">
        <v>0.26</v>
      </c>
      <c r="I3">
        <v>97</v>
      </c>
      <c r="J3">
        <v>134.55000000000001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265.52999999999997</v>
      </c>
      <c r="Q3">
        <v>3549.61</v>
      </c>
      <c r="R3">
        <v>236.95</v>
      </c>
      <c r="S3">
        <v>84.39</v>
      </c>
      <c r="T3">
        <v>75996.08</v>
      </c>
      <c r="U3">
        <v>0.36</v>
      </c>
      <c r="V3">
        <v>0.83</v>
      </c>
      <c r="W3">
        <v>0.28999999999999998</v>
      </c>
      <c r="X3">
        <v>4.4800000000000004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3.2972999999999999</v>
      </c>
      <c r="E4">
        <v>30.33</v>
      </c>
      <c r="F4">
        <v>26.6</v>
      </c>
      <c r="G4">
        <v>28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219.27</v>
      </c>
      <c r="Q4">
        <v>3549.86</v>
      </c>
      <c r="R4">
        <v>171.36</v>
      </c>
      <c r="S4">
        <v>84.39</v>
      </c>
      <c r="T4">
        <v>43399.78</v>
      </c>
      <c r="U4">
        <v>0.49</v>
      </c>
      <c r="V4">
        <v>0.89</v>
      </c>
      <c r="W4">
        <v>0.28999999999999998</v>
      </c>
      <c r="X4">
        <v>2.61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3.3075000000000001</v>
      </c>
      <c r="E5">
        <v>30.23</v>
      </c>
      <c r="F5">
        <v>26.53</v>
      </c>
      <c r="G5">
        <v>28.43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219.57</v>
      </c>
      <c r="Q5">
        <v>3549.67</v>
      </c>
      <c r="R5">
        <v>168.74</v>
      </c>
      <c r="S5">
        <v>84.39</v>
      </c>
      <c r="T5">
        <v>42095.17</v>
      </c>
      <c r="U5">
        <v>0.5</v>
      </c>
      <c r="V5">
        <v>0.89</v>
      </c>
      <c r="W5">
        <v>0.3</v>
      </c>
      <c r="X5">
        <v>2.54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1.8544</v>
      </c>
      <c r="E2">
        <v>53.92</v>
      </c>
      <c r="F2">
        <v>41.11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18787.759999999998</v>
      </c>
      <c r="P2">
        <v>468.9</v>
      </c>
      <c r="Q2">
        <v>3550.71</v>
      </c>
      <c r="R2">
        <v>667.42</v>
      </c>
      <c r="S2">
        <v>84.39</v>
      </c>
      <c r="T2">
        <v>289990.51</v>
      </c>
      <c r="U2">
        <v>0.13</v>
      </c>
      <c r="V2">
        <v>0.57999999999999996</v>
      </c>
      <c r="W2">
        <v>0.69</v>
      </c>
      <c r="X2">
        <v>17.11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2.8645999999999998</v>
      </c>
      <c r="E3">
        <v>34.909999999999997</v>
      </c>
      <c r="F3">
        <v>29.21</v>
      </c>
      <c r="G3">
        <v>15.65</v>
      </c>
      <c r="H3">
        <v>0.23</v>
      </c>
      <c r="I3">
        <v>112</v>
      </c>
      <c r="J3">
        <v>151.83000000000001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306.72000000000003</v>
      </c>
      <c r="Q3">
        <v>3549.81</v>
      </c>
      <c r="R3">
        <v>262.24</v>
      </c>
      <c r="S3">
        <v>84.39</v>
      </c>
      <c r="T3">
        <v>88563.65</v>
      </c>
      <c r="U3">
        <v>0.32</v>
      </c>
      <c r="V3">
        <v>0.81</v>
      </c>
      <c r="W3">
        <v>0.32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3.2321</v>
      </c>
      <c r="E4">
        <v>30.94</v>
      </c>
      <c r="F4">
        <v>26.77</v>
      </c>
      <c r="G4">
        <v>25.91</v>
      </c>
      <c r="H4">
        <v>0.35</v>
      </c>
      <c r="I4">
        <v>62</v>
      </c>
      <c r="J4">
        <v>153.22999999999999</v>
      </c>
      <c r="K4">
        <v>49.1</v>
      </c>
      <c r="L4">
        <v>3</v>
      </c>
      <c r="M4">
        <v>59</v>
      </c>
      <c r="N4">
        <v>26.13</v>
      </c>
      <c r="O4">
        <v>19131.849999999999</v>
      </c>
      <c r="P4">
        <v>252.29</v>
      </c>
      <c r="Q4">
        <v>3549.51</v>
      </c>
      <c r="R4">
        <v>179.28</v>
      </c>
      <c r="S4">
        <v>84.39</v>
      </c>
      <c r="T4">
        <v>47333.01</v>
      </c>
      <c r="U4">
        <v>0.47</v>
      </c>
      <c r="V4">
        <v>0.89</v>
      </c>
      <c r="W4">
        <v>0.24</v>
      </c>
      <c r="X4">
        <v>2.78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3.3298000000000001</v>
      </c>
      <c r="E5">
        <v>30.03</v>
      </c>
      <c r="F5">
        <v>26.26</v>
      </c>
      <c r="G5">
        <v>32.15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232.52</v>
      </c>
      <c r="Q5">
        <v>3549.54</v>
      </c>
      <c r="R5">
        <v>159.80000000000001</v>
      </c>
      <c r="S5">
        <v>84.39</v>
      </c>
      <c r="T5">
        <v>37657.86</v>
      </c>
      <c r="U5">
        <v>0.53</v>
      </c>
      <c r="V5">
        <v>0.9</v>
      </c>
      <c r="W5">
        <v>0.28000000000000003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1.4696</v>
      </c>
      <c r="E2">
        <v>68.05</v>
      </c>
      <c r="F2">
        <v>48.05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637.15</v>
      </c>
      <c r="Q2">
        <v>3551.18</v>
      </c>
      <c r="R2">
        <v>904.73</v>
      </c>
      <c r="S2">
        <v>84.39</v>
      </c>
      <c r="T2">
        <v>408016.18</v>
      </c>
      <c r="U2">
        <v>0.09</v>
      </c>
      <c r="V2">
        <v>0.49</v>
      </c>
      <c r="W2">
        <v>0.89</v>
      </c>
      <c r="X2">
        <v>24.05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2.6193</v>
      </c>
      <c r="E3">
        <v>38.18</v>
      </c>
      <c r="F3">
        <v>30.5</v>
      </c>
      <c r="G3">
        <v>13.07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36.770000000000003</v>
      </c>
      <c r="O3">
        <v>23322.880000000001</v>
      </c>
      <c r="P3">
        <v>382.91</v>
      </c>
      <c r="Q3">
        <v>3550.02</v>
      </c>
      <c r="R3">
        <v>306.23</v>
      </c>
      <c r="S3">
        <v>84.39</v>
      </c>
      <c r="T3">
        <v>110422.36</v>
      </c>
      <c r="U3">
        <v>0.28000000000000003</v>
      </c>
      <c r="V3">
        <v>0.78</v>
      </c>
      <c r="W3">
        <v>0.35</v>
      </c>
      <c r="X3">
        <v>6.51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3.0175999999999998</v>
      </c>
      <c r="E4">
        <v>33.14</v>
      </c>
      <c r="F4">
        <v>27.69</v>
      </c>
      <c r="G4">
        <v>20.77</v>
      </c>
      <c r="H4">
        <v>0.28000000000000003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327.06</v>
      </c>
      <c r="Q4">
        <v>3549.45</v>
      </c>
      <c r="R4">
        <v>210.7</v>
      </c>
      <c r="S4">
        <v>84.39</v>
      </c>
      <c r="T4">
        <v>62952.98</v>
      </c>
      <c r="U4">
        <v>0.4</v>
      </c>
      <c r="V4">
        <v>0.86</v>
      </c>
      <c r="W4">
        <v>0.27</v>
      </c>
      <c r="X4">
        <v>3.71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3.2511999999999999</v>
      </c>
      <c r="E5">
        <v>30.76</v>
      </c>
      <c r="F5">
        <v>26.32</v>
      </c>
      <c r="G5">
        <v>29.79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288.29000000000002</v>
      </c>
      <c r="Q5">
        <v>3549.52</v>
      </c>
      <c r="R5">
        <v>163.82</v>
      </c>
      <c r="S5">
        <v>84.39</v>
      </c>
      <c r="T5">
        <v>39648.57</v>
      </c>
      <c r="U5">
        <v>0.52</v>
      </c>
      <c r="V5">
        <v>0.9</v>
      </c>
      <c r="W5">
        <v>0.22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3.3546</v>
      </c>
      <c r="E6">
        <v>29.81</v>
      </c>
      <c r="F6">
        <v>25.85</v>
      </c>
      <c r="G6">
        <v>38.78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23887.360000000001</v>
      </c>
      <c r="P6">
        <v>261.67</v>
      </c>
      <c r="Q6">
        <v>3549.48</v>
      </c>
      <c r="R6">
        <v>147.29</v>
      </c>
      <c r="S6">
        <v>84.39</v>
      </c>
      <c r="T6">
        <v>31448.29</v>
      </c>
      <c r="U6">
        <v>0.56999999999999995</v>
      </c>
      <c r="V6">
        <v>0.92</v>
      </c>
      <c r="W6">
        <v>0.23</v>
      </c>
      <c r="X6">
        <v>1.87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3.3658000000000001</v>
      </c>
      <c r="E7">
        <v>29.71</v>
      </c>
      <c r="F7">
        <v>25.79</v>
      </c>
      <c r="G7">
        <v>39.68</v>
      </c>
      <c r="H7">
        <v>0.55000000000000004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260.32</v>
      </c>
      <c r="Q7">
        <v>3549.66</v>
      </c>
      <c r="R7">
        <v>144.41</v>
      </c>
      <c r="S7">
        <v>84.39</v>
      </c>
      <c r="T7">
        <v>30013.52</v>
      </c>
      <c r="U7">
        <v>0.57999999999999996</v>
      </c>
      <c r="V7">
        <v>0.92</v>
      </c>
      <c r="W7">
        <v>0.25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689.06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2.5569000000000002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39.950000000000003</v>
      </c>
      <c r="O3">
        <v>24447.22</v>
      </c>
      <c r="P3">
        <v>402.81</v>
      </c>
      <c r="Q3">
        <v>3549.92</v>
      </c>
      <c r="R3">
        <v>318.52999999999997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2.9744999999999999</v>
      </c>
      <c r="E4">
        <v>33.619999999999997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65291.199999999997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3.2105000000000001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3.3237999999999999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0.55000000000000004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3.3776000000000002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2.2824</v>
      </c>
      <c r="E2">
        <v>43.81</v>
      </c>
      <c r="F2">
        <v>35.880000000000003</v>
      </c>
      <c r="G2">
        <v>8.7899999999999991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16.649999999999999</v>
      </c>
      <c r="O2">
        <v>14546.17</v>
      </c>
      <c r="P2">
        <v>334.54</v>
      </c>
      <c r="Q2">
        <v>3550.06</v>
      </c>
      <c r="R2">
        <v>489.04</v>
      </c>
      <c r="S2">
        <v>84.39</v>
      </c>
      <c r="T2">
        <v>201297.68</v>
      </c>
      <c r="U2">
        <v>0.17</v>
      </c>
      <c r="V2">
        <v>0.66</v>
      </c>
      <c r="W2">
        <v>0.53</v>
      </c>
      <c r="X2">
        <v>11.89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3.1637</v>
      </c>
      <c r="E3">
        <v>31.61</v>
      </c>
      <c r="F3">
        <v>27.61</v>
      </c>
      <c r="G3">
        <v>20.71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76</v>
      </c>
      <c r="N3">
        <v>16.940000000000001</v>
      </c>
      <c r="O3">
        <v>14705.49</v>
      </c>
      <c r="P3">
        <v>219.66</v>
      </c>
      <c r="Q3">
        <v>3549.58</v>
      </c>
      <c r="R3">
        <v>207.69</v>
      </c>
      <c r="S3">
        <v>84.39</v>
      </c>
      <c r="T3">
        <v>61449.46</v>
      </c>
      <c r="U3">
        <v>0.41</v>
      </c>
      <c r="V3">
        <v>0.86</v>
      </c>
      <c r="W3">
        <v>0.27</v>
      </c>
      <c r="X3">
        <v>3.63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3.2614999999999998</v>
      </c>
      <c r="E4">
        <v>30.66</v>
      </c>
      <c r="F4">
        <v>27</v>
      </c>
      <c r="G4">
        <v>24.55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205.12</v>
      </c>
      <c r="Q4">
        <v>3549.33</v>
      </c>
      <c r="R4">
        <v>184.18</v>
      </c>
      <c r="S4">
        <v>84.39</v>
      </c>
      <c r="T4">
        <v>49765.31</v>
      </c>
      <c r="U4">
        <v>0.46</v>
      </c>
      <c r="V4">
        <v>0.88</v>
      </c>
      <c r="W4">
        <v>0.33</v>
      </c>
      <c r="X4">
        <v>3.01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689.06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2.5569000000000002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39.950000000000003</v>
      </c>
      <c r="O3">
        <v>24447.22</v>
      </c>
      <c r="P3">
        <v>402.81</v>
      </c>
      <c r="Q3">
        <v>3549.92</v>
      </c>
      <c r="R3">
        <v>318.52999999999997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2.9744999999999999</v>
      </c>
      <c r="E4">
        <v>33.619999999999997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65291.199999999997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3.2105000000000001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3.3237999999999999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0.55000000000000004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3.3776000000000002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2.6615000000000002</v>
      </c>
      <c r="E8">
        <v>37.57</v>
      </c>
      <c r="F8">
        <v>32.33</v>
      </c>
      <c r="G8">
        <v>11.08</v>
      </c>
      <c r="H8">
        <v>0.2</v>
      </c>
      <c r="I8">
        <v>175</v>
      </c>
      <c r="J8">
        <v>89.87</v>
      </c>
      <c r="K8">
        <v>37.549999999999997</v>
      </c>
      <c r="L8">
        <v>1</v>
      </c>
      <c r="M8">
        <v>173</v>
      </c>
      <c r="N8">
        <v>11.32</v>
      </c>
      <c r="O8">
        <v>11317.98</v>
      </c>
      <c r="P8">
        <v>239.68</v>
      </c>
      <c r="Q8">
        <v>3550.23</v>
      </c>
      <c r="R8">
        <v>368.1</v>
      </c>
      <c r="S8">
        <v>84.39</v>
      </c>
      <c r="T8">
        <v>141178.51999999999</v>
      </c>
      <c r="U8">
        <v>0.23</v>
      </c>
      <c r="V8">
        <v>0.73</v>
      </c>
      <c r="W8">
        <v>0.42</v>
      </c>
      <c r="X8">
        <v>8.34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3.1408</v>
      </c>
      <c r="E9">
        <v>31.84</v>
      </c>
      <c r="F9">
        <v>28.18</v>
      </c>
      <c r="G9">
        <v>18.579999999999998</v>
      </c>
      <c r="H9">
        <v>0.39</v>
      </c>
      <c r="I9">
        <v>91</v>
      </c>
      <c r="J9">
        <v>91.1</v>
      </c>
      <c r="K9">
        <v>37.549999999999997</v>
      </c>
      <c r="L9">
        <v>2</v>
      </c>
      <c r="M9">
        <v>1</v>
      </c>
      <c r="N9">
        <v>11.54</v>
      </c>
      <c r="O9">
        <v>11468.97</v>
      </c>
      <c r="P9">
        <v>184.46</v>
      </c>
      <c r="Q9">
        <v>3549.72</v>
      </c>
      <c r="R9">
        <v>223.02</v>
      </c>
      <c r="S9">
        <v>84.39</v>
      </c>
      <c r="T9">
        <v>69059.5</v>
      </c>
      <c r="U9">
        <v>0.38</v>
      </c>
      <c r="V9">
        <v>0.84</v>
      </c>
      <c r="W9">
        <v>0.4</v>
      </c>
      <c r="X9">
        <v>4.1900000000000004</v>
      </c>
      <c r="Y9">
        <v>1</v>
      </c>
      <c r="Z9">
        <v>10</v>
      </c>
    </row>
    <row r="10" spans="1:26" x14ac:dyDescent="0.3">
      <c r="A10">
        <v>2</v>
      </c>
      <c r="B10">
        <v>40</v>
      </c>
      <c r="C10" t="s">
        <v>26</v>
      </c>
      <c r="D10">
        <v>3.1486000000000001</v>
      </c>
      <c r="E10">
        <v>31.76</v>
      </c>
      <c r="F10">
        <v>28.12</v>
      </c>
      <c r="G10">
        <v>18.75</v>
      </c>
      <c r="H10">
        <v>0.56999999999999995</v>
      </c>
      <c r="I10">
        <v>90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186.15</v>
      </c>
      <c r="Q10">
        <v>3549.72</v>
      </c>
      <c r="R10">
        <v>220.98</v>
      </c>
      <c r="S10">
        <v>84.39</v>
      </c>
      <c r="T10">
        <v>68044.44</v>
      </c>
      <c r="U10">
        <v>0.38</v>
      </c>
      <c r="V10">
        <v>0.84</v>
      </c>
      <c r="W10">
        <v>0.4</v>
      </c>
      <c r="X10">
        <v>4.13</v>
      </c>
      <c r="Y10">
        <v>1</v>
      </c>
      <c r="Z10">
        <v>10</v>
      </c>
    </row>
    <row r="11" spans="1:26" x14ac:dyDescent="0.3">
      <c r="A11">
        <v>0</v>
      </c>
      <c r="B11">
        <v>30</v>
      </c>
      <c r="C11" t="s">
        <v>26</v>
      </c>
      <c r="D11">
        <v>2.9384999999999999</v>
      </c>
      <c r="E11">
        <v>34.03</v>
      </c>
      <c r="F11">
        <v>30.15</v>
      </c>
      <c r="G11">
        <v>13.81</v>
      </c>
      <c r="H11">
        <v>0.24</v>
      </c>
      <c r="I11">
        <v>131</v>
      </c>
      <c r="J11">
        <v>71.52</v>
      </c>
      <c r="K11">
        <v>32.270000000000003</v>
      </c>
      <c r="L11">
        <v>1</v>
      </c>
      <c r="M11">
        <v>71</v>
      </c>
      <c r="N11">
        <v>8.25</v>
      </c>
      <c r="O11">
        <v>9054.6</v>
      </c>
      <c r="P11">
        <v>174.38</v>
      </c>
      <c r="Q11">
        <v>3550.04</v>
      </c>
      <c r="R11">
        <v>291.64</v>
      </c>
      <c r="S11">
        <v>84.39</v>
      </c>
      <c r="T11">
        <v>103169.47</v>
      </c>
      <c r="U11">
        <v>0.28999999999999998</v>
      </c>
      <c r="V11">
        <v>0.79</v>
      </c>
      <c r="W11">
        <v>0.42</v>
      </c>
      <c r="X11">
        <v>6.16</v>
      </c>
      <c r="Y11">
        <v>1</v>
      </c>
      <c r="Z11">
        <v>10</v>
      </c>
    </row>
    <row r="12" spans="1:26" x14ac:dyDescent="0.3">
      <c r="A12">
        <v>1</v>
      </c>
      <c r="B12">
        <v>30</v>
      </c>
      <c r="C12" t="s">
        <v>26</v>
      </c>
      <c r="D12">
        <v>3.0070999999999999</v>
      </c>
      <c r="E12">
        <v>33.26</v>
      </c>
      <c r="F12">
        <v>29.54</v>
      </c>
      <c r="G12">
        <v>14.77</v>
      </c>
      <c r="H12">
        <v>0.48</v>
      </c>
      <c r="I12">
        <v>120</v>
      </c>
      <c r="J12">
        <v>72.7</v>
      </c>
      <c r="K12">
        <v>32.270000000000003</v>
      </c>
      <c r="L12">
        <v>2</v>
      </c>
      <c r="M12">
        <v>0</v>
      </c>
      <c r="N12">
        <v>8.43</v>
      </c>
      <c r="O12">
        <v>9200.25</v>
      </c>
      <c r="P12">
        <v>170</v>
      </c>
      <c r="Q12">
        <v>3549.59</v>
      </c>
      <c r="R12">
        <v>267.74</v>
      </c>
      <c r="S12">
        <v>84.39</v>
      </c>
      <c r="T12">
        <v>91277.19</v>
      </c>
      <c r="U12">
        <v>0.32</v>
      </c>
      <c r="V12">
        <v>0.8</v>
      </c>
      <c r="W12">
        <v>0.49</v>
      </c>
      <c r="X12">
        <v>5.56</v>
      </c>
      <c r="Y12">
        <v>1</v>
      </c>
      <c r="Z12">
        <v>10</v>
      </c>
    </row>
    <row r="13" spans="1:26" x14ac:dyDescent="0.3">
      <c r="A13">
        <v>0</v>
      </c>
      <c r="B13">
        <v>15</v>
      </c>
      <c r="C13" t="s">
        <v>26</v>
      </c>
      <c r="D13">
        <v>2.5373999999999999</v>
      </c>
      <c r="E13">
        <v>39.409999999999997</v>
      </c>
      <c r="F13">
        <v>35.07</v>
      </c>
      <c r="G13">
        <v>8.84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137.07</v>
      </c>
      <c r="Q13">
        <v>3550.56</v>
      </c>
      <c r="R13">
        <v>449.22</v>
      </c>
      <c r="S13">
        <v>84.39</v>
      </c>
      <c r="T13">
        <v>181425.09</v>
      </c>
      <c r="U13">
        <v>0.19</v>
      </c>
      <c r="V13">
        <v>0.68</v>
      </c>
      <c r="W13">
        <v>0.83</v>
      </c>
      <c r="X13">
        <v>11.07</v>
      </c>
      <c r="Y13">
        <v>1</v>
      </c>
      <c r="Z13">
        <v>10</v>
      </c>
    </row>
    <row r="14" spans="1:26" x14ac:dyDescent="0.3">
      <c r="A14">
        <v>0</v>
      </c>
      <c r="B14">
        <v>70</v>
      </c>
      <c r="C14" t="s">
        <v>26</v>
      </c>
      <c r="D14">
        <v>1.9574</v>
      </c>
      <c r="E14">
        <v>51.09</v>
      </c>
      <c r="F14">
        <v>39.67</v>
      </c>
      <c r="G14">
        <v>7.49</v>
      </c>
      <c r="H14">
        <v>0.12</v>
      </c>
      <c r="I14">
        <v>318</v>
      </c>
      <c r="J14">
        <v>141.81</v>
      </c>
      <c r="K14">
        <v>47.83</v>
      </c>
      <c r="L14">
        <v>1</v>
      </c>
      <c r="M14">
        <v>316</v>
      </c>
      <c r="N14">
        <v>22.98</v>
      </c>
      <c r="O14">
        <v>17723.39</v>
      </c>
      <c r="P14">
        <v>433.08</v>
      </c>
      <c r="Q14">
        <v>3550.81</v>
      </c>
      <c r="R14">
        <v>618.27</v>
      </c>
      <c r="S14">
        <v>84.39</v>
      </c>
      <c r="T14">
        <v>265552.05</v>
      </c>
      <c r="U14">
        <v>0.14000000000000001</v>
      </c>
      <c r="V14">
        <v>0.6</v>
      </c>
      <c r="W14">
        <v>0.65</v>
      </c>
      <c r="X14">
        <v>15.68</v>
      </c>
      <c r="Y14">
        <v>1</v>
      </c>
      <c r="Z14">
        <v>10</v>
      </c>
    </row>
    <row r="15" spans="1:26" x14ac:dyDescent="0.3">
      <c r="A15">
        <v>1</v>
      </c>
      <c r="B15">
        <v>70</v>
      </c>
      <c r="C15" t="s">
        <v>26</v>
      </c>
      <c r="D15">
        <v>2.9382999999999999</v>
      </c>
      <c r="E15">
        <v>34.03</v>
      </c>
      <c r="F15">
        <v>28.8</v>
      </c>
      <c r="G15">
        <v>16.62</v>
      </c>
      <c r="H15">
        <v>0.25</v>
      </c>
      <c r="I15">
        <v>104</v>
      </c>
      <c r="J15">
        <v>143.16999999999999</v>
      </c>
      <c r="K15">
        <v>47.83</v>
      </c>
      <c r="L15">
        <v>2</v>
      </c>
      <c r="M15">
        <v>102</v>
      </c>
      <c r="N15">
        <v>23.34</v>
      </c>
      <c r="O15">
        <v>17891.86</v>
      </c>
      <c r="P15">
        <v>285.67</v>
      </c>
      <c r="Q15">
        <v>3549.54</v>
      </c>
      <c r="R15">
        <v>248.19</v>
      </c>
      <c r="S15">
        <v>84.39</v>
      </c>
      <c r="T15">
        <v>81578.33</v>
      </c>
      <c r="U15">
        <v>0.34</v>
      </c>
      <c r="V15">
        <v>0.82</v>
      </c>
      <c r="W15">
        <v>0.31</v>
      </c>
      <c r="X15">
        <v>4.8099999999999996</v>
      </c>
      <c r="Y15">
        <v>1</v>
      </c>
      <c r="Z15">
        <v>10</v>
      </c>
    </row>
    <row r="16" spans="1:26" x14ac:dyDescent="0.3">
      <c r="A16">
        <v>2</v>
      </c>
      <c r="B16">
        <v>70</v>
      </c>
      <c r="C16" t="s">
        <v>26</v>
      </c>
      <c r="D16">
        <v>3.2879999999999998</v>
      </c>
      <c r="E16">
        <v>30.41</v>
      </c>
      <c r="F16">
        <v>26.54</v>
      </c>
      <c r="G16">
        <v>27.94</v>
      </c>
      <c r="H16">
        <v>0.37</v>
      </c>
      <c r="I16">
        <v>57</v>
      </c>
      <c r="J16">
        <v>144.54</v>
      </c>
      <c r="K16">
        <v>47.83</v>
      </c>
      <c r="L16">
        <v>3</v>
      </c>
      <c r="M16">
        <v>41</v>
      </c>
      <c r="N16">
        <v>23.71</v>
      </c>
      <c r="O16">
        <v>18060.849999999999</v>
      </c>
      <c r="P16">
        <v>231.31</v>
      </c>
      <c r="Q16">
        <v>3549.55</v>
      </c>
      <c r="R16">
        <v>170.93</v>
      </c>
      <c r="S16">
        <v>84.39</v>
      </c>
      <c r="T16">
        <v>43187.360000000001</v>
      </c>
      <c r="U16">
        <v>0.49</v>
      </c>
      <c r="V16">
        <v>0.89</v>
      </c>
      <c r="W16">
        <v>0.25</v>
      </c>
      <c r="X16">
        <v>2.5499999999999998</v>
      </c>
      <c r="Y16">
        <v>1</v>
      </c>
      <c r="Z16">
        <v>10</v>
      </c>
    </row>
    <row r="17" spans="1:26" x14ac:dyDescent="0.3">
      <c r="A17">
        <v>3</v>
      </c>
      <c r="B17">
        <v>70</v>
      </c>
      <c r="C17" t="s">
        <v>26</v>
      </c>
      <c r="D17">
        <v>3.3237000000000001</v>
      </c>
      <c r="E17">
        <v>30.09</v>
      </c>
      <c r="F17">
        <v>26.36</v>
      </c>
      <c r="G17">
        <v>30.41</v>
      </c>
      <c r="H17">
        <v>0.49</v>
      </c>
      <c r="I17">
        <v>52</v>
      </c>
      <c r="J17">
        <v>145.91999999999999</v>
      </c>
      <c r="K17">
        <v>47.83</v>
      </c>
      <c r="L17">
        <v>4</v>
      </c>
      <c r="M17">
        <v>0</v>
      </c>
      <c r="N17">
        <v>24.09</v>
      </c>
      <c r="O17">
        <v>18230.349999999999</v>
      </c>
      <c r="P17">
        <v>225.42</v>
      </c>
      <c r="Q17">
        <v>3549.59</v>
      </c>
      <c r="R17">
        <v>162.94</v>
      </c>
      <c r="S17">
        <v>84.39</v>
      </c>
      <c r="T17">
        <v>39214.269999999997</v>
      </c>
      <c r="U17">
        <v>0.52</v>
      </c>
      <c r="V17">
        <v>0.9</v>
      </c>
      <c r="W17">
        <v>0.28999999999999998</v>
      </c>
      <c r="X17">
        <v>2.37</v>
      </c>
      <c r="Y17">
        <v>1</v>
      </c>
      <c r="Z17">
        <v>10</v>
      </c>
    </row>
    <row r="18" spans="1:26" x14ac:dyDescent="0.3">
      <c r="A18">
        <v>0</v>
      </c>
      <c r="B18">
        <v>90</v>
      </c>
      <c r="C18" t="s">
        <v>26</v>
      </c>
      <c r="D18">
        <v>1.5648</v>
      </c>
      <c r="E18">
        <v>63.91</v>
      </c>
      <c r="F18">
        <v>46.02</v>
      </c>
      <c r="G18">
        <v>6.35</v>
      </c>
      <c r="H18">
        <v>0.1</v>
      </c>
      <c r="I18">
        <v>435</v>
      </c>
      <c r="J18">
        <v>176.73</v>
      </c>
      <c r="K18">
        <v>52.44</v>
      </c>
      <c r="L18">
        <v>1</v>
      </c>
      <c r="M18">
        <v>433</v>
      </c>
      <c r="N18">
        <v>33.29</v>
      </c>
      <c r="O18">
        <v>22031.19</v>
      </c>
      <c r="P18">
        <v>589.49</v>
      </c>
      <c r="Q18">
        <v>3551.12</v>
      </c>
      <c r="R18">
        <v>835.34</v>
      </c>
      <c r="S18">
        <v>84.39</v>
      </c>
      <c r="T18">
        <v>373498.68</v>
      </c>
      <c r="U18">
        <v>0.1</v>
      </c>
      <c r="V18">
        <v>0.52</v>
      </c>
      <c r="W18">
        <v>0.83</v>
      </c>
      <c r="X18">
        <v>22.02</v>
      </c>
      <c r="Y18">
        <v>1</v>
      </c>
      <c r="Z18">
        <v>10</v>
      </c>
    </row>
    <row r="19" spans="1:26" x14ac:dyDescent="0.3">
      <c r="A19">
        <v>1</v>
      </c>
      <c r="B19">
        <v>90</v>
      </c>
      <c r="C19" t="s">
        <v>26</v>
      </c>
      <c r="D19">
        <v>2.6751999999999998</v>
      </c>
      <c r="E19">
        <v>37.380000000000003</v>
      </c>
      <c r="F19">
        <v>30.23</v>
      </c>
      <c r="G19">
        <v>13.64</v>
      </c>
      <c r="H19">
        <v>0.2</v>
      </c>
      <c r="I19">
        <v>133</v>
      </c>
      <c r="J19">
        <v>178.21</v>
      </c>
      <c r="K19">
        <v>52.44</v>
      </c>
      <c r="L19">
        <v>2</v>
      </c>
      <c r="M19">
        <v>131</v>
      </c>
      <c r="N19">
        <v>33.770000000000003</v>
      </c>
      <c r="O19">
        <v>22213.89</v>
      </c>
      <c r="P19">
        <v>365.01</v>
      </c>
      <c r="Q19">
        <v>3549.8</v>
      </c>
      <c r="R19">
        <v>297.11</v>
      </c>
      <c r="S19">
        <v>84.39</v>
      </c>
      <c r="T19">
        <v>105895.43</v>
      </c>
      <c r="U19">
        <v>0.28000000000000003</v>
      </c>
      <c r="V19">
        <v>0.78</v>
      </c>
      <c r="W19">
        <v>0.34</v>
      </c>
      <c r="X19">
        <v>6.24</v>
      </c>
      <c r="Y19">
        <v>1</v>
      </c>
      <c r="Z19">
        <v>10</v>
      </c>
    </row>
    <row r="20" spans="1:26" x14ac:dyDescent="0.3">
      <c r="A20">
        <v>2</v>
      </c>
      <c r="B20">
        <v>90</v>
      </c>
      <c r="C20" t="s">
        <v>26</v>
      </c>
      <c r="D20">
        <v>3.0767000000000002</v>
      </c>
      <c r="E20">
        <v>32.5</v>
      </c>
      <c r="F20">
        <v>27.41</v>
      </c>
      <c r="G20">
        <v>21.93</v>
      </c>
      <c r="H20">
        <v>0.3</v>
      </c>
      <c r="I20">
        <v>75</v>
      </c>
      <c r="J20">
        <v>179.7</v>
      </c>
      <c r="K20">
        <v>52.44</v>
      </c>
      <c r="L20">
        <v>3</v>
      </c>
      <c r="M20">
        <v>73</v>
      </c>
      <c r="N20">
        <v>34.26</v>
      </c>
      <c r="O20">
        <v>22397.24</v>
      </c>
      <c r="P20">
        <v>308.25</v>
      </c>
      <c r="Q20">
        <v>3549.71</v>
      </c>
      <c r="R20">
        <v>201.2</v>
      </c>
      <c r="S20">
        <v>84.39</v>
      </c>
      <c r="T20">
        <v>58230.04</v>
      </c>
      <c r="U20">
        <v>0.42</v>
      </c>
      <c r="V20">
        <v>0.86</v>
      </c>
      <c r="W20">
        <v>0.26</v>
      </c>
      <c r="X20">
        <v>3.43</v>
      </c>
      <c r="Y20">
        <v>1</v>
      </c>
      <c r="Z20">
        <v>10</v>
      </c>
    </row>
    <row r="21" spans="1:26" x14ac:dyDescent="0.3">
      <c r="A21">
        <v>3</v>
      </c>
      <c r="B21">
        <v>90</v>
      </c>
      <c r="C21" t="s">
        <v>26</v>
      </c>
      <c r="D21">
        <v>3.3058000000000001</v>
      </c>
      <c r="E21">
        <v>30.25</v>
      </c>
      <c r="F21">
        <v>26.09</v>
      </c>
      <c r="G21">
        <v>31.94</v>
      </c>
      <c r="H21">
        <v>0.39</v>
      </c>
      <c r="I21">
        <v>49</v>
      </c>
      <c r="J21">
        <v>181.19</v>
      </c>
      <c r="K21">
        <v>52.44</v>
      </c>
      <c r="L21">
        <v>4</v>
      </c>
      <c r="M21">
        <v>47</v>
      </c>
      <c r="N21">
        <v>34.75</v>
      </c>
      <c r="O21">
        <v>22581.25</v>
      </c>
      <c r="P21">
        <v>267.54000000000002</v>
      </c>
      <c r="Q21">
        <v>3549.48</v>
      </c>
      <c r="R21">
        <v>155.91</v>
      </c>
      <c r="S21">
        <v>84.39</v>
      </c>
      <c r="T21">
        <v>35715.089999999997</v>
      </c>
      <c r="U21">
        <v>0.54</v>
      </c>
      <c r="V21">
        <v>0.91</v>
      </c>
      <c r="W21">
        <v>0.22</v>
      </c>
      <c r="X21">
        <v>2.1</v>
      </c>
      <c r="Y21">
        <v>1</v>
      </c>
      <c r="Z21">
        <v>10</v>
      </c>
    </row>
    <row r="22" spans="1:26" x14ac:dyDescent="0.3">
      <c r="A22">
        <v>4</v>
      </c>
      <c r="B22">
        <v>90</v>
      </c>
      <c r="C22" t="s">
        <v>26</v>
      </c>
      <c r="D22">
        <v>3.3624000000000001</v>
      </c>
      <c r="E22">
        <v>29.74</v>
      </c>
      <c r="F22">
        <v>25.86</v>
      </c>
      <c r="G22">
        <v>37.85</v>
      </c>
      <c r="H22">
        <v>0.49</v>
      </c>
      <c r="I22">
        <v>41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252.69</v>
      </c>
      <c r="Q22">
        <v>3549.45</v>
      </c>
      <c r="R22">
        <v>146.9</v>
      </c>
      <c r="S22">
        <v>84.39</v>
      </c>
      <c r="T22">
        <v>31250.52</v>
      </c>
      <c r="U22">
        <v>0.56999999999999995</v>
      </c>
      <c r="V22">
        <v>0.92</v>
      </c>
      <c r="W22">
        <v>0.25</v>
      </c>
      <c r="X22">
        <v>1.88</v>
      </c>
      <c r="Y22">
        <v>1</v>
      </c>
      <c r="Z22">
        <v>10</v>
      </c>
    </row>
    <row r="23" spans="1:26" x14ac:dyDescent="0.3">
      <c r="A23">
        <v>5</v>
      </c>
      <c r="B23">
        <v>90</v>
      </c>
      <c r="C23" t="s">
        <v>26</v>
      </c>
      <c r="D23">
        <v>3.3624000000000001</v>
      </c>
      <c r="E23">
        <v>29.74</v>
      </c>
      <c r="F23">
        <v>25.86</v>
      </c>
      <c r="G23">
        <v>37.85</v>
      </c>
      <c r="H23">
        <v>0.57999999999999996</v>
      </c>
      <c r="I23">
        <v>41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254.75</v>
      </c>
      <c r="Q23">
        <v>3549.73</v>
      </c>
      <c r="R23">
        <v>146.84</v>
      </c>
      <c r="S23">
        <v>84.39</v>
      </c>
      <c r="T23">
        <v>31217.52</v>
      </c>
      <c r="U23">
        <v>0.56999999999999995</v>
      </c>
      <c r="V23">
        <v>0.92</v>
      </c>
      <c r="W23">
        <v>0.25</v>
      </c>
      <c r="X23">
        <v>1.88</v>
      </c>
      <c r="Y23">
        <v>1</v>
      </c>
      <c r="Z23">
        <v>10</v>
      </c>
    </row>
    <row r="24" spans="1:26" x14ac:dyDescent="0.3">
      <c r="A24">
        <v>0</v>
      </c>
      <c r="B24">
        <v>10</v>
      </c>
      <c r="C24" t="s">
        <v>26</v>
      </c>
      <c r="D24">
        <v>2.1665000000000001</v>
      </c>
      <c r="E24">
        <v>46.16</v>
      </c>
      <c r="F24">
        <v>40.549999999999997</v>
      </c>
      <c r="G24">
        <v>6.83</v>
      </c>
      <c r="H24">
        <v>0.64</v>
      </c>
      <c r="I24">
        <v>356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117.4</v>
      </c>
      <c r="Q24">
        <v>3550.92</v>
      </c>
      <c r="R24">
        <v>629.70000000000005</v>
      </c>
      <c r="S24">
        <v>84.39</v>
      </c>
      <c r="T24">
        <v>271075.17</v>
      </c>
      <c r="U24">
        <v>0.13</v>
      </c>
      <c r="V24">
        <v>0.57999999999999996</v>
      </c>
      <c r="W24">
        <v>1.17</v>
      </c>
      <c r="X24">
        <v>16.559999999999999</v>
      </c>
      <c r="Y24">
        <v>1</v>
      </c>
      <c r="Z24">
        <v>10</v>
      </c>
    </row>
    <row r="25" spans="1:26" x14ac:dyDescent="0.3">
      <c r="A25">
        <v>0</v>
      </c>
      <c r="B25">
        <v>45</v>
      </c>
      <c r="C25" t="s">
        <v>26</v>
      </c>
      <c r="D25">
        <v>2.5246</v>
      </c>
      <c r="E25">
        <v>39.61</v>
      </c>
      <c r="F25">
        <v>33.53</v>
      </c>
      <c r="G25">
        <v>10.11</v>
      </c>
      <c r="H25">
        <v>0.18</v>
      </c>
      <c r="I25">
        <v>199</v>
      </c>
      <c r="J25">
        <v>98.71</v>
      </c>
      <c r="K25">
        <v>39.72</v>
      </c>
      <c r="L25">
        <v>1</v>
      </c>
      <c r="M25">
        <v>197</v>
      </c>
      <c r="N25">
        <v>12.99</v>
      </c>
      <c r="O25">
        <v>12407.75</v>
      </c>
      <c r="P25">
        <v>271.94</v>
      </c>
      <c r="Q25">
        <v>3550.02</v>
      </c>
      <c r="R25">
        <v>409.08</v>
      </c>
      <c r="S25">
        <v>84.39</v>
      </c>
      <c r="T25">
        <v>161547.87</v>
      </c>
      <c r="U25">
        <v>0.21</v>
      </c>
      <c r="V25">
        <v>0.71</v>
      </c>
      <c r="W25">
        <v>0.46</v>
      </c>
      <c r="X25">
        <v>9.5399999999999991</v>
      </c>
      <c r="Y25">
        <v>1</v>
      </c>
      <c r="Z25">
        <v>10</v>
      </c>
    </row>
    <row r="26" spans="1:26" x14ac:dyDescent="0.3">
      <c r="A26">
        <v>1</v>
      </c>
      <c r="B26">
        <v>45</v>
      </c>
      <c r="C26" t="s">
        <v>26</v>
      </c>
      <c r="D26">
        <v>3.1861999999999999</v>
      </c>
      <c r="E26">
        <v>31.39</v>
      </c>
      <c r="F26">
        <v>27.73</v>
      </c>
      <c r="G26">
        <v>20.54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191.35</v>
      </c>
      <c r="Q26">
        <v>3549.57</v>
      </c>
      <c r="R26">
        <v>208.39</v>
      </c>
      <c r="S26">
        <v>84.39</v>
      </c>
      <c r="T26">
        <v>61797.24</v>
      </c>
      <c r="U26">
        <v>0.4</v>
      </c>
      <c r="V26">
        <v>0.85</v>
      </c>
      <c r="W26">
        <v>0.37</v>
      </c>
      <c r="X26">
        <v>3.75</v>
      </c>
      <c r="Y26">
        <v>1</v>
      </c>
      <c r="Z26">
        <v>10</v>
      </c>
    </row>
    <row r="27" spans="1:26" x14ac:dyDescent="0.3">
      <c r="A27">
        <v>2</v>
      </c>
      <c r="B27">
        <v>45</v>
      </c>
      <c r="C27" t="s">
        <v>26</v>
      </c>
      <c r="D27">
        <v>3.1949000000000001</v>
      </c>
      <c r="E27">
        <v>31.3</v>
      </c>
      <c r="F27">
        <v>27.67</v>
      </c>
      <c r="G27">
        <v>20.75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192.57</v>
      </c>
      <c r="Q27">
        <v>3549.51</v>
      </c>
      <c r="R27">
        <v>206.13</v>
      </c>
      <c r="S27">
        <v>84.39</v>
      </c>
      <c r="T27">
        <v>60669.7</v>
      </c>
      <c r="U27">
        <v>0.41</v>
      </c>
      <c r="V27">
        <v>0.86</v>
      </c>
      <c r="W27">
        <v>0.37</v>
      </c>
      <c r="X27">
        <v>3.68</v>
      </c>
      <c r="Y27">
        <v>1</v>
      </c>
      <c r="Z27">
        <v>10</v>
      </c>
    </row>
    <row r="28" spans="1:26" x14ac:dyDescent="0.3">
      <c r="A28">
        <v>0</v>
      </c>
      <c r="B28">
        <v>60</v>
      </c>
      <c r="C28" t="s">
        <v>26</v>
      </c>
      <c r="D28">
        <v>2.1688000000000001</v>
      </c>
      <c r="E28">
        <v>46.11</v>
      </c>
      <c r="F28">
        <v>37.1</v>
      </c>
      <c r="G28">
        <v>8.2799999999999994</v>
      </c>
      <c r="H28">
        <v>0.14000000000000001</v>
      </c>
      <c r="I28">
        <v>269</v>
      </c>
      <c r="J28">
        <v>124.63</v>
      </c>
      <c r="K28">
        <v>45</v>
      </c>
      <c r="L28">
        <v>1</v>
      </c>
      <c r="M28">
        <v>267</v>
      </c>
      <c r="N28">
        <v>18.64</v>
      </c>
      <c r="O28">
        <v>15605.44</v>
      </c>
      <c r="P28">
        <v>366.57</v>
      </c>
      <c r="Q28">
        <v>3550.3</v>
      </c>
      <c r="R28">
        <v>530.86</v>
      </c>
      <c r="S28">
        <v>84.39</v>
      </c>
      <c r="T28">
        <v>222090.51</v>
      </c>
      <c r="U28">
        <v>0.16</v>
      </c>
      <c r="V28">
        <v>0.64</v>
      </c>
      <c r="W28">
        <v>0.56999999999999995</v>
      </c>
      <c r="X28">
        <v>13.11</v>
      </c>
      <c r="Y28">
        <v>1</v>
      </c>
      <c r="Z28">
        <v>10</v>
      </c>
    </row>
    <row r="29" spans="1:26" x14ac:dyDescent="0.3">
      <c r="A29">
        <v>1</v>
      </c>
      <c r="B29">
        <v>60</v>
      </c>
      <c r="C29" t="s">
        <v>26</v>
      </c>
      <c r="D29">
        <v>3.08</v>
      </c>
      <c r="E29">
        <v>32.47</v>
      </c>
      <c r="F29">
        <v>28.06</v>
      </c>
      <c r="G29">
        <v>18.920000000000002</v>
      </c>
      <c r="H29">
        <v>0.28000000000000003</v>
      </c>
      <c r="I29">
        <v>89</v>
      </c>
      <c r="J29">
        <v>125.95</v>
      </c>
      <c r="K29">
        <v>45</v>
      </c>
      <c r="L29">
        <v>2</v>
      </c>
      <c r="M29">
        <v>87</v>
      </c>
      <c r="N29">
        <v>18.95</v>
      </c>
      <c r="O29">
        <v>15767.7</v>
      </c>
      <c r="P29">
        <v>243.46</v>
      </c>
      <c r="Q29">
        <v>3549.45</v>
      </c>
      <c r="R29">
        <v>223.33</v>
      </c>
      <c r="S29">
        <v>84.39</v>
      </c>
      <c r="T29">
        <v>69225.58</v>
      </c>
      <c r="U29">
        <v>0.38</v>
      </c>
      <c r="V29">
        <v>0.84</v>
      </c>
      <c r="W29">
        <v>0.28000000000000003</v>
      </c>
      <c r="X29">
        <v>4.08</v>
      </c>
      <c r="Y29">
        <v>1</v>
      </c>
      <c r="Z29">
        <v>10</v>
      </c>
    </row>
    <row r="30" spans="1:26" x14ac:dyDescent="0.3">
      <c r="A30">
        <v>2</v>
      </c>
      <c r="B30">
        <v>60</v>
      </c>
      <c r="C30" t="s">
        <v>26</v>
      </c>
      <c r="D30">
        <v>3.2795000000000001</v>
      </c>
      <c r="E30">
        <v>30.49</v>
      </c>
      <c r="F30">
        <v>26.8</v>
      </c>
      <c r="G30">
        <v>26.36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212.39</v>
      </c>
      <c r="Q30">
        <v>3549.61</v>
      </c>
      <c r="R30">
        <v>177.67</v>
      </c>
      <c r="S30">
        <v>84.39</v>
      </c>
      <c r="T30">
        <v>46534.19</v>
      </c>
      <c r="U30">
        <v>0.48</v>
      </c>
      <c r="V30">
        <v>0.88</v>
      </c>
      <c r="W30">
        <v>0.32</v>
      </c>
      <c r="X30">
        <v>2.81</v>
      </c>
      <c r="Y30">
        <v>1</v>
      </c>
      <c r="Z30">
        <v>10</v>
      </c>
    </row>
    <row r="31" spans="1:26" x14ac:dyDescent="0.3">
      <c r="A31">
        <v>3</v>
      </c>
      <c r="B31">
        <v>60</v>
      </c>
      <c r="C31" t="s">
        <v>26</v>
      </c>
      <c r="D31">
        <v>3.2795000000000001</v>
      </c>
      <c r="E31">
        <v>30.49</v>
      </c>
      <c r="F31">
        <v>26.8</v>
      </c>
      <c r="G31">
        <v>26.36</v>
      </c>
      <c r="H31">
        <v>0.55000000000000004</v>
      </c>
      <c r="I31">
        <v>61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214.48</v>
      </c>
      <c r="Q31">
        <v>3549.61</v>
      </c>
      <c r="R31">
        <v>177.64</v>
      </c>
      <c r="S31">
        <v>84.39</v>
      </c>
      <c r="T31">
        <v>46519.25</v>
      </c>
      <c r="U31">
        <v>0.48</v>
      </c>
      <c r="V31">
        <v>0.88</v>
      </c>
      <c r="W31">
        <v>0.32</v>
      </c>
      <c r="X31">
        <v>2.82</v>
      </c>
      <c r="Y31">
        <v>1</v>
      </c>
      <c r="Z31">
        <v>10</v>
      </c>
    </row>
    <row r="32" spans="1:26" x14ac:dyDescent="0.3">
      <c r="A32">
        <v>0</v>
      </c>
      <c r="B32">
        <v>80</v>
      </c>
      <c r="C32" t="s">
        <v>26</v>
      </c>
      <c r="D32">
        <v>1.7556</v>
      </c>
      <c r="E32">
        <v>56.96</v>
      </c>
      <c r="F32">
        <v>42.62</v>
      </c>
      <c r="G32">
        <v>6.86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506.53</v>
      </c>
      <c r="Q32">
        <v>3550.64</v>
      </c>
      <c r="R32">
        <v>719.44</v>
      </c>
      <c r="S32">
        <v>84.39</v>
      </c>
      <c r="T32">
        <v>315860.84999999998</v>
      </c>
      <c r="U32">
        <v>0.12</v>
      </c>
      <c r="V32">
        <v>0.56000000000000005</v>
      </c>
      <c r="W32">
        <v>0.73</v>
      </c>
      <c r="X32">
        <v>18.62</v>
      </c>
      <c r="Y32">
        <v>1</v>
      </c>
      <c r="Z32">
        <v>10</v>
      </c>
    </row>
    <row r="33" spans="1:26" x14ac:dyDescent="0.3">
      <c r="A33">
        <v>1</v>
      </c>
      <c r="B33">
        <v>80</v>
      </c>
      <c r="C33" t="s">
        <v>26</v>
      </c>
      <c r="D33">
        <v>2.8012000000000001</v>
      </c>
      <c r="E33">
        <v>35.700000000000003</v>
      </c>
      <c r="F33">
        <v>29.54</v>
      </c>
      <c r="G33">
        <v>14.89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20034.400000000001</v>
      </c>
      <c r="P33">
        <v>326.08</v>
      </c>
      <c r="Q33">
        <v>3549.69</v>
      </c>
      <c r="R33">
        <v>273.56</v>
      </c>
      <c r="S33">
        <v>84.39</v>
      </c>
      <c r="T33">
        <v>94187.71</v>
      </c>
      <c r="U33">
        <v>0.31</v>
      </c>
      <c r="V33">
        <v>0.8</v>
      </c>
      <c r="W33">
        <v>0.32</v>
      </c>
      <c r="X33">
        <v>5.55</v>
      </c>
      <c r="Y33">
        <v>1</v>
      </c>
      <c r="Z33">
        <v>10</v>
      </c>
    </row>
    <row r="34" spans="1:26" x14ac:dyDescent="0.3">
      <c r="A34">
        <v>2</v>
      </c>
      <c r="B34">
        <v>80</v>
      </c>
      <c r="C34" t="s">
        <v>26</v>
      </c>
      <c r="D34">
        <v>3.1850999999999998</v>
      </c>
      <c r="E34">
        <v>31.4</v>
      </c>
      <c r="F34">
        <v>26.94</v>
      </c>
      <c r="G34">
        <v>24.5</v>
      </c>
      <c r="H34">
        <v>0.33</v>
      </c>
      <c r="I34">
        <v>66</v>
      </c>
      <c r="J34">
        <v>161.97</v>
      </c>
      <c r="K34">
        <v>50.28</v>
      </c>
      <c r="L34">
        <v>3</v>
      </c>
      <c r="M34">
        <v>64</v>
      </c>
      <c r="N34">
        <v>28.69</v>
      </c>
      <c r="O34">
        <v>20210.21</v>
      </c>
      <c r="P34">
        <v>270.48</v>
      </c>
      <c r="Q34">
        <v>3549.47</v>
      </c>
      <c r="R34">
        <v>185.16</v>
      </c>
      <c r="S34">
        <v>84.39</v>
      </c>
      <c r="T34">
        <v>50253.52</v>
      </c>
      <c r="U34">
        <v>0.46</v>
      </c>
      <c r="V34">
        <v>0.88</v>
      </c>
      <c r="W34">
        <v>0.24</v>
      </c>
      <c r="X34">
        <v>2.96</v>
      </c>
      <c r="Y34">
        <v>1</v>
      </c>
      <c r="Z34">
        <v>10</v>
      </c>
    </row>
    <row r="35" spans="1:26" x14ac:dyDescent="0.3">
      <c r="A35">
        <v>3</v>
      </c>
      <c r="B35">
        <v>80</v>
      </c>
      <c r="C35" t="s">
        <v>26</v>
      </c>
      <c r="D35">
        <v>3.3454999999999999</v>
      </c>
      <c r="E35">
        <v>29.89</v>
      </c>
      <c r="F35">
        <v>26.05</v>
      </c>
      <c r="G35">
        <v>33.26</v>
      </c>
      <c r="H35">
        <v>0.43</v>
      </c>
      <c r="I35">
        <v>47</v>
      </c>
      <c r="J35">
        <v>163.4</v>
      </c>
      <c r="K35">
        <v>50.28</v>
      </c>
      <c r="L35">
        <v>4</v>
      </c>
      <c r="M35">
        <v>6</v>
      </c>
      <c r="N35">
        <v>29.12</v>
      </c>
      <c r="O35">
        <v>20386.62</v>
      </c>
      <c r="P35">
        <v>239.35</v>
      </c>
      <c r="Q35">
        <v>3549.52</v>
      </c>
      <c r="R35">
        <v>152.97999999999999</v>
      </c>
      <c r="S35">
        <v>84.39</v>
      </c>
      <c r="T35">
        <v>34257.75</v>
      </c>
      <c r="U35">
        <v>0.55000000000000004</v>
      </c>
      <c r="V35">
        <v>0.91</v>
      </c>
      <c r="W35">
        <v>0.27</v>
      </c>
      <c r="X35">
        <v>2.0699999999999998</v>
      </c>
      <c r="Y35">
        <v>1</v>
      </c>
      <c r="Z35">
        <v>10</v>
      </c>
    </row>
    <row r="36" spans="1:26" x14ac:dyDescent="0.3">
      <c r="A36">
        <v>4</v>
      </c>
      <c r="B36">
        <v>80</v>
      </c>
      <c r="C36" t="s">
        <v>26</v>
      </c>
      <c r="D36">
        <v>3.3492000000000002</v>
      </c>
      <c r="E36">
        <v>29.86</v>
      </c>
      <c r="F36">
        <v>26.05</v>
      </c>
      <c r="G36">
        <v>33.979999999999997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240.67</v>
      </c>
      <c r="Q36">
        <v>3549.46</v>
      </c>
      <c r="R36">
        <v>152.85</v>
      </c>
      <c r="S36">
        <v>84.39</v>
      </c>
      <c r="T36">
        <v>34198.35</v>
      </c>
      <c r="U36">
        <v>0.55000000000000004</v>
      </c>
      <c r="V36">
        <v>0.91</v>
      </c>
      <c r="W36">
        <v>0.27</v>
      </c>
      <c r="X36">
        <v>2.0699999999999998</v>
      </c>
      <c r="Y36">
        <v>1</v>
      </c>
      <c r="Z36">
        <v>10</v>
      </c>
    </row>
    <row r="37" spans="1:26" x14ac:dyDescent="0.3">
      <c r="A37">
        <v>0</v>
      </c>
      <c r="B37">
        <v>35</v>
      </c>
      <c r="C37" t="s">
        <v>26</v>
      </c>
      <c r="D37">
        <v>2.8123999999999998</v>
      </c>
      <c r="E37">
        <v>35.56</v>
      </c>
      <c r="F37">
        <v>31.08</v>
      </c>
      <c r="G37">
        <v>12.43</v>
      </c>
      <c r="H37">
        <v>0.22</v>
      </c>
      <c r="I37">
        <v>150</v>
      </c>
      <c r="J37">
        <v>80.84</v>
      </c>
      <c r="K37">
        <v>35.1</v>
      </c>
      <c r="L37">
        <v>1</v>
      </c>
      <c r="M37">
        <v>147</v>
      </c>
      <c r="N37">
        <v>9.74</v>
      </c>
      <c r="O37">
        <v>10204.209999999999</v>
      </c>
      <c r="P37">
        <v>205.82</v>
      </c>
      <c r="Q37">
        <v>3549.69</v>
      </c>
      <c r="R37">
        <v>325.76</v>
      </c>
      <c r="S37">
        <v>84.39</v>
      </c>
      <c r="T37">
        <v>120133.25</v>
      </c>
      <c r="U37">
        <v>0.26</v>
      </c>
      <c r="V37">
        <v>0.76</v>
      </c>
      <c r="W37">
        <v>0.38</v>
      </c>
      <c r="X37">
        <v>7.09</v>
      </c>
      <c r="Y37">
        <v>1</v>
      </c>
      <c r="Z37">
        <v>10</v>
      </c>
    </row>
    <row r="38" spans="1:26" x14ac:dyDescent="0.3">
      <c r="A38">
        <v>1</v>
      </c>
      <c r="B38">
        <v>35</v>
      </c>
      <c r="C38" t="s">
        <v>26</v>
      </c>
      <c r="D38">
        <v>3.0847000000000002</v>
      </c>
      <c r="E38">
        <v>32.42</v>
      </c>
      <c r="F38">
        <v>28.75</v>
      </c>
      <c r="G38">
        <v>16.75</v>
      </c>
      <c r="H38">
        <v>0.43</v>
      </c>
      <c r="I38">
        <v>103</v>
      </c>
      <c r="J38">
        <v>82.04</v>
      </c>
      <c r="K38">
        <v>35.1</v>
      </c>
      <c r="L38">
        <v>2</v>
      </c>
      <c r="M38">
        <v>0</v>
      </c>
      <c r="N38">
        <v>9.94</v>
      </c>
      <c r="O38">
        <v>10352.530000000001</v>
      </c>
      <c r="P38">
        <v>177.33</v>
      </c>
      <c r="Q38">
        <v>3549.69</v>
      </c>
      <c r="R38">
        <v>241.72</v>
      </c>
      <c r="S38">
        <v>84.39</v>
      </c>
      <c r="T38">
        <v>78349.429999999993</v>
      </c>
      <c r="U38">
        <v>0.35</v>
      </c>
      <c r="V38">
        <v>0.82</v>
      </c>
      <c r="W38">
        <v>0.44</v>
      </c>
      <c r="X38">
        <v>4.76</v>
      </c>
      <c r="Y38">
        <v>1</v>
      </c>
      <c r="Z38">
        <v>10</v>
      </c>
    </row>
    <row r="39" spans="1:26" x14ac:dyDescent="0.3">
      <c r="A39">
        <v>0</v>
      </c>
      <c r="B39">
        <v>50</v>
      </c>
      <c r="C39" t="s">
        <v>26</v>
      </c>
      <c r="D39">
        <v>2.4</v>
      </c>
      <c r="E39">
        <v>41.67</v>
      </c>
      <c r="F39">
        <v>34.700000000000003</v>
      </c>
      <c r="G39">
        <v>9.3800000000000008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303.12</v>
      </c>
      <c r="Q39">
        <v>3550.25</v>
      </c>
      <c r="R39">
        <v>448.79</v>
      </c>
      <c r="S39">
        <v>84.39</v>
      </c>
      <c r="T39">
        <v>181291.89</v>
      </c>
      <c r="U39">
        <v>0.19</v>
      </c>
      <c r="V39">
        <v>0.68</v>
      </c>
      <c r="W39">
        <v>0.5</v>
      </c>
      <c r="X39">
        <v>10.71</v>
      </c>
      <c r="Y39">
        <v>1</v>
      </c>
      <c r="Z39">
        <v>10</v>
      </c>
    </row>
    <row r="40" spans="1:26" x14ac:dyDescent="0.3">
      <c r="A40">
        <v>1</v>
      </c>
      <c r="B40">
        <v>50</v>
      </c>
      <c r="C40" t="s">
        <v>26</v>
      </c>
      <c r="D40">
        <v>3.2018</v>
      </c>
      <c r="E40">
        <v>31.23</v>
      </c>
      <c r="F40">
        <v>27.51</v>
      </c>
      <c r="G40">
        <v>21.72</v>
      </c>
      <c r="H40">
        <v>0.32</v>
      </c>
      <c r="I40">
        <v>76</v>
      </c>
      <c r="J40">
        <v>108.68</v>
      </c>
      <c r="K40">
        <v>41.65</v>
      </c>
      <c r="L40">
        <v>2</v>
      </c>
      <c r="M40">
        <v>28</v>
      </c>
      <c r="N40">
        <v>15.03</v>
      </c>
      <c r="O40">
        <v>13638.32</v>
      </c>
      <c r="P40">
        <v>200.36</v>
      </c>
      <c r="Q40">
        <v>3549.63</v>
      </c>
      <c r="R40">
        <v>202.33</v>
      </c>
      <c r="S40">
        <v>84.39</v>
      </c>
      <c r="T40">
        <v>58791.040000000001</v>
      </c>
      <c r="U40">
        <v>0.42</v>
      </c>
      <c r="V40">
        <v>0.86</v>
      </c>
      <c r="W40">
        <v>0.32</v>
      </c>
      <c r="X40">
        <v>3.52</v>
      </c>
      <c r="Y40">
        <v>1</v>
      </c>
      <c r="Z40">
        <v>10</v>
      </c>
    </row>
    <row r="41" spans="1:26" x14ac:dyDescent="0.3">
      <c r="A41">
        <v>2</v>
      </c>
      <c r="B41">
        <v>50</v>
      </c>
      <c r="C41" t="s">
        <v>26</v>
      </c>
      <c r="D41">
        <v>3.2317</v>
      </c>
      <c r="E41">
        <v>30.94</v>
      </c>
      <c r="F41">
        <v>27.31</v>
      </c>
      <c r="G41">
        <v>22.76</v>
      </c>
      <c r="H41">
        <v>0.48</v>
      </c>
      <c r="I41">
        <v>72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198.59</v>
      </c>
      <c r="Q41">
        <v>3549.41</v>
      </c>
      <c r="R41">
        <v>194.28</v>
      </c>
      <c r="S41">
        <v>84.39</v>
      </c>
      <c r="T41">
        <v>54786.42</v>
      </c>
      <c r="U41">
        <v>0.43</v>
      </c>
      <c r="V41">
        <v>0.87</v>
      </c>
      <c r="W41">
        <v>0.35</v>
      </c>
      <c r="X41">
        <v>3.32</v>
      </c>
      <c r="Y41">
        <v>1</v>
      </c>
      <c r="Z41">
        <v>10</v>
      </c>
    </row>
    <row r="42" spans="1:26" x14ac:dyDescent="0.3">
      <c r="A42">
        <v>0</v>
      </c>
      <c r="B42">
        <v>25</v>
      </c>
      <c r="C42" t="s">
        <v>26</v>
      </c>
      <c r="D42">
        <v>2.8944000000000001</v>
      </c>
      <c r="E42">
        <v>34.549999999999997</v>
      </c>
      <c r="F42">
        <v>30.74</v>
      </c>
      <c r="G42">
        <v>12.72</v>
      </c>
      <c r="H42">
        <v>0.28000000000000003</v>
      </c>
      <c r="I42">
        <v>145</v>
      </c>
      <c r="J42">
        <v>61.76</v>
      </c>
      <c r="K42">
        <v>28.92</v>
      </c>
      <c r="L42">
        <v>1</v>
      </c>
      <c r="M42">
        <v>2</v>
      </c>
      <c r="N42">
        <v>6.84</v>
      </c>
      <c r="O42">
        <v>7851.41</v>
      </c>
      <c r="P42">
        <v>159.79</v>
      </c>
      <c r="Q42">
        <v>3549.91</v>
      </c>
      <c r="R42">
        <v>307.27999999999997</v>
      </c>
      <c r="S42">
        <v>84.39</v>
      </c>
      <c r="T42">
        <v>110919.49</v>
      </c>
      <c r="U42">
        <v>0.27</v>
      </c>
      <c r="V42">
        <v>0.77</v>
      </c>
      <c r="W42">
        <v>0.56000000000000005</v>
      </c>
      <c r="X42">
        <v>6.75</v>
      </c>
      <c r="Y42">
        <v>1</v>
      </c>
      <c r="Z42">
        <v>10</v>
      </c>
    </row>
    <row r="43" spans="1:26" x14ac:dyDescent="0.3">
      <c r="A43">
        <v>1</v>
      </c>
      <c r="B43">
        <v>25</v>
      </c>
      <c r="C43" t="s">
        <v>26</v>
      </c>
      <c r="D43">
        <v>2.9074</v>
      </c>
      <c r="E43">
        <v>34.39</v>
      </c>
      <c r="F43">
        <v>30.61</v>
      </c>
      <c r="G43">
        <v>12.84</v>
      </c>
      <c r="H43">
        <v>0.55000000000000004</v>
      </c>
      <c r="I43">
        <v>143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161.44999999999999</v>
      </c>
      <c r="Q43">
        <v>3549.9</v>
      </c>
      <c r="R43">
        <v>302.95</v>
      </c>
      <c r="S43">
        <v>84.39</v>
      </c>
      <c r="T43">
        <v>108762.56</v>
      </c>
      <c r="U43">
        <v>0.28000000000000003</v>
      </c>
      <c r="V43">
        <v>0.77</v>
      </c>
      <c r="W43">
        <v>0.55000000000000004</v>
      </c>
      <c r="X43">
        <v>6.63</v>
      </c>
      <c r="Y43">
        <v>1</v>
      </c>
      <c r="Z43">
        <v>10</v>
      </c>
    </row>
    <row r="44" spans="1:26" x14ac:dyDescent="0.3">
      <c r="A44">
        <v>0</v>
      </c>
      <c r="B44">
        <v>85</v>
      </c>
      <c r="C44" t="s">
        <v>26</v>
      </c>
      <c r="D44">
        <v>1.6587000000000001</v>
      </c>
      <c r="E44">
        <v>60.29</v>
      </c>
      <c r="F44">
        <v>44.26</v>
      </c>
      <c r="G44">
        <v>6.59</v>
      </c>
      <c r="H44">
        <v>0.11</v>
      </c>
      <c r="I44">
        <v>403</v>
      </c>
      <c r="J44">
        <v>167.88</v>
      </c>
      <c r="K44">
        <v>51.39</v>
      </c>
      <c r="L44">
        <v>1</v>
      </c>
      <c r="M44">
        <v>401</v>
      </c>
      <c r="N44">
        <v>30.49</v>
      </c>
      <c r="O44">
        <v>20939.59</v>
      </c>
      <c r="P44">
        <v>546.72</v>
      </c>
      <c r="Q44">
        <v>3550.59</v>
      </c>
      <c r="R44">
        <v>774.92</v>
      </c>
      <c r="S44">
        <v>84.39</v>
      </c>
      <c r="T44">
        <v>343449.31</v>
      </c>
      <c r="U44">
        <v>0.11</v>
      </c>
      <c r="V44">
        <v>0.54</v>
      </c>
      <c r="W44">
        <v>0.79</v>
      </c>
      <c r="X44">
        <v>20.260000000000002</v>
      </c>
      <c r="Y44">
        <v>1</v>
      </c>
      <c r="Z44">
        <v>10</v>
      </c>
    </row>
    <row r="45" spans="1:26" x14ac:dyDescent="0.3">
      <c r="A45">
        <v>1</v>
      </c>
      <c r="B45">
        <v>85</v>
      </c>
      <c r="C45" t="s">
        <v>26</v>
      </c>
      <c r="D45">
        <v>2.7382</v>
      </c>
      <c r="E45">
        <v>36.520000000000003</v>
      </c>
      <c r="F45">
        <v>29.88</v>
      </c>
      <c r="G45">
        <v>14.23</v>
      </c>
      <c r="H45">
        <v>0.21</v>
      </c>
      <c r="I45">
        <v>126</v>
      </c>
      <c r="J45">
        <v>169.33</v>
      </c>
      <c r="K45">
        <v>51.39</v>
      </c>
      <c r="L45">
        <v>2</v>
      </c>
      <c r="M45">
        <v>124</v>
      </c>
      <c r="N45">
        <v>30.94</v>
      </c>
      <c r="O45">
        <v>21118.46</v>
      </c>
      <c r="P45">
        <v>345.54</v>
      </c>
      <c r="Q45">
        <v>3549.92</v>
      </c>
      <c r="R45">
        <v>284.60000000000002</v>
      </c>
      <c r="S45">
        <v>84.39</v>
      </c>
      <c r="T45">
        <v>99672.73</v>
      </c>
      <c r="U45">
        <v>0.3</v>
      </c>
      <c r="V45">
        <v>0.79</v>
      </c>
      <c r="W45">
        <v>0.34</v>
      </c>
      <c r="X45">
        <v>5.89</v>
      </c>
      <c r="Y45">
        <v>1</v>
      </c>
      <c r="Z45">
        <v>10</v>
      </c>
    </row>
    <row r="46" spans="1:26" x14ac:dyDescent="0.3">
      <c r="A46">
        <v>2</v>
      </c>
      <c r="B46">
        <v>85</v>
      </c>
      <c r="C46" t="s">
        <v>26</v>
      </c>
      <c r="D46">
        <v>3.1274999999999999</v>
      </c>
      <c r="E46">
        <v>31.97</v>
      </c>
      <c r="F46">
        <v>27.2</v>
      </c>
      <c r="G46">
        <v>22.98</v>
      </c>
      <c r="H46">
        <v>0.31</v>
      </c>
      <c r="I46">
        <v>71</v>
      </c>
      <c r="J46">
        <v>170.79</v>
      </c>
      <c r="K46">
        <v>51.39</v>
      </c>
      <c r="L46">
        <v>3</v>
      </c>
      <c r="M46">
        <v>69</v>
      </c>
      <c r="N46">
        <v>31.4</v>
      </c>
      <c r="O46">
        <v>21297.94</v>
      </c>
      <c r="P46">
        <v>290.44</v>
      </c>
      <c r="Q46">
        <v>3549.55</v>
      </c>
      <c r="R46">
        <v>193.95</v>
      </c>
      <c r="S46">
        <v>84.39</v>
      </c>
      <c r="T46">
        <v>54624.27</v>
      </c>
      <c r="U46">
        <v>0.44</v>
      </c>
      <c r="V46">
        <v>0.87</v>
      </c>
      <c r="W46">
        <v>0.25</v>
      </c>
      <c r="X46">
        <v>3.21</v>
      </c>
      <c r="Y46">
        <v>1</v>
      </c>
      <c r="Z46">
        <v>10</v>
      </c>
    </row>
    <row r="47" spans="1:26" x14ac:dyDescent="0.3">
      <c r="A47">
        <v>3</v>
      </c>
      <c r="B47">
        <v>85</v>
      </c>
      <c r="C47" t="s">
        <v>26</v>
      </c>
      <c r="D47">
        <v>3.3515999999999999</v>
      </c>
      <c r="E47">
        <v>29.84</v>
      </c>
      <c r="F47">
        <v>25.87</v>
      </c>
      <c r="G47">
        <v>33.03</v>
      </c>
      <c r="H47">
        <v>0.41</v>
      </c>
      <c r="I47">
        <v>47</v>
      </c>
      <c r="J47">
        <v>172.25</v>
      </c>
      <c r="K47">
        <v>51.39</v>
      </c>
      <c r="L47">
        <v>4</v>
      </c>
      <c r="M47">
        <v>28</v>
      </c>
      <c r="N47">
        <v>31.86</v>
      </c>
      <c r="O47">
        <v>21478.05</v>
      </c>
      <c r="P47">
        <v>248.9</v>
      </c>
      <c r="Q47">
        <v>3549.64</v>
      </c>
      <c r="R47">
        <v>147.44</v>
      </c>
      <c r="S47">
        <v>84.39</v>
      </c>
      <c r="T47">
        <v>31491.58</v>
      </c>
      <c r="U47">
        <v>0.56999999999999995</v>
      </c>
      <c r="V47">
        <v>0.92</v>
      </c>
      <c r="W47">
        <v>0.24</v>
      </c>
      <c r="X47">
        <v>1.89</v>
      </c>
      <c r="Y47">
        <v>1</v>
      </c>
      <c r="Z47">
        <v>10</v>
      </c>
    </row>
    <row r="48" spans="1:26" x14ac:dyDescent="0.3">
      <c r="A48">
        <v>4</v>
      </c>
      <c r="B48">
        <v>85</v>
      </c>
      <c r="C48" t="s">
        <v>26</v>
      </c>
      <c r="D48">
        <v>3.3975</v>
      </c>
      <c r="E48">
        <v>29.43</v>
      </c>
      <c r="F48">
        <v>25.6</v>
      </c>
      <c r="G48">
        <v>35.729999999999997</v>
      </c>
      <c r="H48">
        <v>0.51</v>
      </c>
      <c r="I48">
        <v>43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242.37</v>
      </c>
      <c r="Q48">
        <v>3549.49</v>
      </c>
      <c r="R48">
        <v>136.66999999999999</v>
      </c>
      <c r="S48">
        <v>84.39</v>
      </c>
      <c r="T48">
        <v>26122.99</v>
      </c>
      <c r="U48">
        <v>0.62</v>
      </c>
      <c r="V48">
        <v>0.93</v>
      </c>
      <c r="W48">
        <v>0.28000000000000003</v>
      </c>
      <c r="X48">
        <v>1.62</v>
      </c>
      <c r="Y48">
        <v>1</v>
      </c>
      <c r="Z48">
        <v>10</v>
      </c>
    </row>
    <row r="49" spans="1:26" x14ac:dyDescent="0.3">
      <c r="A49">
        <v>0</v>
      </c>
      <c r="B49">
        <v>20</v>
      </c>
      <c r="C49" t="s">
        <v>26</v>
      </c>
      <c r="D49">
        <v>2.7610000000000001</v>
      </c>
      <c r="E49">
        <v>36.22</v>
      </c>
      <c r="F49">
        <v>32.28</v>
      </c>
      <c r="G49">
        <v>10.82</v>
      </c>
      <c r="H49">
        <v>0.34</v>
      </c>
      <c r="I49">
        <v>179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149.5</v>
      </c>
      <c r="Q49">
        <v>3549.97</v>
      </c>
      <c r="R49">
        <v>357.7</v>
      </c>
      <c r="S49">
        <v>84.39</v>
      </c>
      <c r="T49">
        <v>135957.76999999999</v>
      </c>
      <c r="U49">
        <v>0.24</v>
      </c>
      <c r="V49">
        <v>0.73</v>
      </c>
      <c r="W49">
        <v>0.66</v>
      </c>
      <c r="X49">
        <v>8.2899999999999991</v>
      </c>
      <c r="Y49">
        <v>1</v>
      </c>
      <c r="Z49">
        <v>10</v>
      </c>
    </row>
    <row r="50" spans="1:26" x14ac:dyDescent="0.3">
      <c r="A50">
        <v>0</v>
      </c>
      <c r="B50">
        <v>65</v>
      </c>
      <c r="C50" t="s">
        <v>26</v>
      </c>
      <c r="D50">
        <v>2.0617999999999999</v>
      </c>
      <c r="E50">
        <v>48.5</v>
      </c>
      <c r="F50">
        <v>38.340000000000003</v>
      </c>
      <c r="G50">
        <v>7.85</v>
      </c>
      <c r="H50">
        <v>0.13</v>
      </c>
      <c r="I50">
        <v>293</v>
      </c>
      <c r="J50">
        <v>133.21</v>
      </c>
      <c r="K50">
        <v>46.47</v>
      </c>
      <c r="L50">
        <v>1</v>
      </c>
      <c r="M50">
        <v>291</v>
      </c>
      <c r="N50">
        <v>20.75</v>
      </c>
      <c r="O50">
        <v>16663.419999999998</v>
      </c>
      <c r="P50">
        <v>399.07</v>
      </c>
      <c r="Q50">
        <v>3550.58</v>
      </c>
      <c r="R50">
        <v>572.92999999999995</v>
      </c>
      <c r="S50">
        <v>84.39</v>
      </c>
      <c r="T50">
        <v>243006.31</v>
      </c>
      <c r="U50">
        <v>0.15</v>
      </c>
      <c r="V50">
        <v>0.62</v>
      </c>
      <c r="W50">
        <v>0.61</v>
      </c>
      <c r="X50">
        <v>14.35</v>
      </c>
      <c r="Y50">
        <v>1</v>
      </c>
      <c r="Z50">
        <v>10</v>
      </c>
    </row>
    <row r="51" spans="1:26" x14ac:dyDescent="0.3">
      <c r="A51">
        <v>1</v>
      </c>
      <c r="B51">
        <v>65</v>
      </c>
      <c r="C51" t="s">
        <v>26</v>
      </c>
      <c r="D51">
        <v>3.0036</v>
      </c>
      <c r="E51">
        <v>33.29</v>
      </c>
      <c r="F51">
        <v>28.47</v>
      </c>
      <c r="G51">
        <v>17.61</v>
      </c>
      <c r="H51">
        <v>0.26</v>
      </c>
      <c r="I51">
        <v>97</v>
      </c>
      <c r="J51">
        <v>134.55000000000001</v>
      </c>
      <c r="K51">
        <v>46.47</v>
      </c>
      <c r="L51">
        <v>2</v>
      </c>
      <c r="M51">
        <v>95</v>
      </c>
      <c r="N51">
        <v>21.09</v>
      </c>
      <c r="O51">
        <v>16828.84</v>
      </c>
      <c r="P51">
        <v>265.52999999999997</v>
      </c>
      <c r="Q51">
        <v>3549.61</v>
      </c>
      <c r="R51">
        <v>236.95</v>
      </c>
      <c r="S51">
        <v>84.39</v>
      </c>
      <c r="T51">
        <v>75996.08</v>
      </c>
      <c r="U51">
        <v>0.36</v>
      </c>
      <c r="V51">
        <v>0.83</v>
      </c>
      <c r="W51">
        <v>0.28999999999999998</v>
      </c>
      <c r="X51">
        <v>4.4800000000000004</v>
      </c>
      <c r="Y51">
        <v>1</v>
      </c>
      <c r="Z51">
        <v>10</v>
      </c>
    </row>
    <row r="52" spans="1:26" x14ac:dyDescent="0.3">
      <c r="A52">
        <v>2</v>
      </c>
      <c r="B52">
        <v>65</v>
      </c>
      <c r="C52" t="s">
        <v>26</v>
      </c>
      <c r="D52">
        <v>3.2972999999999999</v>
      </c>
      <c r="E52">
        <v>30.33</v>
      </c>
      <c r="F52">
        <v>26.6</v>
      </c>
      <c r="G52">
        <v>28</v>
      </c>
      <c r="H52">
        <v>0.39</v>
      </c>
      <c r="I52">
        <v>57</v>
      </c>
      <c r="J52">
        <v>135.9</v>
      </c>
      <c r="K52">
        <v>46.47</v>
      </c>
      <c r="L52">
        <v>3</v>
      </c>
      <c r="M52">
        <v>8</v>
      </c>
      <c r="N52">
        <v>21.43</v>
      </c>
      <c r="O52">
        <v>16994.64</v>
      </c>
      <c r="P52">
        <v>219.27</v>
      </c>
      <c r="Q52">
        <v>3549.86</v>
      </c>
      <c r="R52">
        <v>171.36</v>
      </c>
      <c r="S52">
        <v>84.39</v>
      </c>
      <c r="T52">
        <v>43399.78</v>
      </c>
      <c r="U52">
        <v>0.49</v>
      </c>
      <c r="V52">
        <v>0.89</v>
      </c>
      <c r="W52">
        <v>0.28999999999999998</v>
      </c>
      <c r="X52">
        <v>2.61</v>
      </c>
      <c r="Y52">
        <v>1</v>
      </c>
      <c r="Z52">
        <v>10</v>
      </c>
    </row>
    <row r="53" spans="1:26" x14ac:dyDescent="0.3">
      <c r="A53">
        <v>3</v>
      </c>
      <c r="B53">
        <v>65</v>
      </c>
      <c r="C53" t="s">
        <v>26</v>
      </c>
      <c r="D53">
        <v>3.3075000000000001</v>
      </c>
      <c r="E53">
        <v>30.23</v>
      </c>
      <c r="F53">
        <v>26.53</v>
      </c>
      <c r="G53">
        <v>28.43</v>
      </c>
      <c r="H53">
        <v>0.52</v>
      </c>
      <c r="I53">
        <v>56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17160.919999999998</v>
      </c>
      <c r="P53">
        <v>219.57</v>
      </c>
      <c r="Q53">
        <v>3549.67</v>
      </c>
      <c r="R53">
        <v>168.74</v>
      </c>
      <c r="S53">
        <v>84.39</v>
      </c>
      <c r="T53">
        <v>42095.17</v>
      </c>
      <c r="U53">
        <v>0.5</v>
      </c>
      <c r="V53">
        <v>0.89</v>
      </c>
      <c r="W53">
        <v>0.3</v>
      </c>
      <c r="X53">
        <v>2.54</v>
      </c>
      <c r="Y53">
        <v>1</v>
      </c>
      <c r="Z53">
        <v>10</v>
      </c>
    </row>
    <row r="54" spans="1:26" x14ac:dyDescent="0.3">
      <c r="A54">
        <v>0</v>
      </c>
      <c r="B54">
        <v>75</v>
      </c>
      <c r="C54" t="s">
        <v>26</v>
      </c>
      <c r="D54">
        <v>1.8544</v>
      </c>
      <c r="E54">
        <v>53.92</v>
      </c>
      <c r="F54">
        <v>41.11</v>
      </c>
      <c r="G54">
        <v>7.15</v>
      </c>
      <c r="H54">
        <v>0.12</v>
      </c>
      <c r="I54">
        <v>345</v>
      </c>
      <c r="J54">
        <v>150.44</v>
      </c>
      <c r="K54">
        <v>49.1</v>
      </c>
      <c r="L54">
        <v>1</v>
      </c>
      <c r="M54">
        <v>343</v>
      </c>
      <c r="N54">
        <v>25.34</v>
      </c>
      <c r="O54">
        <v>18787.759999999998</v>
      </c>
      <c r="P54">
        <v>468.9</v>
      </c>
      <c r="Q54">
        <v>3550.71</v>
      </c>
      <c r="R54">
        <v>667.42</v>
      </c>
      <c r="S54">
        <v>84.39</v>
      </c>
      <c r="T54">
        <v>289990.51</v>
      </c>
      <c r="U54">
        <v>0.13</v>
      </c>
      <c r="V54">
        <v>0.57999999999999996</v>
      </c>
      <c r="W54">
        <v>0.69</v>
      </c>
      <c r="X54">
        <v>17.11</v>
      </c>
      <c r="Y54">
        <v>1</v>
      </c>
      <c r="Z54">
        <v>10</v>
      </c>
    </row>
    <row r="55" spans="1:26" x14ac:dyDescent="0.3">
      <c r="A55">
        <v>1</v>
      </c>
      <c r="B55">
        <v>75</v>
      </c>
      <c r="C55" t="s">
        <v>26</v>
      </c>
      <c r="D55">
        <v>2.8645999999999998</v>
      </c>
      <c r="E55">
        <v>34.909999999999997</v>
      </c>
      <c r="F55">
        <v>29.21</v>
      </c>
      <c r="G55">
        <v>15.65</v>
      </c>
      <c r="H55">
        <v>0.23</v>
      </c>
      <c r="I55">
        <v>112</v>
      </c>
      <c r="J55">
        <v>151.83000000000001</v>
      </c>
      <c r="K55">
        <v>49.1</v>
      </c>
      <c r="L55">
        <v>2</v>
      </c>
      <c r="M55">
        <v>110</v>
      </c>
      <c r="N55">
        <v>25.73</v>
      </c>
      <c r="O55">
        <v>18959.54</v>
      </c>
      <c r="P55">
        <v>306.72000000000003</v>
      </c>
      <c r="Q55">
        <v>3549.81</v>
      </c>
      <c r="R55">
        <v>262.24</v>
      </c>
      <c r="S55">
        <v>84.39</v>
      </c>
      <c r="T55">
        <v>88563.65</v>
      </c>
      <c r="U55">
        <v>0.32</v>
      </c>
      <c r="V55">
        <v>0.81</v>
      </c>
      <c r="W55">
        <v>0.32</v>
      </c>
      <c r="X55">
        <v>5.22</v>
      </c>
      <c r="Y55">
        <v>1</v>
      </c>
      <c r="Z55">
        <v>10</v>
      </c>
    </row>
    <row r="56" spans="1:26" x14ac:dyDescent="0.3">
      <c r="A56">
        <v>2</v>
      </c>
      <c r="B56">
        <v>75</v>
      </c>
      <c r="C56" t="s">
        <v>26</v>
      </c>
      <c r="D56">
        <v>3.2321</v>
      </c>
      <c r="E56">
        <v>30.94</v>
      </c>
      <c r="F56">
        <v>26.77</v>
      </c>
      <c r="G56">
        <v>25.91</v>
      </c>
      <c r="H56">
        <v>0.35</v>
      </c>
      <c r="I56">
        <v>62</v>
      </c>
      <c r="J56">
        <v>153.22999999999999</v>
      </c>
      <c r="K56">
        <v>49.1</v>
      </c>
      <c r="L56">
        <v>3</v>
      </c>
      <c r="M56">
        <v>59</v>
      </c>
      <c r="N56">
        <v>26.13</v>
      </c>
      <c r="O56">
        <v>19131.849999999999</v>
      </c>
      <c r="P56">
        <v>252.29</v>
      </c>
      <c r="Q56">
        <v>3549.51</v>
      </c>
      <c r="R56">
        <v>179.28</v>
      </c>
      <c r="S56">
        <v>84.39</v>
      </c>
      <c r="T56">
        <v>47333.01</v>
      </c>
      <c r="U56">
        <v>0.47</v>
      </c>
      <c r="V56">
        <v>0.89</v>
      </c>
      <c r="W56">
        <v>0.24</v>
      </c>
      <c r="X56">
        <v>2.78</v>
      </c>
      <c r="Y56">
        <v>1</v>
      </c>
      <c r="Z56">
        <v>10</v>
      </c>
    </row>
    <row r="57" spans="1:26" x14ac:dyDescent="0.3">
      <c r="A57">
        <v>3</v>
      </c>
      <c r="B57">
        <v>75</v>
      </c>
      <c r="C57" t="s">
        <v>26</v>
      </c>
      <c r="D57">
        <v>3.3298000000000001</v>
      </c>
      <c r="E57">
        <v>30.03</v>
      </c>
      <c r="F57">
        <v>26.26</v>
      </c>
      <c r="G57">
        <v>32.15</v>
      </c>
      <c r="H57">
        <v>0.46</v>
      </c>
      <c r="I57">
        <v>49</v>
      </c>
      <c r="J57">
        <v>154.63</v>
      </c>
      <c r="K57">
        <v>49.1</v>
      </c>
      <c r="L57">
        <v>4</v>
      </c>
      <c r="M57">
        <v>0</v>
      </c>
      <c r="N57">
        <v>26.53</v>
      </c>
      <c r="O57">
        <v>19304.72</v>
      </c>
      <c r="P57">
        <v>232.52</v>
      </c>
      <c r="Q57">
        <v>3549.54</v>
      </c>
      <c r="R57">
        <v>159.80000000000001</v>
      </c>
      <c r="S57">
        <v>84.39</v>
      </c>
      <c r="T57">
        <v>37657.86</v>
      </c>
      <c r="U57">
        <v>0.53</v>
      </c>
      <c r="V57">
        <v>0.9</v>
      </c>
      <c r="W57">
        <v>0.28000000000000003</v>
      </c>
      <c r="X57">
        <v>2.27</v>
      </c>
      <c r="Y57">
        <v>1</v>
      </c>
      <c r="Z57">
        <v>10</v>
      </c>
    </row>
    <row r="58" spans="1:26" x14ac:dyDescent="0.3">
      <c r="A58">
        <v>0</v>
      </c>
      <c r="B58">
        <v>95</v>
      </c>
      <c r="C58" t="s">
        <v>26</v>
      </c>
      <c r="D58">
        <v>1.4696</v>
      </c>
      <c r="E58">
        <v>68.05</v>
      </c>
      <c r="F58">
        <v>48.05</v>
      </c>
      <c r="G58">
        <v>6.12</v>
      </c>
      <c r="H58">
        <v>0.1</v>
      </c>
      <c r="I58">
        <v>471</v>
      </c>
      <c r="J58">
        <v>185.69</v>
      </c>
      <c r="K58">
        <v>53.44</v>
      </c>
      <c r="L58">
        <v>1</v>
      </c>
      <c r="M58">
        <v>469</v>
      </c>
      <c r="N58">
        <v>36.26</v>
      </c>
      <c r="O58">
        <v>23136.14</v>
      </c>
      <c r="P58">
        <v>637.15</v>
      </c>
      <c r="Q58">
        <v>3551.18</v>
      </c>
      <c r="R58">
        <v>904.73</v>
      </c>
      <c r="S58">
        <v>84.39</v>
      </c>
      <c r="T58">
        <v>408016.18</v>
      </c>
      <c r="U58">
        <v>0.09</v>
      </c>
      <c r="V58">
        <v>0.49</v>
      </c>
      <c r="W58">
        <v>0.89</v>
      </c>
      <c r="X58">
        <v>24.05</v>
      </c>
      <c r="Y58">
        <v>1</v>
      </c>
      <c r="Z58">
        <v>10</v>
      </c>
    </row>
    <row r="59" spans="1:26" x14ac:dyDescent="0.3">
      <c r="A59">
        <v>1</v>
      </c>
      <c r="B59">
        <v>95</v>
      </c>
      <c r="C59" t="s">
        <v>26</v>
      </c>
      <c r="D59">
        <v>2.6193</v>
      </c>
      <c r="E59">
        <v>38.18</v>
      </c>
      <c r="F59">
        <v>30.5</v>
      </c>
      <c r="G59">
        <v>13.07</v>
      </c>
      <c r="H59">
        <v>0.19</v>
      </c>
      <c r="I59">
        <v>140</v>
      </c>
      <c r="J59">
        <v>187.21</v>
      </c>
      <c r="K59">
        <v>53.44</v>
      </c>
      <c r="L59">
        <v>2</v>
      </c>
      <c r="M59">
        <v>138</v>
      </c>
      <c r="N59">
        <v>36.770000000000003</v>
      </c>
      <c r="O59">
        <v>23322.880000000001</v>
      </c>
      <c r="P59">
        <v>382.91</v>
      </c>
      <c r="Q59">
        <v>3550.02</v>
      </c>
      <c r="R59">
        <v>306.23</v>
      </c>
      <c r="S59">
        <v>84.39</v>
      </c>
      <c r="T59">
        <v>110422.36</v>
      </c>
      <c r="U59">
        <v>0.28000000000000003</v>
      </c>
      <c r="V59">
        <v>0.78</v>
      </c>
      <c r="W59">
        <v>0.35</v>
      </c>
      <c r="X59">
        <v>6.51</v>
      </c>
      <c r="Y59">
        <v>1</v>
      </c>
      <c r="Z59">
        <v>10</v>
      </c>
    </row>
    <row r="60" spans="1:26" x14ac:dyDescent="0.3">
      <c r="A60">
        <v>2</v>
      </c>
      <c r="B60">
        <v>95</v>
      </c>
      <c r="C60" t="s">
        <v>26</v>
      </c>
      <c r="D60">
        <v>3.0175999999999998</v>
      </c>
      <c r="E60">
        <v>33.14</v>
      </c>
      <c r="F60">
        <v>27.69</v>
      </c>
      <c r="G60">
        <v>20.77</v>
      </c>
      <c r="H60">
        <v>0.28000000000000003</v>
      </c>
      <c r="I60">
        <v>80</v>
      </c>
      <c r="J60">
        <v>188.73</v>
      </c>
      <c r="K60">
        <v>53.44</v>
      </c>
      <c r="L60">
        <v>3</v>
      </c>
      <c r="M60">
        <v>78</v>
      </c>
      <c r="N60">
        <v>37.29</v>
      </c>
      <c r="O60">
        <v>23510.33</v>
      </c>
      <c r="P60">
        <v>327.06</v>
      </c>
      <c r="Q60">
        <v>3549.45</v>
      </c>
      <c r="R60">
        <v>210.7</v>
      </c>
      <c r="S60">
        <v>84.39</v>
      </c>
      <c r="T60">
        <v>62952.98</v>
      </c>
      <c r="U60">
        <v>0.4</v>
      </c>
      <c r="V60">
        <v>0.86</v>
      </c>
      <c r="W60">
        <v>0.27</v>
      </c>
      <c r="X60">
        <v>3.71</v>
      </c>
      <c r="Y60">
        <v>1</v>
      </c>
      <c r="Z60">
        <v>10</v>
      </c>
    </row>
    <row r="61" spans="1:26" x14ac:dyDescent="0.3">
      <c r="A61">
        <v>3</v>
      </c>
      <c r="B61">
        <v>95</v>
      </c>
      <c r="C61" t="s">
        <v>26</v>
      </c>
      <c r="D61">
        <v>3.2511999999999999</v>
      </c>
      <c r="E61">
        <v>30.76</v>
      </c>
      <c r="F61">
        <v>26.32</v>
      </c>
      <c r="G61">
        <v>29.79</v>
      </c>
      <c r="H61">
        <v>0.37</v>
      </c>
      <c r="I61">
        <v>53</v>
      </c>
      <c r="J61">
        <v>190.25</v>
      </c>
      <c r="K61">
        <v>53.44</v>
      </c>
      <c r="L61">
        <v>4</v>
      </c>
      <c r="M61">
        <v>51</v>
      </c>
      <c r="N61">
        <v>37.82</v>
      </c>
      <c r="O61">
        <v>23698.48</v>
      </c>
      <c r="P61">
        <v>288.29000000000002</v>
      </c>
      <c r="Q61">
        <v>3549.52</v>
      </c>
      <c r="R61">
        <v>163.82</v>
      </c>
      <c r="S61">
        <v>84.39</v>
      </c>
      <c r="T61">
        <v>39648.57</v>
      </c>
      <c r="U61">
        <v>0.52</v>
      </c>
      <c r="V61">
        <v>0.9</v>
      </c>
      <c r="W61">
        <v>0.22</v>
      </c>
      <c r="X61">
        <v>2.33</v>
      </c>
      <c r="Y61">
        <v>1</v>
      </c>
      <c r="Z61">
        <v>10</v>
      </c>
    </row>
    <row r="62" spans="1:26" x14ac:dyDescent="0.3">
      <c r="A62">
        <v>4</v>
      </c>
      <c r="B62">
        <v>95</v>
      </c>
      <c r="C62" t="s">
        <v>26</v>
      </c>
      <c r="D62">
        <v>3.3546</v>
      </c>
      <c r="E62">
        <v>29.81</v>
      </c>
      <c r="F62">
        <v>25.85</v>
      </c>
      <c r="G62">
        <v>38.78</v>
      </c>
      <c r="H62">
        <v>0.46</v>
      </c>
      <c r="I62">
        <v>40</v>
      </c>
      <c r="J62">
        <v>191.78</v>
      </c>
      <c r="K62">
        <v>53.44</v>
      </c>
      <c r="L62">
        <v>5</v>
      </c>
      <c r="M62">
        <v>14</v>
      </c>
      <c r="N62">
        <v>38.35</v>
      </c>
      <c r="O62">
        <v>23887.360000000001</v>
      </c>
      <c r="P62">
        <v>261.67</v>
      </c>
      <c r="Q62">
        <v>3549.48</v>
      </c>
      <c r="R62">
        <v>147.29</v>
      </c>
      <c r="S62">
        <v>84.39</v>
      </c>
      <c r="T62">
        <v>31448.29</v>
      </c>
      <c r="U62">
        <v>0.56999999999999995</v>
      </c>
      <c r="V62">
        <v>0.92</v>
      </c>
      <c r="W62">
        <v>0.23</v>
      </c>
      <c r="X62">
        <v>1.87</v>
      </c>
      <c r="Y62">
        <v>1</v>
      </c>
      <c r="Z62">
        <v>10</v>
      </c>
    </row>
    <row r="63" spans="1:26" x14ac:dyDescent="0.3">
      <c r="A63">
        <v>5</v>
      </c>
      <c r="B63">
        <v>95</v>
      </c>
      <c r="C63" t="s">
        <v>26</v>
      </c>
      <c r="D63">
        <v>3.3658000000000001</v>
      </c>
      <c r="E63">
        <v>29.71</v>
      </c>
      <c r="F63">
        <v>25.79</v>
      </c>
      <c r="G63">
        <v>39.68</v>
      </c>
      <c r="H63">
        <v>0.55000000000000004</v>
      </c>
      <c r="I63">
        <v>39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260.32</v>
      </c>
      <c r="Q63">
        <v>3549.66</v>
      </c>
      <c r="R63">
        <v>144.41</v>
      </c>
      <c r="S63">
        <v>84.39</v>
      </c>
      <c r="T63">
        <v>30013.52</v>
      </c>
      <c r="U63">
        <v>0.57999999999999996</v>
      </c>
      <c r="V63">
        <v>0.92</v>
      </c>
      <c r="W63">
        <v>0.25</v>
      </c>
      <c r="X63">
        <v>1.8</v>
      </c>
      <c r="Y63">
        <v>1</v>
      </c>
      <c r="Z63">
        <v>10</v>
      </c>
    </row>
    <row r="64" spans="1:26" x14ac:dyDescent="0.3">
      <c r="A64">
        <v>0</v>
      </c>
      <c r="B64">
        <v>55</v>
      </c>
      <c r="C64" t="s">
        <v>26</v>
      </c>
      <c r="D64">
        <v>2.2824</v>
      </c>
      <c r="E64">
        <v>43.81</v>
      </c>
      <c r="F64">
        <v>35.880000000000003</v>
      </c>
      <c r="G64">
        <v>8.7899999999999991</v>
      </c>
      <c r="H64">
        <v>0.15</v>
      </c>
      <c r="I64">
        <v>245</v>
      </c>
      <c r="J64">
        <v>116.05</v>
      </c>
      <c r="K64">
        <v>43.4</v>
      </c>
      <c r="L64">
        <v>1</v>
      </c>
      <c r="M64">
        <v>243</v>
      </c>
      <c r="N64">
        <v>16.649999999999999</v>
      </c>
      <c r="O64">
        <v>14546.17</v>
      </c>
      <c r="P64">
        <v>334.54</v>
      </c>
      <c r="Q64">
        <v>3550.06</v>
      </c>
      <c r="R64">
        <v>489.04</v>
      </c>
      <c r="S64">
        <v>84.39</v>
      </c>
      <c r="T64">
        <v>201297.68</v>
      </c>
      <c r="U64">
        <v>0.17</v>
      </c>
      <c r="V64">
        <v>0.66</v>
      </c>
      <c r="W64">
        <v>0.53</v>
      </c>
      <c r="X64">
        <v>11.89</v>
      </c>
      <c r="Y64">
        <v>1</v>
      </c>
      <c r="Z64">
        <v>10</v>
      </c>
    </row>
    <row r="65" spans="1:26" x14ac:dyDescent="0.3">
      <c r="A65">
        <v>1</v>
      </c>
      <c r="B65">
        <v>55</v>
      </c>
      <c r="C65" t="s">
        <v>26</v>
      </c>
      <c r="D65">
        <v>3.1637</v>
      </c>
      <c r="E65">
        <v>31.61</v>
      </c>
      <c r="F65">
        <v>27.61</v>
      </c>
      <c r="G65">
        <v>20.71</v>
      </c>
      <c r="H65">
        <v>0.3</v>
      </c>
      <c r="I65">
        <v>80</v>
      </c>
      <c r="J65">
        <v>117.34</v>
      </c>
      <c r="K65">
        <v>43.4</v>
      </c>
      <c r="L65">
        <v>2</v>
      </c>
      <c r="M65">
        <v>76</v>
      </c>
      <c r="N65">
        <v>16.940000000000001</v>
      </c>
      <c r="O65">
        <v>14705.49</v>
      </c>
      <c r="P65">
        <v>219.66</v>
      </c>
      <c r="Q65">
        <v>3549.58</v>
      </c>
      <c r="R65">
        <v>207.69</v>
      </c>
      <c r="S65">
        <v>84.39</v>
      </c>
      <c r="T65">
        <v>61449.46</v>
      </c>
      <c r="U65">
        <v>0.41</v>
      </c>
      <c r="V65">
        <v>0.86</v>
      </c>
      <c r="W65">
        <v>0.27</v>
      </c>
      <c r="X65">
        <v>3.63</v>
      </c>
      <c r="Y65">
        <v>1</v>
      </c>
      <c r="Z65">
        <v>10</v>
      </c>
    </row>
    <row r="66" spans="1:26" x14ac:dyDescent="0.3">
      <c r="A66">
        <v>2</v>
      </c>
      <c r="B66">
        <v>55</v>
      </c>
      <c r="C66" t="s">
        <v>26</v>
      </c>
      <c r="D66">
        <v>3.2614999999999998</v>
      </c>
      <c r="E66">
        <v>30.66</v>
      </c>
      <c r="F66">
        <v>27</v>
      </c>
      <c r="G66">
        <v>24.55</v>
      </c>
      <c r="H66">
        <v>0.45</v>
      </c>
      <c r="I66">
        <v>66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205.12</v>
      </c>
      <c r="Q66">
        <v>3549.33</v>
      </c>
      <c r="R66">
        <v>184.18</v>
      </c>
      <c r="S66">
        <v>84.39</v>
      </c>
      <c r="T66">
        <v>49765.31</v>
      </c>
      <c r="U66">
        <v>0.46</v>
      </c>
      <c r="V66">
        <v>0.88</v>
      </c>
      <c r="W66">
        <v>0.33</v>
      </c>
      <c r="X66">
        <v>3.01</v>
      </c>
      <c r="Y66">
        <v>1</v>
      </c>
      <c r="Z6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INDEX(resultados!$A$2:$ZZ$66, 1, MATCH($B$1, resultados!$A$1:$ZZ$1, 0))</f>
        <v>#N/A</v>
      </c>
      <c r="B7" t="e">
        <f>INDEX(resultados!$A$2:$ZZ$66, 1, MATCH($B$2, resultados!$A$1:$ZZ$1, 0))</f>
        <v>#N/A</v>
      </c>
      <c r="C7" t="e">
        <f>INDEX(resultados!$A$2:$ZZ$66, 1, MATCH($B$3, resultados!$A$1:$ZZ$1, 0))</f>
        <v>#N/A</v>
      </c>
    </row>
    <row r="8" spans="1:3" x14ac:dyDescent="0.3">
      <c r="A8" t="e">
        <f>INDEX(resultados!$A$2:$ZZ$66, 2, MATCH($B$1, resultados!$A$1:$ZZ$1, 0))</f>
        <v>#N/A</v>
      </c>
      <c r="B8" t="e">
        <f>INDEX(resultados!$A$2:$ZZ$66, 2, MATCH($B$2, resultados!$A$1:$ZZ$1, 0))</f>
        <v>#N/A</v>
      </c>
      <c r="C8" t="e">
        <f>INDEX(resultados!$A$2:$ZZ$66, 2, MATCH($B$3, resultados!$A$1:$ZZ$1, 0))</f>
        <v>#N/A</v>
      </c>
    </row>
    <row r="9" spans="1:3" x14ac:dyDescent="0.3">
      <c r="A9" t="e">
        <f>INDEX(resultados!$A$2:$ZZ$66, 3, MATCH($B$1, resultados!$A$1:$ZZ$1, 0))</f>
        <v>#N/A</v>
      </c>
      <c r="B9" t="e">
        <f>INDEX(resultados!$A$2:$ZZ$66, 3, MATCH($B$2, resultados!$A$1:$ZZ$1, 0))</f>
        <v>#N/A</v>
      </c>
      <c r="C9" t="e">
        <f>INDEX(resultados!$A$2:$ZZ$66, 3, MATCH($B$3, resultados!$A$1:$ZZ$1, 0))</f>
        <v>#N/A</v>
      </c>
    </row>
    <row r="10" spans="1:3" x14ac:dyDescent="0.3">
      <c r="A10" t="e">
        <f>INDEX(resultados!$A$2:$ZZ$66, 4, MATCH($B$1, resultados!$A$1:$ZZ$1, 0))</f>
        <v>#N/A</v>
      </c>
      <c r="B10" t="e">
        <f>INDEX(resultados!$A$2:$ZZ$66, 4, MATCH($B$2, resultados!$A$1:$ZZ$1, 0))</f>
        <v>#N/A</v>
      </c>
      <c r="C10" t="e">
        <f>INDEX(resultados!$A$2:$ZZ$66, 4, MATCH($B$3, resultados!$A$1:$ZZ$1, 0))</f>
        <v>#N/A</v>
      </c>
    </row>
    <row r="11" spans="1:3" x14ac:dyDescent="0.3">
      <c r="A11" t="e">
        <f>INDEX(resultados!$A$2:$ZZ$66, 5, MATCH($B$1, resultados!$A$1:$ZZ$1, 0))</f>
        <v>#N/A</v>
      </c>
      <c r="B11" t="e">
        <f>INDEX(resultados!$A$2:$ZZ$66, 5, MATCH($B$2, resultados!$A$1:$ZZ$1, 0))</f>
        <v>#N/A</v>
      </c>
      <c r="C11" t="e">
        <f>INDEX(resultados!$A$2:$ZZ$66, 5, MATCH($B$3, resultados!$A$1:$ZZ$1, 0))</f>
        <v>#N/A</v>
      </c>
    </row>
    <row r="12" spans="1:3" x14ac:dyDescent="0.3">
      <c r="A12" t="e">
        <f>INDEX(resultados!$A$2:$ZZ$66, 6, MATCH($B$1, resultados!$A$1:$ZZ$1, 0))</f>
        <v>#N/A</v>
      </c>
      <c r="B12" t="e">
        <f>INDEX(resultados!$A$2:$ZZ$66, 6, MATCH($B$2, resultados!$A$1:$ZZ$1, 0))</f>
        <v>#N/A</v>
      </c>
      <c r="C12" t="e">
        <f>INDEX(resultados!$A$2:$ZZ$66, 6, MATCH($B$3, resultados!$A$1:$ZZ$1, 0))</f>
        <v>#N/A</v>
      </c>
    </row>
    <row r="13" spans="1:3" x14ac:dyDescent="0.3">
      <c r="A13" t="e">
        <f>INDEX(resultados!$A$2:$ZZ$66, 7, MATCH($B$1, resultados!$A$1:$ZZ$1, 0))</f>
        <v>#N/A</v>
      </c>
      <c r="B13" t="e">
        <f>INDEX(resultados!$A$2:$ZZ$66, 7, MATCH($B$2, resultados!$A$1:$ZZ$1, 0))</f>
        <v>#N/A</v>
      </c>
      <c r="C13" t="e">
        <f>INDEX(resultados!$A$2:$ZZ$66, 7, MATCH($B$3, resultados!$A$1:$ZZ$1, 0))</f>
        <v>#N/A</v>
      </c>
    </row>
    <row r="14" spans="1:3" x14ac:dyDescent="0.3">
      <c r="A14" t="e">
        <f>INDEX(resultados!$A$2:$ZZ$66, 8, MATCH($B$1, resultados!$A$1:$ZZ$1, 0))</f>
        <v>#N/A</v>
      </c>
      <c r="B14" t="e">
        <f>INDEX(resultados!$A$2:$ZZ$66, 8, MATCH($B$2, resultados!$A$1:$ZZ$1, 0))</f>
        <v>#N/A</v>
      </c>
      <c r="C14" t="e">
        <f>INDEX(resultados!$A$2:$ZZ$66, 8, MATCH($B$3, resultados!$A$1:$ZZ$1, 0))</f>
        <v>#N/A</v>
      </c>
    </row>
    <row r="15" spans="1:3" x14ac:dyDescent="0.3">
      <c r="A15" t="e">
        <f>INDEX(resultados!$A$2:$ZZ$66, 9, MATCH($B$1, resultados!$A$1:$ZZ$1, 0))</f>
        <v>#N/A</v>
      </c>
      <c r="B15" t="e">
        <f>INDEX(resultados!$A$2:$ZZ$66, 9, MATCH($B$2, resultados!$A$1:$ZZ$1, 0))</f>
        <v>#N/A</v>
      </c>
      <c r="C15" t="e">
        <f>INDEX(resultados!$A$2:$ZZ$66, 9, MATCH($B$3, resultados!$A$1:$ZZ$1, 0))</f>
        <v>#N/A</v>
      </c>
    </row>
    <row r="16" spans="1:3" x14ac:dyDescent="0.3">
      <c r="A16" t="e">
        <f>INDEX(resultados!$A$2:$ZZ$66, 10, MATCH($B$1, resultados!$A$1:$ZZ$1, 0))</f>
        <v>#N/A</v>
      </c>
      <c r="B16" t="e">
        <f>INDEX(resultados!$A$2:$ZZ$66, 10, MATCH($B$2, resultados!$A$1:$ZZ$1, 0))</f>
        <v>#N/A</v>
      </c>
      <c r="C16" t="e">
        <f>INDEX(resultados!$A$2:$ZZ$66, 10, MATCH($B$3, resultados!$A$1:$ZZ$1, 0))</f>
        <v>#N/A</v>
      </c>
    </row>
    <row r="17" spans="1:3" x14ac:dyDescent="0.3">
      <c r="A17" t="e">
        <f>INDEX(resultados!$A$2:$ZZ$66, 11, MATCH($B$1, resultados!$A$1:$ZZ$1, 0))</f>
        <v>#N/A</v>
      </c>
      <c r="B17" t="e">
        <f>INDEX(resultados!$A$2:$ZZ$66, 11, MATCH($B$2, resultados!$A$1:$ZZ$1, 0))</f>
        <v>#N/A</v>
      </c>
      <c r="C17" t="e">
        <f>INDEX(resultados!$A$2:$ZZ$66, 11, MATCH($B$3, resultados!$A$1:$ZZ$1, 0))</f>
        <v>#N/A</v>
      </c>
    </row>
    <row r="18" spans="1:3" x14ac:dyDescent="0.3">
      <c r="A18" t="e">
        <f>INDEX(resultados!$A$2:$ZZ$66, 12, MATCH($B$1, resultados!$A$1:$ZZ$1, 0))</f>
        <v>#N/A</v>
      </c>
      <c r="B18" t="e">
        <f>INDEX(resultados!$A$2:$ZZ$66, 12, MATCH($B$2, resultados!$A$1:$ZZ$1, 0))</f>
        <v>#N/A</v>
      </c>
      <c r="C18" t="e">
        <f>INDEX(resultados!$A$2:$ZZ$66, 12, MATCH($B$3, resultados!$A$1:$ZZ$1, 0))</f>
        <v>#N/A</v>
      </c>
    </row>
    <row r="19" spans="1:3" x14ac:dyDescent="0.3">
      <c r="A19" t="e">
        <f>INDEX(resultados!$A$2:$ZZ$66, 13, MATCH($B$1, resultados!$A$1:$ZZ$1, 0))</f>
        <v>#N/A</v>
      </c>
      <c r="B19" t="e">
        <f>INDEX(resultados!$A$2:$ZZ$66, 13, MATCH($B$2, resultados!$A$1:$ZZ$1, 0))</f>
        <v>#N/A</v>
      </c>
      <c r="C19" t="e">
        <f>INDEX(resultados!$A$2:$ZZ$66, 13, MATCH($B$3, resultados!$A$1:$ZZ$1, 0))</f>
        <v>#N/A</v>
      </c>
    </row>
    <row r="20" spans="1:3" x14ac:dyDescent="0.3">
      <c r="A20" t="e">
        <f>INDEX(resultados!$A$2:$ZZ$66, 14, MATCH($B$1, resultados!$A$1:$ZZ$1, 0))</f>
        <v>#N/A</v>
      </c>
      <c r="B20" t="e">
        <f>INDEX(resultados!$A$2:$ZZ$66, 14, MATCH($B$2, resultados!$A$1:$ZZ$1, 0))</f>
        <v>#N/A</v>
      </c>
      <c r="C20" t="e">
        <f>INDEX(resultados!$A$2:$ZZ$66, 14, MATCH($B$3, resultados!$A$1:$ZZ$1, 0))</f>
        <v>#N/A</v>
      </c>
    </row>
    <row r="21" spans="1:3" x14ac:dyDescent="0.3">
      <c r="A21" t="e">
        <f>INDEX(resultados!$A$2:$ZZ$66, 15, MATCH($B$1, resultados!$A$1:$ZZ$1, 0))</f>
        <v>#N/A</v>
      </c>
      <c r="B21" t="e">
        <f>INDEX(resultados!$A$2:$ZZ$66, 15, MATCH($B$2, resultados!$A$1:$ZZ$1, 0))</f>
        <v>#N/A</v>
      </c>
      <c r="C21" t="e">
        <f>INDEX(resultados!$A$2:$ZZ$66, 15, MATCH($B$3, resultados!$A$1:$ZZ$1, 0))</f>
        <v>#N/A</v>
      </c>
    </row>
    <row r="22" spans="1:3" x14ac:dyDescent="0.3">
      <c r="A22" t="e">
        <f>INDEX(resultados!$A$2:$ZZ$66, 16, MATCH($B$1, resultados!$A$1:$ZZ$1, 0))</f>
        <v>#N/A</v>
      </c>
      <c r="B22" t="e">
        <f>INDEX(resultados!$A$2:$ZZ$66, 16, MATCH($B$2, resultados!$A$1:$ZZ$1, 0))</f>
        <v>#N/A</v>
      </c>
      <c r="C22" t="e">
        <f>INDEX(resultados!$A$2:$ZZ$66, 16, MATCH($B$3, resultados!$A$1:$ZZ$1, 0))</f>
        <v>#N/A</v>
      </c>
    </row>
    <row r="23" spans="1:3" x14ac:dyDescent="0.3">
      <c r="A23" t="e">
        <f>INDEX(resultados!$A$2:$ZZ$66, 17, MATCH($B$1, resultados!$A$1:$ZZ$1, 0))</f>
        <v>#N/A</v>
      </c>
      <c r="B23" t="e">
        <f>INDEX(resultados!$A$2:$ZZ$66, 17, MATCH($B$2, resultados!$A$1:$ZZ$1, 0))</f>
        <v>#N/A</v>
      </c>
      <c r="C23" t="e">
        <f>INDEX(resultados!$A$2:$ZZ$66, 17, MATCH($B$3, resultados!$A$1:$ZZ$1, 0))</f>
        <v>#N/A</v>
      </c>
    </row>
    <row r="24" spans="1:3" x14ac:dyDescent="0.3">
      <c r="A24" t="e">
        <f>INDEX(resultados!$A$2:$ZZ$66, 18, MATCH($B$1, resultados!$A$1:$ZZ$1, 0))</f>
        <v>#N/A</v>
      </c>
      <c r="B24" t="e">
        <f>INDEX(resultados!$A$2:$ZZ$66, 18, MATCH($B$2, resultados!$A$1:$ZZ$1, 0))</f>
        <v>#N/A</v>
      </c>
      <c r="C24" t="e">
        <f>INDEX(resultados!$A$2:$ZZ$66, 18, MATCH($B$3, resultados!$A$1:$ZZ$1, 0))</f>
        <v>#N/A</v>
      </c>
    </row>
    <row r="25" spans="1:3" x14ac:dyDescent="0.3">
      <c r="A25" t="e">
        <f>INDEX(resultados!$A$2:$ZZ$66, 19, MATCH($B$1, resultados!$A$1:$ZZ$1, 0))</f>
        <v>#N/A</v>
      </c>
      <c r="B25" t="e">
        <f>INDEX(resultados!$A$2:$ZZ$66, 19, MATCH($B$2, resultados!$A$1:$ZZ$1, 0))</f>
        <v>#N/A</v>
      </c>
      <c r="C25" t="e">
        <f>INDEX(resultados!$A$2:$ZZ$66, 19, MATCH($B$3, resultados!$A$1:$ZZ$1, 0))</f>
        <v>#N/A</v>
      </c>
    </row>
    <row r="26" spans="1:3" x14ac:dyDescent="0.3">
      <c r="A26" t="e">
        <f>INDEX(resultados!$A$2:$ZZ$66, 20, MATCH($B$1, resultados!$A$1:$ZZ$1, 0))</f>
        <v>#N/A</v>
      </c>
      <c r="B26" t="e">
        <f>INDEX(resultados!$A$2:$ZZ$66, 20, MATCH($B$2, resultados!$A$1:$ZZ$1, 0))</f>
        <v>#N/A</v>
      </c>
      <c r="C26" t="e">
        <f>INDEX(resultados!$A$2:$ZZ$66, 20, MATCH($B$3, resultados!$A$1:$ZZ$1, 0))</f>
        <v>#N/A</v>
      </c>
    </row>
    <row r="27" spans="1:3" x14ac:dyDescent="0.3">
      <c r="A27" t="e">
        <f>INDEX(resultados!$A$2:$ZZ$66, 21, MATCH($B$1, resultados!$A$1:$ZZ$1, 0))</f>
        <v>#N/A</v>
      </c>
      <c r="B27" t="e">
        <f>INDEX(resultados!$A$2:$ZZ$66, 21, MATCH($B$2, resultados!$A$1:$ZZ$1, 0))</f>
        <v>#N/A</v>
      </c>
      <c r="C27" t="e">
        <f>INDEX(resultados!$A$2:$ZZ$66, 21, MATCH($B$3, resultados!$A$1:$ZZ$1, 0))</f>
        <v>#N/A</v>
      </c>
    </row>
    <row r="28" spans="1:3" x14ac:dyDescent="0.3">
      <c r="A28" t="e">
        <f>INDEX(resultados!$A$2:$ZZ$66, 22, MATCH($B$1, resultados!$A$1:$ZZ$1, 0))</f>
        <v>#N/A</v>
      </c>
      <c r="B28" t="e">
        <f>INDEX(resultados!$A$2:$ZZ$66, 22, MATCH($B$2, resultados!$A$1:$ZZ$1, 0))</f>
        <v>#N/A</v>
      </c>
      <c r="C28" t="e">
        <f>INDEX(resultados!$A$2:$ZZ$66, 22, MATCH($B$3, resultados!$A$1:$ZZ$1, 0))</f>
        <v>#N/A</v>
      </c>
    </row>
    <row r="29" spans="1:3" x14ac:dyDescent="0.3">
      <c r="A29" t="e">
        <f>INDEX(resultados!$A$2:$ZZ$66, 23, MATCH($B$1, resultados!$A$1:$ZZ$1, 0))</f>
        <v>#N/A</v>
      </c>
      <c r="B29" t="e">
        <f>INDEX(resultados!$A$2:$ZZ$66, 23, MATCH($B$2, resultados!$A$1:$ZZ$1, 0))</f>
        <v>#N/A</v>
      </c>
      <c r="C29" t="e">
        <f>INDEX(resultados!$A$2:$ZZ$66, 23, MATCH($B$3, resultados!$A$1:$ZZ$1, 0))</f>
        <v>#N/A</v>
      </c>
    </row>
    <row r="30" spans="1:3" x14ac:dyDescent="0.3">
      <c r="A30" t="e">
        <f>INDEX(resultados!$A$2:$ZZ$66, 24, MATCH($B$1, resultados!$A$1:$ZZ$1, 0))</f>
        <v>#N/A</v>
      </c>
      <c r="B30" t="e">
        <f>INDEX(resultados!$A$2:$ZZ$66, 24, MATCH($B$2, resultados!$A$1:$ZZ$1, 0))</f>
        <v>#N/A</v>
      </c>
      <c r="C30" t="e">
        <f>INDEX(resultados!$A$2:$ZZ$66, 24, MATCH($B$3, resultados!$A$1:$ZZ$1, 0))</f>
        <v>#N/A</v>
      </c>
    </row>
    <row r="31" spans="1:3" x14ac:dyDescent="0.3">
      <c r="A31" t="e">
        <f>INDEX(resultados!$A$2:$ZZ$66, 25, MATCH($B$1, resultados!$A$1:$ZZ$1, 0))</f>
        <v>#N/A</v>
      </c>
      <c r="B31" t="e">
        <f>INDEX(resultados!$A$2:$ZZ$66, 25, MATCH($B$2, resultados!$A$1:$ZZ$1, 0))</f>
        <v>#N/A</v>
      </c>
      <c r="C31" t="e">
        <f>INDEX(resultados!$A$2:$ZZ$66, 25, MATCH($B$3, resultados!$A$1:$ZZ$1, 0))</f>
        <v>#N/A</v>
      </c>
    </row>
    <row r="32" spans="1:3" x14ac:dyDescent="0.3">
      <c r="A32" t="e">
        <f>INDEX(resultados!$A$2:$ZZ$66, 26, MATCH($B$1, resultados!$A$1:$ZZ$1, 0))</f>
        <v>#N/A</v>
      </c>
      <c r="B32" t="e">
        <f>INDEX(resultados!$A$2:$ZZ$66, 26, MATCH($B$2, resultados!$A$1:$ZZ$1, 0))</f>
        <v>#N/A</v>
      </c>
      <c r="C32" t="e">
        <f>INDEX(resultados!$A$2:$ZZ$66, 26, MATCH($B$3, resultados!$A$1:$ZZ$1, 0))</f>
        <v>#N/A</v>
      </c>
    </row>
    <row r="33" spans="1:3" x14ac:dyDescent="0.3">
      <c r="A33" t="e">
        <f>INDEX(resultados!$A$2:$ZZ$66, 27, MATCH($B$1, resultados!$A$1:$ZZ$1, 0))</f>
        <v>#N/A</v>
      </c>
      <c r="B33" t="e">
        <f>INDEX(resultados!$A$2:$ZZ$66, 27, MATCH($B$2, resultados!$A$1:$ZZ$1, 0))</f>
        <v>#N/A</v>
      </c>
      <c r="C33" t="e">
        <f>INDEX(resultados!$A$2:$ZZ$66, 27, MATCH($B$3, resultados!$A$1:$ZZ$1, 0))</f>
        <v>#N/A</v>
      </c>
    </row>
    <row r="34" spans="1:3" x14ac:dyDescent="0.3">
      <c r="A34" t="e">
        <f>INDEX(resultados!$A$2:$ZZ$66, 28, MATCH($B$1, resultados!$A$1:$ZZ$1, 0))</f>
        <v>#N/A</v>
      </c>
      <c r="B34" t="e">
        <f>INDEX(resultados!$A$2:$ZZ$66, 28, MATCH($B$2, resultados!$A$1:$ZZ$1, 0))</f>
        <v>#N/A</v>
      </c>
      <c r="C34" t="e">
        <f>INDEX(resultados!$A$2:$ZZ$66, 28, MATCH($B$3, resultados!$A$1:$ZZ$1, 0))</f>
        <v>#N/A</v>
      </c>
    </row>
    <row r="35" spans="1:3" x14ac:dyDescent="0.3">
      <c r="A35" t="e">
        <f>INDEX(resultados!$A$2:$ZZ$66, 29, MATCH($B$1, resultados!$A$1:$ZZ$1, 0))</f>
        <v>#N/A</v>
      </c>
      <c r="B35" t="e">
        <f>INDEX(resultados!$A$2:$ZZ$66, 29, MATCH($B$2, resultados!$A$1:$ZZ$1, 0))</f>
        <v>#N/A</v>
      </c>
      <c r="C35" t="e">
        <f>INDEX(resultados!$A$2:$ZZ$66, 29, MATCH($B$3, resultados!$A$1:$ZZ$1, 0))</f>
        <v>#N/A</v>
      </c>
    </row>
    <row r="36" spans="1:3" x14ac:dyDescent="0.3">
      <c r="A36" t="e">
        <f>INDEX(resultados!$A$2:$ZZ$66, 30, MATCH($B$1, resultados!$A$1:$ZZ$1, 0))</f>
        <v>#N/A</v>
      </c>
      <c r="B36" t="e">
        <f>INDEX(resultados!$A$2:$ZZ$66, 30, MATCH($B$2, resultados!$A$1:$ZZ$1, 0))</f>
        <v>#N/A</v>
      </c>
      <c r="C36" t="e">
        <f>INDEX(resultados!$A$2:$ZZ$66, 30, MATCH($B$3, resultados!$A$1:$ZZ$1, 0))</f>
        <v>#N/A</v>
      </c>
    </row>
    <row r="37" spans="1:3" x14ac:dyDescent="0.3">
      <c r="A37" t="e">
        <f>INDEX(resultados!$A$2:$ZZ$66, 31, MATCH($B$1, resultados!$A$1:$ZZ$1, 0))</f>
        <v>#N/A</v>
      </c>
      <c r="B37" t="e">
        <f>INDEX(resultados!$A$2:$ZZ$66, 31, MATCH($B$2, resultados!$A$1:$ZZ$1, 0))</f>
        <v>#N/A</v>
      </c>
      <c r="C37" t="e">
        <f>INDEX(resultados!$A$2:$ZZ$66, 31, MATCH($B$3, resultados!$A$1:$ZZ$1, 0))</f>
        <v>#N/A</v>
      </c>
    </row>
    <row r="38" spans="1:3" x14ac:dyDescent="0.3">
      <c r="A38" t="e">
        <f>INDEX(resultados!$A$2:$ZZ$66, 32, MATCH($B$1, resultados!$A$1:$ZZ$1, 0))</f>
        <v>#N/A</v>
      </c>
      <c r="B38" t="e">
        <f>INDEX(resultados!$A$2:$ZZ$66, 32, MATCH($B$2, resultados!$A$1:$ZZ$1, 0))</f>
        <v>#N/A</v>
      </c>
      <c r="C38" t="e">
        <f>INDEX(resultados!$A$2:$ZZ$66, 32, MATCH($B$3, resultados!$A$1:$ZZ$1, 0))</f>
        <v>#N/A</v>
      </c>
    </row>
    <row r="39" spans="1:3" x14ac:dyDescent="0.3">
      <c r="A39" t="e">
        <f>INDEX(resultados!$A$2:$ZZ$66, 33, MATCH($B$1, resultados!$A$1:$ZZ$1, 0))</f>
        <v>#N/A</v>
      </c>
      <c r="B39" t="e">
        <f>INDEX(resultados!$A$2:$ZZ$66, 33, MATCH($B$2, resultados!$A$1:$ZZ$1, 0))</f>
        <v>#N/A</v>
      </c>
      <c r="C39" t="e">
        <f>INDEX(resultados!$A$2:$ZZ$66, 33, MATCH($B$3, resultados!$A$1:$ZZ$1, 0))</f>
        <v>#N/A</v>
      </c>
    </row>
    <row r="40" spans="1:3" x14ac:dyDescent="0.3">
      <c r="A40" t="e">
        <f>INDEX(resultados!$A$2:$ZZ$66, 34, MATCH($B$1, resultados!$A$1:$ZZ$1, 0))</f>
        <v>#N/A</v>
      </c>
      <c r="B40" t="e">
        <f>INDEX(resultados!$A$2:$ZZ$66, 34, MATCH($B$2, resultados!$A$1:$ZZ$1, 0))</f>
        <v>#N/A</v>
      </c>
      <c r="C40" t="e">
        <f>INDEX(resultados!$A$2:$ZZ$66, 34, MATCH($B$3, resultados!$A$1:$ZZ$1, 0))</f>
        <v>#N/A</v>
      </c>
    </row>
    <row r="41" spans="1:3" x14ac:dyDescent="0.3">
      <c r="A41" t="e">
        <f>INDEX(resultados!$A$2:$ZZ$66, 35, MATCH($B$1, resultados!$A$1:$ZZ$1, 0))</f>
        <v>#N/A</v>
      </c>
      <c r="B41" t="e">
        <f>INDEX(resultados!$A$2:$ZZ$66, 35, MATCH($B$2, resultados!$A$1:$ZZ$1, 0))</f>
        <v>#N/A</v>
      </c>
      <c r="C41" t="e">
        <f>INDEX(resultados!$A$2:$ZZ$66, 35, MATCH($B$3, resultados!$A$1:$ZZ$1, 0))</f>
        <v>#N/A</v>
      </c>
    </row>
    <row r="42" spans="1:3" x14ac:dyDescent="0.3">
      <c r="A42" t="e">
        <f>INDEX(resultados!$A$2:$ZZ$66, 36, MATCH($B$1, resultados!$A$1:$ZZ$1, 0))</f>
        <v>#N/A</v>
      </c>
      <c r="B42" t="e">
        <f>INDEX(resultados!$A$2:$ZZ$66, 36, MATCH($B$2, resultados!$A$1:$ZZ$1, 0))</f>
        <v>#N/A</v>
      </c>
      <c r="C42" t="e">
        <f>INDEX(resultados!$A$2:$ZZ$66, 36, MATCH($B$3, resultados!$A$1:$ZZ$1, 0))</f>
        <v>#N/A</v>
      </c>
    </row>
    <row r="43" spans="1:3" x14ac:dyDescent="0.3">
      <c r="A43" t="e">
        <f>INDEX(resultados!$A$2:$ZZ$66, 37, MATCH($B$1, resultados!$A$1:$ZZ$1, 0))</f>
        <v>#N/A</v>
      </c>
      <c r="B43" t="e">
        <f>INDEX(resultados!$A$2:$ZZ$66, 37, MATCH($B$2, resultados!$A$1:$ZZ$1, 0))</f>
        <v>#N/A</v>
      </c>
      <c r="C43" t="e">
        <f>INDEX(resultados!$A$2:$ZZ$66, 37, MATCH($B$3, resultados!$A$1:$ZZ$1, 0))</f>
        <v>#N/A</v>
      </c>
    </row>
    <row r="44" spans="1:3" x14ac:dyDescent="0.3">
      <c r="A44" t="e">
        <f>INDEX(resultados!$A$2:$ZZ$66, 38, MATCH($B$1, resultados!$A$1:$ZZ$1, 0))</f>
        <v>#N/A</v>
      </c>
      <c r="B44" t="e">
        <f>INDEX(resultados!$A$2:$ZZ$66, 38, MATCH($B$2, resultados!$A$1:$ZZ$1, 0))</f>
        <v>#N/A</v>
      </c>
      <c r="C44" t="e">
        <f>INDEX(resultados!$A$2:$ZZ$66, 38, MATCH($B$3, resultados!$A$1:$ZZ$1, 0))</f>
        <v>#N/A</v>
      </c>
    </row>
    <row r="45" spans="1:3" x14ac:dyDescent="0.3">
      <c r="A45" t="e">
        <f>INDEX(resultados!$A$2:$ZZ$66, 39, MATCH($B$1, resultados!$A$1:$ZZ$1, 0))</f>
        <v>#N/A</v>
      </c>
      <c r="B45" t="e">
        <f>INDEX(resultados!$A$2:$ZZ$66, 39, MATCH($B$2, resultados!$A$1:$ZZ$1, 0))</f>
        <v>#N/A</v>
      </c>
      <c r="C45" t="e">
        <f>INDEX(resultados!$A$2:$ZZ$66, 39, MATCH($B$3, resultados!$A$1:$ZZ$1, 0))</f>
        <v>#N/A</v>
      </c>
    </row>
    <row r="46" spans="1:3" x14ac:dyDescent="0.3">
      <c r="A46" t="e">
        <f>INDEX(resultados!$A$2:$ZZ$66, 40, MATCH($B$1, resultados!$A$1:$ZZ$1, 0))</f>
        <v>#N/A</v>
      </c>
      <c r="B46" t="e">
        <f>INDEX(resultados!$A$2:$ZZ$66, 40, MATCH($B$2, resultados!$A$1:$ZZ$1, 0))</f>
        <v>#N/A</v>
      </c>
      <c r="C46" t="e">
        <f>INDEX(resultados!$A$2:$ZZ$66, 40, MATCH($B$3, resultados!$A$1:$ZZ$1, 0))</f>
        <v>#N/A</v>
      </c>
    </row>
    <row r="47" spans="1:3" x14ac:dyDescent="0.3">
      <c r="A47" t="e">
        <f>INDEX(resultados!$A$2:$ZZ$66, 41, MATCH($B$1, resultados!$A$1:$ZZ$1, 0))</f>
        <v>#N/A</v>
      </c>
      <c r="B47" t="e">
        <f>INDEX(resultados!$A$2:$ZZ$66, 41, MATCH($B$2, resultados!$A$1:$ZZ$1, 0))</f>
        <v>#N/A</v>
      </c>
      <c r="C47" t="e">
        <f>INDEX(resultados!$A$2:$ZZ$66, 41, MATCH($B$3, resultados!$A$1:$ZZ$1, 0))</f>
        <v>#N/A</v>
      </c>
    </row>
    <row r="48" spans="1:3" x14ac:dyDescent="0.3">
      <c r="A48" t="e">
        <f>INDEX(resultados!$A$2:$ZZ$66, 42, MATCH($B$1, resultados!$A$1:$ZZ$1, 0))</f>
        <v>#N/A</v>
      </c>
      <c r="B48" t="e">
        <f>INDEX(resultados!$A$2:$ZZ$66, 42, MATCH($B$2, resultados!$A$1:$ZZ$1, 0))</f>
        <v>#N/A</v>
      </c>
      <c r="C48" t="e">
        <f>INDEX(resultados!$A$2:$ZZ$66, 42, MATCH($B$3, resultados!$A$1:$ZZ$1, 0))</f>
        <v>#N/A</v>
      </c>
    </row>
    <row r="49" spans="1:3" x14ac:dyDescent="0.3">
      <c r="A49" t="e">
        <f>INDEX(resultados!$A$2:$ZZ$66, 43, MATCH($B$1, resultados!$A$1:$ZZ$1, 0))</f>
        <v>#N/A</v>
      </c>
      <c r="B49" t="e">
        <f>INDEX(resultados!$A$2:$ZZ$66, 43, MATCH($B$2, resultados!$A$1:$ZZ$1, 0))</f>
        <v>#N/A</v>
      </c>
      <c r="C49" t="e">
        <f>INDEX(resultados!$A$2:$ZZ$66, 43, MATCH($B$3, resultados!$A$1:$ZZ$1, 0))</f>
        <v>#N/A</v>
      </c>
    </row>
    <row r="50" spans="1:3" x14ac:dyDescent="0.3">
      <c r="A50" t="e">
        <f>INDEX(resultados!$A$2:$ZZ$66, 44, MATCH($B$1, resultados!$A$1:$ZZ$1, 0))</f>
        <v>#N/A</v>
      </c>
      <c r="B50" t="e">
        <f>INDEX(resultados!$A$2:$ZZ$66, 44, MATCH($B$2, resultados!$A$1:$ZZ$1, 0))</f>
        <v>#N/A</v>
      </c>
      <c r="C50" t="e">
        <f>INDEX(resultados!$A$2:$ZZ$66, 44, MATCH($B$3, resultados!$A$1:$ZZ$1, 0))</f>
        <v>#N/A</v>
      </c>
    </row>
    <row r="51" spans="1:3" x14ac:dyDescent="0.3">
      <c r="A51" t="e">
        <f>INDEX(resultados!$A$2:$ZZ$66, 45, MATCH($B$1, resultados!$A$1:$ZZ$1, 0))</f>
        <v>#N/A</v>
      </c>
      <c r="B51" t="e">
        <f>INDEX(resultados!$A$2:$ZZ$66, 45, MATCH($B$2, resultados!$A$1:$ZZ$1, 0))</f>
        <v>#N/A</v>
      </c>
      <c r="C51" t="e">
        <f>INDEX(resultados!$A$2:$ZZ$66, 45, MATCH($B$3, resultados!$A$1:$ZZ$1, 0))</f>
        <v>#N/A</v>
      </c>
    </row>
    <row r="52" spans="1:3" x14ac:dyDescent="0.3">
      <c r="A52" t="e">
        <f>INDEX(resultados!$A$2:$ZZ$66, 46, MATCH($B$1, resultados!$A$1:$ZZ$1, 0))</f>
        <v>#N/A</v>
      </c>
      <c r="B52" t="e">
        <f>INDEX(resultados!$A$2:$ZZ$66, 46, MATCH($B$2, resultados!$A$1:$ZZ$1, 0))</f>
        <v>#N/A</v>
      </c>
      <c r="C52" t="e">
        <f>INDEX(resultados!$A$2:$ZZ$66, 46, MATCH($B$3, resultados!$A$1:$ZZ$1, 0))</f>
        <v>#N/A</v>
      </c>
    </row>
    <row r="53" spans="1:3" x14ac:dyDescent="0.3">
      <c r="A53" t="e">
        <f>INDEX(resultados!$A$2:$ZZ$66, 47, MATCH($B$1, resultados!$A$1:$ZZ$1, 0))</f>
        <v>#N/A</v>
      </c>
      <c r="B53" t="e">
        <f>INDEX(resultados!$A$2:$ZZ$66, 47, MATCH($B$2, resultados!$A$1:$ZZ$1, 0))</f>
        <v>#N/A</v>
      </c>
      <c r="C53" t="e">
        <f>INDEX(resultados!$A$2:$ZZ$66, 47, MATCH($B$3, resultados!$A$1:$ZZ$1, 0))</f>
        <v>#N/A</v>
      </c>
    </row>
    <row r="54" spans="1:3" x14ac:dyDescent="0.3">
      <c r="A54" t="e">
        <f>INDEX(resultados!$A$2:$ZZ$66, 48, MATCH($B$1, resultados!$A$1:$ZZ$1, 0))</f>
        <v>#N/A</v>
      </c>
      <c r="B54" t="e">
        <f>INDEX(resultados!$A$2:$ZZ$66, 48, MATCH($B$2, resultados!$A$1:$ZZ$1, 0))</f>
        <v>#N/A</v>
      </c>
      <c r="C54" t="e">
        <f>INDEX(resultados!$A$2:$ZZ$66, 48, MATCH($B$3, resultados!$A$1:$ZZ$1, 0))</f>
        <v>#N/A</v>
      </c>
    </row>
    <row r="55" spans="1:3" x14ac:dyDescent="0.3">
      <c r="A55" t="e">
        <f>INDEX(resultados!$A$2:$ZZ$66, 49, MATCH($B$1, resultados!$A$1:$ZZ$1, 0))</f>
        <v>#N/A</v>
      </c>
      <c r="B55" t="e">
        <f>INDEX(resultados!$A$2:$ZZ$66, 49, MATCH($B$2, resultados!$A$1:$ZZ$1, 0))</f>
        <v>#N/A</v>
      </c>
      <c r="C55" t="e">
        <f>INDEX(resultados!$A$2:$ZZ$66, 49, MATCH($B$3, resultados!$A$1:$ZZ$1, 0))</f>
        <v>#N/A</v>
      </c>
    </row>
    <row r="56" spans="1:3" x14ac:dyDescent="0.3">
      <c r="A56" t="e">
        <f>INDEX(resultados!$A$2:$ZZ$66, 50, MATCH($B$1, resultados!$A$1:$ZZ$1, 0))</f>
        <v>#N/A</v>
      </c>
      <c r="B56" t="e">
        <f>INDEX(resultados!$A$2:$ZZ$66, 50, MATCH($B$2, resultados!$A$1:$ZZ$1, 0))</f>
        <v>#N/A</v>
      </c>
      <c r="C56" t="e">
        <f>INDEX(resultados!$A$2:$ZZ$66, 50, MATCH($B$3, resultados!$A$1:$ZZ$1, 0))</f>
        <v>#N/A</v>
      </c>
    </row>
    <row r="57" spans="1:3" x14ac:dyDescent="0.3">
      <c r="A57" t="e">
        <f>INDEX(resultados!$A$2:$ZZ$66, 51, MATCH($B$1, resultados!$A$1:$ZZ$1, 0))</f>
        <v>#N/A</v>
      </c>
      <c r="B57" t="e">
        <f>INDEX(resultados!$A$2:$ZZ$66, 51, MATCH($B$2, resultados!$A$1:$ZZ$1, 0))</f>
        <v>#N/A</v>
      </c>
      <c r="C57" t="e">
        <f>INDEX(resultados!$A$2:$ZZ$66, 51, MATCH($B$3, resultados!$A$1:$ZZ$1, 0))</f>
        <v>#N/A</v>
      </c>
    </row>
    <row r="58" spans="1:3" x14ac:dyDescent="0.3">
      <c r="A58" t="e">
        <f>INDEX(resultados!$A$2:$ZZ$66, 52, MATCH($B$1, resultados!$A$1:$ZZ$1, 0))</f>
        <v>#N/A</v>
      </c>
      <c r="B58" t="e">
        <f>INDEX(resultados!$A$2:$ZZ$66, 52, MATCH($B$2, resultados!$A$1:$ZZ$1, 0))</f>
        <v>#N/A</v>
      </c>
      <c r="C58" t="e">
        <f>INDEX(resultados!$A$2:$ZZ$66, 52, MATCH($B$3, resultados!$A$1:$ZZ$1, 0))</f>
        <v>#N/A</v>
      </c>
    </row>
    <row r="59" spans="1:3" x14ac:dyDescent="0.3">
      <c r="A59" t="e">
        <f>INDEX(resultados!$A$2:$ZZ$66, 53, MATCH($B$1, resultados!$A$1:$ZZ$1, 0))</f>
        <v>#N/A</v>
      </c>
      <c r="B59" t="e">
        <f>INDEX(resultados!$A$2:$ZZ$66, 53, MATCH($B$2, resultados!$A$1:$ZZ$1, 0))</f>
        <v>#N/A</v>
      </c>
      <c r="C59" t="e">
        <f>INDEX(resultados!$A$2:$ZZ$66, 53, MATCH($B$3, resultados!$A$1:$ZZ$1, 0))</f>
        <v>#N/A</v>
      </c>
    </row>
    <row r="60" spans="1:3" x14ac:dyDescent="0.3">
      <c r="A60" t="e">
        <f>INDEX(resultados!$A$2:$ZZ$66, 54, MATCH($B$1, resultados!$A$1:$ZZ$1, 0))</f>
        <v>#N/A</v>
      </c>
      <c r="B60" t="e">
        <f>INDEX(resultados!$A$2:$ZZ$66, 54, MATCH($B$2, resultados!$A$1:$ZZ$1, 0))</f>
        <v>#N/A</v>
      </c>
      <c r="C60" t="e">
        <f>INDEX(resultados!$A$2:$ZZ$66, 54, MATCH($B$3, resultados!$A$1:$ZZ$1, 0))</f>
        <v>#N/A</v>
      </c>
    </row>
    <row r="61" spans="1:3" x14ac:dyDescent="0.3">
      <c r="A61" t="e">
        <f>INDEX(resultados!$A$2:$ZZ$66, 55, MATCH($B$1, resultados!$A$1:$ZZ$1, 0))</f>
        <v>#N/A</v>
      </c>
      <c r="B61" t="e">
        <f>INDEX(resultados!$A$2:$ZZ$66, 55, MATCH($B$2, resultados!$A$1:$ZZ$1, 0))</f>
        <v>#N/A</v>
      </c>
      <c r="C61" t="e">
        <f>INDEX(resultados!$A$2:$ZZ$66, 55, MATCH($B$3, resultados!$A$1:$ZZ$1, 0))</f>
        <v>#N/A</v>
      </c>
    </row>
    <row r="62" spans="1:3" x14ac:dyDescent="0.3">
      <c r="A62" t="e">
        <f>INDEX(resultados!$A$2:$ZZ$66, 56, MATCH($B$1, resultados!$A$1:$ZZ$1, 0))</f>
        <v>#N/A</v>
      </c>
      <c r="B62" t="e">
        <f>INDEX(resultados!$A$2:$ZZ$66, 56, MATCH($B$2, resultados!$A$1:$ZZ$1, 0))</f>
        <v>#N/A</v>
      </c>
      <c r="C62" t="e">
        <f>INDEX(resultados!$A$2:$ZZ$66, 56, MATCH($B$3, resultados!$A$1:$ZZ$1, 0))</f>
        <v>#N/A</v>
      </c>
    </row>
    <row r="63" spans="1:3" x14ac:dyDescent="0.3">
      <c r="A63" t="e">
        <f>INDEX(resultados!$A$2:$ZZ$66, 57, MATCH($B$1, resultados!$A$1:$ZZ$1, 0))</f>
        <v>#N/A</v>
      </c>
      <c r="B63" t="e">
        <f>INDEX(resultados!$A$2:$ZZ$66, 57, MATCH($B$2, resultados!$A$1:$ZZ$1, 0))</f>
        <v>#N/A</v>
      </c>
      <c r="C63" t="e">
        <f>INDEX(resultados!$A$2:$ZZ$66, 57, MATCH($B$3, resultados!$A$1:$ZZ$1, 0))</f>
        <v>#N/A</v>
      </c>
    </row>
    <row r="64" spans="1:3" x14ac:dyDescent="0.3">
      <c r="A64" t="e">
        <f>INDEX(resultados!$A$2:$ZZ$66, 58, MATCH($B$1, resultados!$A$1:$ZZ$1, 0))</f>
        <v>#N/A</v>
      </c>
      <c r="B64" t="e">
        <f>INDEX(resultados!$A$2:$ZZ$66, 58, MATCH($B$2, resultados!$A$1:$ZZ$1, 0))</f>
        <v>#N/A</v>
      </c>
      <c r="C64" t="e">
        <f>INDEX(resultados!$A$2:$ZZ$66, 58, MATCH($B$3, resultados!$A$1:$ZZ$1, 0))</f>
        <v>#N/A</v>
      </c>
    </row>
    <row r="65" spans="1:3" x14ac:dyDescent="0.3">
      <c r="A65" t="e">
        <f>INDEX(resultados!$A$2:$ZZ$66, 59, MATCH($B$1, resultados!$A$1:$ZZ$1, 0))</f>
        <v>#N/A</v>
      </c>
      <c r="B65" t="e">
        <f>INDEX(resultados!$A$2:$ZZ$66, 59, MATCH($B$2, resultados!$A$1:$ZZ$1, 0))</f>
        <v>#N/A</v>
      </c>
      <c r="C65" t="e">
        <f>INDEX(resultados!$A$2:$ZZ$66, 59, MATCH($B$3, resultados!$A$1:$ZZ$1, 0))</f>
        <v>#N/A</v>
      </c>
    </row>
    <row r="66" spans="1:3" x14ac:dyDescent="0.3">
      <c r="A66" t="e">
        <f>INDEX(resultados!$A$2:$ZZ$66, 60, MATCH($B$1, resultados!$A$1:$ZZ$1, 0))</f>
        <v>#N/A</v>
      </c>
      <c r="B66" t="e">
        <f>INDEX(resultados!$A$2:$ZZ$66, 60, MATCH($B$2, resultados!$A$1:$ZZ$1, 0))</f>
        <v>#N/A</v>
      </c>
      <c r="C66" t="e">
        <f>INDEX(resultados!$A$2:$ZZ$66, 60, MATCH($B$3, resultados!$A$1:$ZZ$1, 0))</f>
        <v>#N/A</v>
      </c>
    </row>
    <row r="67" spans="1:3" x14ac:dyDescent="0.3">
      <c r="A67" t="e">
        <f>INDEX(resultados!$A$2:$ZZ$66, 61, MATCH($B$1, resultados!$A$1:$ZZ$1, 0))</f>
        <v>#N/A</v>
      </c>
      <c r="B67" t="e">
        <f>INDEX(resultados!$A$2:$ZZ$66, 61, MATCH($B$2, resultados!$A$1:$ZZ$1, 0))</f>
        <v>#N/A</v>
      </c>
      <c r="C67" t="e">
        <f>INDEX(resultados!$A$2:$ZZ$66, 61, MATCH($B$3, resultados!$A$1:$ZZ$1, 0))</f>
        <v>#N/A</v>
      </c>
    </row>
    <row r="68" spans="1:3" x14ac:dyDescent="0.3">
      <c r="A68" t="e">
        <f>INDEX(resultados!$A$2:$ZZ$66, 62, MATCH($B$1, resultados!$A$1:$ZZ$1, 0))</f>
        <v>#N/A</v>
      </c>
      <c r="B68" t="e">
        <f>INDEX(resultados!$A$2:$ZZ$66, 62, MATCH($B$2, resultados!$A$1:$ZZ$1, 0))</f>
        <v>#N/A</v>
      </c>
      <c r="C68" t="e">
        <f>INDEX(resultados!$A$2:$ZZ$66, 62, MATCH($B$3, resultados!$A$1:$ZZ$1, 0))</f>
        <v>#N/A</v>
      </c>
    </row>
    <row r="69" spans="1:3" x14ac:dyDescent="0.3">
      <c r="A69" t="e">
        <f>INDEX(resultados!$A$2:$ZZ$66, 63, MATCH($B$1, resultados!$A$1:$ZZ$1, 0))</f>
        <v>#N/A</v>
      </c>
      <c r="B69" t="e">
        <f>INDEX(resultados!$A$2:$ZZ$66, 63, MATCH($B$2, resultados!$A$1:$ZZ$1, 0))</f>
        <v>#N/A</v>
      </c>
      <c r="C69" t="e">
        <f>INDEX(resultados!$A$2:$ZZ$66, 63, MATCH($B$3, resultados!$A$1:$ZZ$1, 0))</f>
        <v>#N/A</v>
      </c>
    </row>
    <row r="70" spans="1:3" x14ac:dyDescent="0.3">
      <c r="A70" t="e">
        <f>INDEX(resultados!$A$2:$ZZ$66, 64, MATCH($B$1, resultados!$A$1:$ZZ$1, 0))</f>
        <v>#N/A</v>
      </c>
      <c r="B70" t="e">
        <f>INDEX(resultados!$A$2:$ZZ$66, 64, MATCH($B$2, resultados!$A$1:$ZZ$1, 0))</f>
        <v>#N/A</v>
      </c>
      <c r="C70" t="e">
        <f>INDEX(resultados!$A$2:$ZZ$66, 64, MATCH($B$3, resultados!$A$1:$ZZ$1, 0))</f>
        <v>#N/A</v>
      </c>
    </row>
    <row r="71" spans="1:3" x14ac:dyDescent="0.3">
      <c r="A71" t="e">
        <f>INDEX(resultados!$A$2:$ZZ$66, 65, MATCH($B$1, resultados!$A$1:$ZZ$1, 0))</f>
        <v>#N/A</v>
      </c>
      <c r="B71" t="e">
        <f>INDEX(resultados!$A$2:$ZZ$66, 65, MATCH($B$2, resultados!$A$1:$ZZ$1, 0))</f>
        <v>#N/A</v>
      </c>
      <c r="C71" t="e">
        <f>INDEX(resultados!$A$2:$ZZ$66, 65,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2.6615000000000002</v>
      </c>
      <c r="E2">
        <v>37.57</v>
      </c>
      <c r="F2">
        <v>32.33</v>
      </c>
      <c r="G2">
        <v>11.08</v>
      </c>
      <c r="H2">
        <v>0.2</v>
      </c>
      <c r="I2">
        <v>175</v>
      </c>
      <c r="J2">
        <v>89.87</v>
      </c>
      <c r="K2">
        <v>37.549999999999997</v>
      </c>
      <c r="L2">
        <v>1</v>
      </c>
      <c r="M2">
        <v>173</v>
      </c>
      <c r="N2">
        <v>11.32</v>
      </c>
      <c r="O2">
        <v>11317.98</v>
      </c>
      <c r="P2">
        <v>239.68</v>
      </c>
      <c r="Q2">
        <v>3550.23</v>
      </c>
      <c r="R2">
        <v>368.1</v>
      </c>
      <c r="S2">
        <v>84.39</v>
      </c>
      <c r="T2">
        <v>141178.51999999999</v>
      </c>
      <c r="U2">
        <v>0.23</v>
      </c>
      <c r="V2">
        <v>0.73</v>
      </c>
      <c r="W2">
        <v>0.42</v>
      </c>
      <c r="X2">
        <v>8.34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3.1408</v>
      </c>
      <c r="E3">
        <v>31.84</v>
      </c>
      <c r="F3">
        <v>28.18</v>
      </c>
      <c r="G3">
        <v>18.579999999999998</v>
      </c>
      <c r="H3">
        <v>0.39</v>
      </c>
      <c r="I3">
        <v>91</v>
      </c>
      <c r="J3">
        <v>91.1</v>
      </c>
      <c r="K3">
        <v>37.549999999999997</v>
      </c>
      <c r="L3">
        <v>2</v>
      </c>
      <c r="M3">
        <v>1</v>
      </c>
      <c r="N3">
        <v>11.54</v>
      </c>
      <c r="O3">
        <v>11468.97</v>
      </c>
      <c r="P3">
        <v>184.46</v>
      </c>
      <c r="Q3">
        <v>3549.72</v>
      </c>
      <c r="R3">
        <v>223.02</v>
      </c>
      <c r="S3">
        <v>84.39</v>
      </c>
      <c r="T3">
        <v>69059.5</v>
      </c>
      <c r="U3">
        <v>0.38</v>
      </c>
      <c r="V3">
        <v>0.84</v>
      </c>
      <c r="W3">
        <v>0.4</v>
      </c>
      <c r="X3">
        <v>4.1900000000000004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3.1486000000000001</v>
      </c>
      <c r="E4">
        <v>31.76</v>
      </c>
      <c r="F4">
        <v>28.12</v>
      </c>
      <c r="G4">
        <v>18.75</v>
      </c>
      <c r="H4">
        <v>0.56999999999999995</v>
      </c>
      <c r="I4">
        <v>90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186.15</v>
      </c>
      <c r="Q4">
        <v>3549.72</v>
      </c>
      <c r="R4">
        <v>220.98</v>
      </c>
      <c r="S4">
        <v>84.39</v>
      </c>
      <c r="T4">
        <v>68044.44</v>
      </c>
      <c r="U4">
        <v>0.38</v>
      </c>
      <c r="V4">
        <v>0.84</v>
      </c>
      <c r="W4">
        <v>0.4</v>
      </c>
      <c r="X4">
        <v>4.13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2.9384999999999999</v>
      </c>
      <c r="E2">
        <v>34.03</v>
      </c>
      <c r="F2">
        <v>30.15</v>
      </c>
      <c r="G2">
        <v>13.81</v>
      </c>
      <c r="H2">
        <v>0.24</v>
      </c>
      <c r="I2">
        <v>131</v>
      </c>
      <c r="J2">
        <v>71.52</v>
      </c>
      <c r="K2">
        <v>32.270000000000003</v>
      </c>
      <c r="L2">
        <v>1</v>
      </c>
      <c r="M2">
        <v>71</v>
      </c>
      <c r="N2">
        <v>8.25</v>
      </c>
      <c r="O2">
        <v>9054.6</v>
      </c>
      <c r="P2">
        <v>174.38</v>
      </c>
      <c r="Q2">
        <v>3550.04</v>
      </c>
      <c r="R2">
        <v>291.64</v>
      </c>
      <c r="S2">
        <v>84.39</v>
      </c>
      <c r="T2">
        <v>103169.47</v>
      </c>
      <c r="U2">
        <v>0.28999999999999998</v>
      </c>
      <c r="V2">
        <v>0.79</v>
      </c>
      <c r="W2">
        <v>0.42</v>
      </c>
      <c r="X2">
        <v>6.16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3.0070999999999999</v>
      </c>
      <c r="E3">
        <v>33.26</v>
      </c>
      <c r="F3">
        <v>29.54</v>
      </c>
      <c r="G3">
        <v>14.77</v>
      </c>
      <c r="H3">
        <v>0.48</v>
      </c>
      <c r="I3">
        <v>120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170</v>
      </c>
      <c r="Q3">
        <v>3549.59</v>
      </c>
      <c r="R3">
        <v>267.74</v>
      </c>
      <c r="S3">
        <v>84.39</v>
      </c>
      <c r="T3">
        <v>91277.19</v>
      </c>
      <c r="U3">
        <v>0.32</v>
      </c>
      <c r="V3">
        <v>0.8</v>
      </c>
      <c r="W3">
        <v>0.49</v>
      </c>
      <c r="X3">
        <v>5.56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2.5373999999999999</v>
      </c>
      <c r="E2">
        <v>39.409999999999997</v>
      </c>
      <c r="F2">
        <v>35.07</v>
      </c>
      <c r="G2">
        <v>8.84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137.07</v>
      </c>
      <c r="Q2">
        <v>3550.56</v>
      </c>
      <c r="R2">
        <v>449.22</v>
      </c>
      <c r="S2">
        <v>84.39</v>
      </c>
      <c r="T2">
        <v>181425.09</v>
      </c>
      <c r="U2">
        <v>0.19</v>
      </c>
      <c r="V2">
        <v>0.68</v>
      </c>
      <c r="W2">
        <v>0.83</v>
      </c>
      <c r="X2">
        <v>11.07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1.9574</v>
      </c>
      <c r="E2">
        <v>51.09</v>
      </c>
      <c r="F2">
        <v>39.67</v>
      </c>
      <c r="G2">
        <v>7.49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433.08</v>
      </c>
      <c r="Q2">
        <v>3550.81</v>
      </c>
      <c r="R2">
        <v>618.27</v>
      </c>
      <c r="S2">
        <v>84.39</v>
      </c>
      <c r="T2">
        <v>265552.05</v>
      </c>
      <c r="U2">
        <v>0.14000000000000001</v>
      </c>
      <c r="V2">
        <v>0.6</v>
      </c>
      <c r="W2">
        <v>0.65</v>
      </c>
      <c r="X2">
        <v>15.68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2.9382999999999999</v>
      </c>
      <c r="E3">
        <v>34.03</v>
      </c>
      <c r="F3">
        <v>28.8</v>
      </c>
      <c r="G3">
        <v>16.62</v>
      </c>
      <c r="H3">
        <v>0.25</v>
      </c>
      <c r="I3">
        <v>104</v>
      </c>
      <c r="J3">
        <v>143.16999999999999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285.67</v>
      </c>
      <c r="Q3">
        <v>3549.54</v>
      </c>
      <c r="R3">
        <v>248.19</v>
      </c>
      <c r="S3">
        <v>84.39</v>
      </c>
      <c r="T3">
        <v>81578.33</v>
      </c>
      <c r="U3">
        <v>0.34</v>
      </c>
      <c r="V3">
        <v>0.82</v>
      </c>
      <c r="W3">
        <v>0.31</v>
      </c>
      <c r="X3">
        <v>4.8099999999999996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3.2879999999999998</v>
      </c>
      <c r="E4">
        <v>30.41</v>
      </c>
      <c r="F4">
        <v>26.54</v>
      </c>
      <c r="G4">
        <v>27.94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41</v>
      </c>
      <c r="N4">
        <v>23.71</v>
      </c>
      <c r="O4">
        <v>18060.849999999999</v>
      </c>
      <c r="P4">
        <v>231.31</v>
      </c>
      <c r="Q4">
        <v>3549.55</v>
      </c>
      <c r="R4">
        <v>170.93</v>
      </c>
      <c r="S4">
        <v>84.39</v>
      </c>
      <c r="T4">
        <v>43187.360000000001</v>
      </c>
      <c r="U4">
        <v>0.49</v>
      </c>
      <c r="V4">
        <v>0.89</v>
      </c>
      <c r="W4">
        <v>0.25</v>
      </c>
      <c r="X4">
        <v>2.5499999999999998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3.3237000000000001</v>
      </c>
      <c r="E5">
        <v>30.09</v>
      </c>
      <c r="F5">
        <v>26.36</v>
      </c>
      <c r="G5">
        <v>30.41</v>
      </c>
      <c r="H5">
        <v>0.49</v>
      </c>
      <c r="I5">
        <v>52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225.42</v>
      </c>
      <c r="Q5">
        <v>3549.59</v>
      </c>
      <c r="R5">
        <v>162.94</v>
      </c>
      <c r="S5">
        <v>84.39</v>
      </c>
      <c r="T5">
        <v>39214.269999999997</v>
      </c>
      <c r="U5">
        <v>0.52</v>
      </c>
      <c r="V5">
        <v>0.9</v>
      </c>
      <c r="W5">
        <v>0.28999999999999998</v>
      </c>
      <c r="X5">
        <v>2.37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1.5648</v>
      </c>
      <c r="E2">
        <v>63.91</v>
      </c>
      <c r="F2">
        <v>46.02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589.49</v>
      </c>
      <c r="Q2">
        <v>3551.12</v>
      </c>
      <c r="R2">
        <v>835.34</v>
      </c>
      <c r="S2">
        <v>84.39</v>
      </c>
      <c r="T2">
        <v>373498.68</v>
      </c>
      <c r="U2">
        <v>0.1</v>
      </c>
      <c r="V2">
        <v>0.52</v>
      </c>
      <c r="W2">
        <v>0.83</v>
      </c>
      <c r="X2">
        <v>22.02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2.6751999999999998</v>
      </c>
      <c r="E3">
        <v>37.380000000000003</v>
      </c>
      <c r="F3">
        <v>30.23</v>
      </c>
      <c r="G3">
        <v>13.64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33.770000000000003</v>
      </c>
      <c r="O3">
        <v>22213.89</v>
      </c>
      <c r="P3">
        <v>365.01</v>
      </c>
      <c r="Q3">
        <v>3549.8</v>
      </c>
      <c r="R3">
        <v>297.11</v>
      </c>
      <c r="S3">
        <v>84.39</v>
      </c>
      <c r="T3">
        <v>105895.43</v>
      </c>
      <c r="U3">
        <v>0.28000000000000003</v>
      </c>
      <c r="V3">
        <v>0.78</v>
      </c>
      <c r="W3">
        <v>0.34</v>
      </c>
      <c r="X3">
        <v>6.24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3.0767000000000002</v>
      </c>
      <c r="E4">
        <v>32.5</v>
      </c>
      <c r="F4">
        <v>27.41</v>
      </c>
      <c r="G4">
        <v>21.93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308.25</v>
      </c>
      <c r="Q4">
        <v>3549.71</v>
      </c>
      <c r="R4">
        <v>201.2</v>
      </c>
      <c r="S4">
        <v>84.39</v>
      </c>
      <c r="T4">
        <v>58230.04</v>
      </c>
      <c r="U4">
        <v>0.42</v>
      </c>
      <c r="V4">
        <v>0.86</v>
      </c>
      <c r="W4">
        <v>0.26</v>
      </c>
      <c r="X4">
        <v>3.43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3.3058000000000001</v>
      </c>
      <c r="E5">
        <v>30.25</v>
      </c>
      <c r="F5">
        <v>26.09</v>
      </c>
      <c r="G5">
        <v>31.94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267.54000000000002</v>
      </c>
      <c r="Q5">
        <v>3549.48</v>
      </c>
      <c r="R5">
        <v>155.91</v>
      </c>
      <c r="S5">
        <v>84.39</v>
      </c>
      <c r="T5">
        <v>35715.089999999997</v>
      </c>
      <c r="U5">
        <v>0.54</v>
      </c>
      <c r="V5">
        <v>0.91</v>
      </c>
      <c r="W5">
        <v>0.22</v>
      </c>
      <c r="X5">
        <v>2.1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3.3624000000000001</v>
      </c>
      <c r="E6">
        <v>29.74</v>
      </c>
      <c r="F6">
        <v>25.86</v>
      </c>
      <c r="G6">
        <v>37.85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252.69</v>
      </c>
      <c r="Q6">
        <v>3549.45</v>
      </c>
      <c r="R6">
        <v>146.9</v>
      </c>
      <c r="S6">
        <v>84.39</v>
      </c>
      <c r="T6">
        <v>31250.52</v>
      </c>
      <c r="U6">
        <v>0.56999999999999995</v>
      </c>
      <c r="V6">
        <v>0.92</v>
      </c>
      <c r="W6">
        <v>0.25</v>
      </c>
      <c r="X6">
        <v>1.88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3.3624000000000001</v>
      </c>
      <c r="E7">
        <v>29.74</v>
      </c>
      <c r="F7">
        <v>25.86</v>
      </c>
      <c r="G7">
        <v>37.85</v>
      </c>
      <c r="H7">
        <v>0.57999999999999996</v>
      </c>
      <c r="I7">
        <v>41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254.75</v>
      </c>
      <c r="Q7">
        <v>3549.73</v>
      </c>
      <c r="R7">
        <v>146.84</v>
      </c>
      <c r="S7">
        <v>84.39</v>
      </c>
      <c r="T7">
        <v>31217.52</v>
      </c>
      <c r="U7">
        <v>0.56999999999999995</v>
      </c>
      <c r="V7">
        <v>0.92</v>
      </c>
      <c r="W7">
        <v>0.25</v>
      </c>
      <c r="X7">
        <v>1.88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2.1665000000000001</v>
      </c>
      <c r="E2">
        <v>46.16</v>
      </c>
      <c r="F2">
        <v>40.549999999999997</v>
      </c>
      <c r="G2">
        <v>6.83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117.4</v>
      </c>
      <c r="Q2">
        <v>3550.92</v>
      </c>
      <c r="R2">
        <v>629.70000000000005</v>
      </c>
      <c r="S2">
        <v>84.39</v>
      </c>
      <c r="T2">
        <v>271075.17</v>
      </c>
      <c r="U2">
        <v>0.13</v>
      </c>
      <c r="V2">
        <v>0.57999999999999996</v>
      </c>
      <c r="W2">
        <v>1.17</v>
      </c>
      <c r="X2">
        <v>16.559999999999999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2.5246</v>
      </c>
      <c r="E2">
        <v>39.61</v>
      </c>
      <c r="F2">
        <v>33.53</v>
      </c>
      <c r="G2">
        <v>10.11</v>
      </c>
      <c r="H2">
        <v>0.18</v>
      </c>
      <c r="I2">
        <v>199</v>
      </c>
      <c r="J2">
        <v>98.71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271.94</v>
      </c>
      <c r="Q2">
        <v>3550.02</v>
      </c>
      <c r="R2">
        <v>409.08</v>
      </c>
      <c r="S2">
        <v>84.39</v>
      </c>
      <c r="T2">
        <v>161547.87</v>
      </c>
      <c r="U2">
        <v>0.21</v>
      </c>
      <c r="V2">
        <v>0.71</v>
      </c>
      <c r="W2">
        <v>0.46</v>
      </c>
      <c r="X2">
        <v>9.5399999999999991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3.1861999999999999</v>
      </c>
      <c r="E3">
        <v>31.39</v>
      </c>
      <c r="F3">
        <v>27.73</v>
      </c>
      <c r="G3">
        <v>20.54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191.35</v>
      </c>
      <c r="Q3">
        <v>3549.57</v>
      </c>
      <c r="R3">
        <v>208.39</v>
      </c>
      <c r="S3">
        <v>84.39</v>
      </c>
      <c r="T3">
        <v>61797.24</v>
      </c>
      <c r="U3">
        <v>0.4</v>
      </c>
      <c r="V3">
        <v>0.85</v>
      </c>
      <c r="W3">
        <v>0.37</v>
      </c>
      <c r="X3">
        <v>3.75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3.1949000000000001</v>
      </c>
      <c r="E4">
        <v>31.3</v>
      </c>
      <c r="F4">
        <v>27.67</v>
      </c>
      <c r="G4">
        <v>20.75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192.57</v>
      </c>
      <c r="Q4">
        <v>3549.51</v>
      </c>
      <c r="R4">
        <v>206.13</v>
      </c>
      <c r="S4">
        <v>84.39</v>
      </c>
      <c r="T4">
        <v>60669.7</v>
      </c>
      <c r="U4">
        <v>0.41</v>
      </c>
      <c r="V4">
        <v>0.86</v>
      </c>
      <c r="W4">
        <v>0.37</v>
      </c>
      <c r="X4">
        <v>3.68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2024-09-25T12:19:33Z</dcterms:created>
  <dcterms:modified xsi:type="dcterms:W3CDTF">2024-09-25T17:33:04Z</dcterms:modified>
</cp:coreProperties>
</file>