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<sst xmlns="http://schemas.openxmlformats.org/spreadsheetml/2006/main" count="1054" uniqueCount="33">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</sst>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4FF00"/>
                </a:solidFill>
              </c:spPr>
            </c:marker>
          </c:dPt>
          <c:dPt>
            <c:idx val="43"/>
            <c:marker>
              <c:spPr>
                <a:solidFill>
                  <a:srgbClr val="D3FF00"/>
                </a:solidFill>
              </c:spPr>
            </c:marker>
          </c:dPt>
          <c:dPt>
            <c:idx val="44"/>
            <c:marker>
              <c:spPr>
                <a:solidFill>
                  <a:srgbClr val="D2FF00"/>
                </a:solidFill>
              </c:spPr>
            </c:marker>
          </c:dPt>
          <c:dPt>
            <c:idx val="45"/>
            <c:marker>
              <c:spPr>
                <a:solidFill>
                  <a:srgbClr val="D1FF00"/>
                </a:solidFill>
              </c:spPr>
            </c:marker>
          </c:dPt>
          <c:dPt>
            <c:idx val="46"/>
            <c:marker>
              <c:spPr>
                <a:solidFill>
                  <a:srgbClr val="D0FF00"/>
                </a:solidFill>
              </c:spPr>
            </c:marker>
          </c:dPt>
          <c:dPt>
            <c:idx val="47"/>
            <c:marker>
              <c:spPr>
                <a:solidFill>
                  <a:srgbClr val="CFFF00"/>
                </a:solidFill>
              </c:spPr>
            </c:marker>
          </c:dPt>
          <c:dPt>
            <c:idx val="48"/>
            <c:marker>
              <c:spPr>
                <a:solidFill>
                  <a:srgbClr val="CEFF00"/>
                </a:solidFill>
              </c:spPr>
            </c:marker>
          </c:dPt>
          <c:dPt>
            <c:idx val="49"/>
            <c:marker>
              <c:spPr>
                <a:solidFill>
                  <a:srgbClr val="CDFF00"/>
                </a:solidFill>
              </c:spPr>
            </c:marker>
          </c:dPt>
          <c:dPt>
            <c:idx val="50"/>
            <c:marker>
              <c:spPr>
                <a:solidFill>
                  <a:srgbClr val="CCFF00"/>
                </a:solidFill>
              </c:spPr>
            </c:marker>
          </c:dPt>
          <c:dPt>
            <c:idx val="51"/>
            <c:marker>
              <c:spPr>
                <a:solidFill>
                  <a:srgbClr val="CBFF00"/>
                </a:solidFill>
              </c:spPr>
            </c:marker>
          </c:dPt>
          <c:dPt>
            <c:idx val="52"/>
            <c:marker>
              <c:spPr>
                <a:solidFill>
                  <a:srgbClr val="CAFF00"/>
                </a:solidFill>
              </c:spPr>
            </c:marker>
          </c:dPt>
          <c:dPt>
            <c:idx val="53"/>
            <c:marker>
              <c:spPr>
                <a:solidFill>
                  <a:srgbClr val="C9FF00"/>
                </a:solidFill>
              </c:spPr>
            </c:marker>
          </c:dPt>
          <c:dPt>
            <c:idx val="54"/>
            <c:marker>
              <c:spPr>
                <a:solidFill>
                  <a:srgbClr val="C8FF00"/>
                </a:solidFill>
              </c:spPr>
            </c:marker>
          </c:dPt>
          <c:dPt>
            <c:idx val="55"/>
            <c:marker>
              <c:spPr>
                <a:solidFill>
                  <a:srgbClr val="C7FF00"/>
                </a:solidFill>
              </c:spPr>
            </c:marker>
          </c:dPt>
          <c:dPt>
            <c:idx val="56"/>
            <c:marker>
              <c:spPr>
                <a:solidFill>
                  <a:srgbClr val="C6FF00"/>
                </a:solidFill>
              </c:spPr>
            </c:marker>
          </c:dPt>
          <c:dPt>
            <c:idx val="57"/>
            <c:marker>
              <c:spPr>
                <a:solidFill>
                  <a:srgbClr val="C5FF00"/>
                </a:solidFill>
              </c:spPr>
            </c:marker>
          </c:dPt>
          <c:dPt>
            <c:idx val="58"/>
            <c:marker>
              <c:spPr>
                <a:solidFill>
                  <a:srgbClr val="C4FF00"/>
                </a:solidFill>
              </c:spPr>
            </c:marker>
          </c:dPt>
          <c:dPt>
            <c:idx val="59"/>
            <c:marker>
              <c:spPr>
                <a:solidFill>
                  <a:srgbClr val="C3FF00"/>
                </a:solidFill>
              </c:spPr>
            </c:marker>
          </c:dPt>
          <c:dPt>
            <c:idx val="60"/>
            <c:marker>
              <c:spPr>
                <a:solidFill>
                  <a:srgbClr val="C2FF00"/>
                </a:solidFill>
              </c:spPr>
            </c:marker>
          </c:dPt>
          <c:dPt>
            <c:idx val="61"/>
            <c:marker>
              <c:spPr>
                <a:solidFill>
                  <a:srgbClr val="C1FF00"/>
                </a:solidFill>
              </c:spPr>
            </c:marker>
          </c:dPt>
          <c:dPt>
            <c:idx val="62"/>
            <c:marker>
              <c:spPr>
                <a:solidFill>
                  <a:srgbClr val="C0FF00"/>
                </a:solidFill>
              </c:spPr>
            </c:marker>
          </c:dPt>
          <c:dPt>
            <c:idx val="63"/>
            <c:marker>
              <c:spPr>
                <a:solidFill>
                  <a:srgbClr val="BEFF00"/>
                </a:solidFill>
              </c:spPr>
            </c:marker>
          </c:dPt>
          <c:dPt>
            <c:idx val="64"/>
            <c:marker>
              <c:spPr>
                <a:solidFill>
                  <a:srgbClr val="BDFF00"/>
                </a:solidFill>
              </c:spPr>
            </c:marker>
          </c:dPt>
          <c:dPt>
            <c:idx val="65"/>
            <c:marker>
              <c:spPr>
                <a:solidFill>
                  <a:srgbClr val="BCFF00"/>
                </a:solidFill>
              </c:spPr>
            </c:marker>
          </c:dPt>
          <c:dPt>
            <c:idx val="66"/>
            <c:marker>
              <c:spPr>
                <a:solidFill>
                  <a:srgbClr val="BBFF00"/>
                </a:solidFill>
              </c:spPr>
            </c:marker>
          </c:dPt>
          <c:dPt>
            <c:idx val="67"/>
            <c:marker>
              <c:spPr>
                <a:solidFill>
                  <a:srgbClr val="BAFF00"/>
                </a:solidFill>
              </c:spPr>
            </c:marker>
          </c:dPt>
          <c:dPt>
            <c:idx val="68"/>
            <c:marker>
              <c:spPr>
                <a:solidFill>
                  <a:srgbClr val="B9FF00"/>
                </a:solidFill>
              </c:spPr>
            </c:marker>
          </c:dPt>
          <c:dPt>
            <c:idx val="69"/>
            <c:marker>
              <c:spPr>
                <a:solidFill>
                  <a:srgbClr val="B8FF00"/>
                </a:solidFill>
              </c:spPr>
            </c:marker>
          </c:dPt>
          <c:dPt>
            <c:idx val="70"/>
            <c:marker>
              <c:spPr>
                <a:solidFill>
                  <a:srgbClr val="B7FF00"/>
                </a:solidFill>
              </c:spPr>
            </c:marker>
          </c:dPt>
          <c:dPt>
            <c:idx val="71"/>
            <c:marker>
              <c:spPr>
                <a:solidFill>
                  <a:srgbClr val="B6FF00"/>
                </a:solidFill>
              </c:spPr>
            </c:marker>
          </c:dPt>
          <c:dPt>
            <c:idx val="72"/>
            <c:marker>
              <c:spPr>
                <a:solidFill>
                  <a:srgbClr val="B5FF00"/>
                </a:solidFill>
              </c:spPr>
            </c:marker>
          </c:dPt>
          <c:dPt>
            <c:idx val="73"/>
            <c:marker>
              <c:spPr>
                <a:solidFill>
                  <a:srgbClr val="B4FF00"/>
                </a:solidFill>
              </c:spPr>
            </c:marker>
          </c:dPt>
          <c:dPt>
            <c:idx val="74"/>
            <c:marker>
              <c:spPr>
                <a:solidFill>
                  <a:srgbClr val="B3FF00"/>
                </a:solidFill>
              </c:spPr>
            </c:marker>
          </c:dPt>
          <c:dPt>
            <c:idx val="75"/>
            <c:marker>
              <c:spPr>
                <a:solidFill>
                  <a:srgbClr val="B2FF00"/>
                </a:solidFill>
              </c:spPr>
            </c:marker>
          </c:dPt>
          <c:dPt>
            <c:idx val="76"/>
            <c:marker>
              <c:spPr>
                <a:solidFill>
                  <a:srgbClr val="B1FF00"/>
                </a:solidFill>
              </c:spPr>
            </c:marker>
          </c:dPt>
          <c:dPt>
            <c:idx val="77"/>
            <c:marker>
              <c:spPr>
                <a:solidFill>
                  <a:srgbClr val="B0FF00"/>
                </a:solidFill>
              </c:spPr>
            </c:marker>
          </c:dPt>
          <c:dPt>
            <c:idx val="78"/>
            <c:marker>
              <c:spPr>
                <a:solidFill>
                  <a:srgbClr val="AFFF00"/>
                </a:solidFill>
              </c:spPr>
            </c:marker>
          </c:dPt>
          <c:dPt>
            <c:idx val="79"/>
            <c:marker>
              <c:spPr>
                <a:solidFill>
                  <a:srgbClr val="AEFF00"/>
                </a:solidFill>
              </c:spPr>
            </c:marker>
          </c:dPt>
          <c:dPt>
            <c:idx val="80"/>
            <c:marker>
              <c:spPr>
                <a:solidFill>
                  <a:srgbClr val="ADFF00"/>
                </a:solidFill>
              </c:spPr>
            </c:marker>
          </c:dPt>
          <c:dPt>
            <c:idx val="81"/>
            <c:marker>
              <c:spPr>
                <a:solidFill>
                  <a:srgbClr val="ACFF00"/>
                </a:solidFill>
              </c:spPr>
            </c:marker>
          </c:dPt>
          <c:dPt>
            <c:idx val="82"/>
            <c:marker>
              <c:spPr>
                <a:solidFill>
                  <a:srgbClr val="ABFF00"/>
                </a:solidFill>
              </c:spPr>
            </c:marker>
          </c:dPt>
          <c:dPt>
            <c:idx val="83"/>
            <c:marker>
              <c:spPr>
                <a:solidFill>
                  <a:srgbClr val="AAFF00"/>
                </a:solidFill>
              </c:spPr>
            </c:marker>
          </c:dPt>
          <c:dPt>
            <c:idx val="84"/>
            <c:marker>
              <c:spPr>
                <a:solidFill>
                  <a:srgbClr val="A9FF00"/>
                </a:solidFill>
              </c:spPr>
            </c:marker>
          </c:dPt>
          <c:dPt>
            <c:idx val="85"/>
            <c:marker>
              <c:spPr>
                <a:solidFill>
                  <a:srgbClr val="A8FF00"/>
                </a:solidFill>
              </c:spPr>
            </c:marker>
          </c:dPt>
          <c:dPt>
            <c:idx val="86"/>
            <c:marker>
              <c:spPr>
                <a:solidFill>
                  <a:srgbClr val="A7FF00"/>
                </a:solidFill>
              </c:spPr>
            </c:marker>
          </c:dPt>
          <c:dPt>
            <c:idx val="87"/>
            <c:marker>
              <c:spPr>
                <a:solidFill>
                  <a:srgbClr val="A6FF00"/>
                </a:solidFill>
              </c:spPr>
            </c:marker>
          </c:dPt>
          <c:dPt>
            <c:idx val="88"/>
            <c:marker>
              <c:spPr>
                <a:solidFill>
                  <a:srgbClr val="A5FF00"/>
                </a:solidFill>
              </c:spPr>
            </c:marker>
          </c:dPt>
          <c:dPt>
            <c:idx val="89"/>
            <c:marker>
              <c:spPr>
                <a:solidFill>
                  <a:srgbClr val="A4FF00"/>
                </a:solidFill>
              </c:spPr>
            </c:marker>
          </c:dPt>
          <c:dPt>
            <c:idx val="90"/>
            <c:marker>
              <c:spPr>
                <a:solidFill>
                  <a:srgbClr val="A3FF00"/>
                </a:solidFill>
              </c:spPr>
            </c:marker>
          </c:dPt>
          <c:dPt>
            <c:idx val="91"/>
            <c:marker>
              <c:spPr>
                <a:solidFill>
                  <a:srgbClr val="A2FF00"/>
                </a:solidFill>
              </c:spPr>
            </c:marker>
          </c:dPt>
          <c:dPt>
            <c:idx val="92"/>
            <c:marker>
              <c:spPr>
                <a:solidFill>
                  <a:srgbClr val="A1FF00"/>
                </a:solidFill>
              </c:spPr>
            </c:marker>
          </c:dPt>
          <c:dPt>
            <c:idx val="93"/>
            <c:marker>
              <c:spPr>
                <a:solidFill>
                  <a:srgbClr val="A0FF00"/>
                </a:solidFill>
              </c:spPr>
            </c:marker>
          </c:dPt>
          <c:dPt>
            <c:idx val="94"/>
            <c:marker>
              <c:spPr>
                <a:solidFill>
                  <a:srgbClr val="9FFF00"/>
                </a:solidFill>
              </c:spPr>
            </c:marker>
          </c:dPt>
          <c:dPt>
            <c:idx val="95"/>
            <c:marker>
              <c:spPr>
                <a:solidFill>
                  <a:srgbClr val="9EFF00"/>
                </a:solidFill>
              </c:spPr>
            </c:marker>
          </c:dPt>
          <c:dPt>
            <c:idx val="96"/>
            <c:marker>
              <c:spPr>
                <a:solidFill>
                  <a:srgbClr val="9DFF00"/>
                </a:solidFill>
              </c:spPr>
            </c:marker>
          </c:dPt>
          <c:dPt>
            <c:idx val="97"/>
            <c:marker>
              <c:spPr>
                <a:solidFill>
                  <a:srgbClr val="9CFF00"/>
                </a:solidFill>
              </c:spPr>
            </c:marker>
          </c:dPt>
          <c:dPt>
            <c:idx val="98"/>
            <c:marker>
              <c:spPr>
                <a:solidFill>
                  <a:srgbClr val="9BFF00"/>
                </a:solidFill>
              </c:spPr>
            </c:marker>
          </c:dPt>
          <c:dPt>
            <c:idx val="99"/>
            <c:marker>
              <c:spPr>
                <a:solidFill>
                  <a:srgbClr val="9AFF00"/>
                </a:solidFill>
              </c:spPr>
            </c:marker>
          </c:dPt>
          <c:dPt>
            <c:idx val="100"/>
            <c:marker>
              <c:spPr>
                <a:solidFill>
                  <a:srgbClr val="99FF00"/>
                </a:solidFill>
              </c:spPr>
            </c:marker>
          </c:dPt>
          <c:dPt>
            <c:idx val="101"/>
            <c:marker>
              <c:spPr>
                <a:solidFill>
                  <a:srgbClr val="98FF00"/>
                </a:solidFill>
              </c:spPr>
            </c:marker>
          </c:dPt>
          <c:dPt>
            <c:idx val="102"/>
            <c:marker>
              <c:spPr>
                <a:solidFill>
                  <a:srgbClr val="97FF00"/>
                </a:solidFill>
              </c:spPr>
            </c:marker>
          </c:dPt>
          <c:dPt>
            <c:idx val="103"/>
            <c:marker>
              <c:spPr>
                <a:solidFill>
                  <a:srgbClr val="96FF00"/>
                </a:solidFill>
              </c:spPr>
            </c:marker>
          </c:dPt>
          <c:dPt>
            <c:idx val="104"/>
            <c:marker>
              <c:spPr>
                <a:solidFill>
                  <a:srgbClr val="95FF00"/>
                </a:solidFill>
              </c:spPr>
            </c:marker>
          </c:dPt>
          <c:dPt>
            <c:idx val="105"/>
            <c:marker>
              <c:spPr>
                <a:solidFill>
                  <a:srgbClr val="94FF00"/>
                </a:solidFill>
              </c:spPr>
            </c:marker>
          </c:dPt>
          <c:dPt>
            <c:idx val="106"/>
            <c:marker>
              <c:spPr>
                <a:solidFill>
                  <a:srgbClr val="93FF00"/>
                </a:solidFill>
              </c:spPr>
            </c:marker>
          </c:dPt>
          <c:dPt>
            <c:idx val="107"/>
            <c:marker>
              <c:spPr>
                <a:solidFill>
                  <a:srgbClr val="92FF00"/>
                </a:solidFill>
              </c:spPr>
            </c:marker>
          </c:dPt>
          <c:dPt>
            <c:idx val="108"/>
            <c:marker>
              <c:spPr>
                <a:solidFill>
                  <a:srgbClr val="91FF00"/>
                </a:solidFill>
              </c:spPr>
            </c:marker>
          </c:dPt>
          <c:dPt>
            <c:idx val="109"/>
            <c:marker>
              <c:spPr>
                <a:solidFill>
                  <a:srgbClr val="90FF00"/>
                </a:solidFill>
              </c:spPr>
            </c:marker>
          </c:dPt>
          <c:dPt>
            <c:idx val="110"/>
            <c:marker>
              <c:spPr>
                <a:solidFill>
                  <a:srgbClr val="8FFF00"/>
                </a:solidFill>
              </c:spPr>
            </c:marker>
          </c:dPt>
          <c:dPt>
            <c:idx val="111"/>
            <c:marker>
              <c:spPr>
                <a:solidFill>
                  <a:srgbClr val="8EFF00"/>
                </a:solidFill>
              </c:spPr>
            </c:marker>
          </c:dPt>
          <c:dPt>
            <c:idx val="112"/>
            <c:marker>
              <c:spPr>
                <a:solidFill>
                  <a:srgbClr val="8DFF00"/>
                </a:solidFill>
              </c:spPr>
            </c:marker>
          </c:dPt>
          <c:dPt>
            <c:idx val="113"/>
            <c:marker>
              <c:spPr>
                <a:solidFill>
                  <a:srgbClr val="8CFF00"/>
                </a:solidFill>
              </c:spPr>
            </c:marker>
          </c:dPt>
          <c:dPt>
            <c:idx val="114"/>
            <c:marker>
              <c:spPr>
                <a:solidFill>
                  <a:srgbClr val="8BFF00"/>
                </a:solidFill>
              </c:spPr>
            </c:marker>
          </c:dPt>
          <c:dPt>
            <c:idx val="115"/>
            <c:marker>
              <c:spPr>
                <a:solidFill>
                  <a:srgbClr val="8AFF00"/>
                </a:solidFill>
              </c:spPr>
            </c:marker>
          </c:dPt>
          <c:dPt>
            <c:idx val="116"/>
            <c:marker>
              <c:spPr>
                <a:solidFill>
                  <a:srgbClr val="89FF00"/>
                </a:solidFill>
              </c:spPr>
            </c:marker>
          </c:dPt>
          <c:dPt>
            <c:idx val="117"/>
            <c:marker>
              <c:spPr>
                <a:solidFill>
                  <a:srgbClr val="88FF00"/>
                </a:solidFill>
              </c:spPr>
            </c:marker>
          </c:dPt>
          <c:dPt>
            <c:idx val="118"/>
            <c:marker>
              <c:spPr>
                <a:solidFill>
                  <a:srgbClr val="87FF00"/>
                </a:solidFill>
              </c:spPr>
            </c:marker>
          </c:dPt>
          <c:dPt>
            <c:idx val="119"/>
            <c:marker>
              <c:spPr>
                <a:solidFill>
                  <a:srgbClr val="86FF00"/>
                </a:solidFill>
              </c:spPr>
            </c:marker>
          </c:dPt>
          <c:dPt>
            <c:idx val="120"/>
            <c:marker>
              <c:spPr>
                <a:solidFill>
                  <a:srgbClr val="85FF00"/>
                </a:solidFill>
              </c:spPr>
            </c:marker>
          </c:dPt>
          <c:dPt>
            <c:idx val="121"/>
            <c:marker>
              <c:spPr>
                <a:solidFill>
                  <a:srgbClr val="84FF00"/>
                </a:solidFill>
              </c:spPr>
            </c:marker>
          </c:dPt>
          <c:dPt>
            <c:idx val="122"/>
            <c:marker>
              <c:spPr>
                <a:solidFill>
                  <a:srgbClr val="83FF00"/>
                </a:solidFill>
              </c:spPr>
            </c:marker>
          </c:dPt>
          <c:dPt>
            <c:idx val="123"/>
            <c:marker>
              <c:spPr>
                <a:solidFill>
                  <a:srgbClr val="82FF00"/>
                </a:solidFill>
              </c:spPr>
            </c:marker>
          </c:dPt>
          <c:dPt>
            <c:idx val="124"/>
            <c:marker>
              <c:spPr>
                <a:solidFill>
                  <a:srgbClr val="81FF00"/>
                </a:solidFill>
              </c:spPr>
            </c:marker>
          </c:dPt>
          <c:dPt>
            <c:idx val="125"/>
            <c:marker>
              <c:spPr>
                <a:solidFill>
                  <a:srgbClr val="80FF00"/>
                </a:solidFill>
              </c:spPr>
            </c:marker>
          </c:dPt>
          <c:dPt>
            <c:idx val="126"/>
            <c:marker>
              <c:spPr>
                <a:solidFill>
                  <a:srgbClr val="7EFF00"/>
                </a:solidFill>
              </c:spPr>
            </c:marker>
          </c:dPt>
          <c:dPt>
            <c:idx val="127"/>
            <c:marker>
              <c:spPr>
                <a:solidFill>
                  <a:srgbClr val="7DFF00"/>
                </a:solidFill>
              </c:spPr>
            </c:marker>
          </c:dPt>
          <c:dPt>
            <c:idx val="128"/>
            <c:marker>
              <c:spPr>
                <a:solidFill>
                  <a:srgbClr val="7CFF00"/>
                </a:solidFill>
              </c:spPr>
            </c:marker>
          </c:dPt>
          <c:dPt>
            <c:idx val="129"/>
            <c:marker>
              <c:spPr>
                <a:solidFill>
                  <a:srgbClr val="7BFF00"/>
                </a:solidFill>
              </c:spPr>
            </c:marker>
          </c:dPt>
          <c:dPt>
            <c:idx val="130"/>
            <c:marker>
              <c:spPr>
                <a:solidFill>
                  <a:srgbClr val="7AFF00"/>
                </a:solidFill>
              </c:spPr>
            </c:marker>
          </c:dPt>
          <c:dPt>
            <c:idx val="131"/>
            <c:marker>
              <c:spPr>
                <a:solidFill>
                  <a:srgbClr val="79FF00"/>
                </a:solidFill>
              </c:spPr>
            </c:marker>
          </c:dPt>
          <c:dPt>
            <c:idx val="132"/>
            <c:marker>
              <c:spPr>
                <a:solidFill>
                  <a:srgbClr val="78FF00"/>
                </a:solidFill>
              </c:spPr>
            </c:marker>
          </c:dPt>
          <c:dPt>
            <c:idx val="133"/>
            <c:marker>
              <c:spPr>
                <a:solidFill>
                  <a:srgbClr val="77FF00"/>
                </a:solidFill>
              </c:spPr>
            </c:marker>
          </c:dPt>
          <c:dPt>
            <c:idx val="134"/>
            <c:marker>
              <c:spPr>
                <a:solidFill>
                  <a:srgbClr val="76FF00"/>
                </a:solidFill>
              </c:spPr>
            </c:marker>
          </c:dPt>
          <c:dPt>
            <c:idx val="135"/>
            <c:marker>
              <c:spPr>
                <a:solidFill>
                  <a:srgbClr val="75FF00"/>
                </a:solidFill>
              </c:spPr>
            </c:marker>
          </c:dPt>
          <c:dPt>
            <c:idx val="136"/>
            <c:marker>
              <c:spPr>
                <a:solidFill>
                  <a:srgbClr val="74FF00"/>
                </a:solidFill>
              </c:spPr>
            </c:marker>
          </c:dPt>
          <c:dPt>
            <c:idx val="137"/>
            <c:marker>
              <c:spPr>
                <a:solidFill>
                  <a:srgbClr val="73FF00"/>
                </a:solidFill>
              </c:spPr>
            </c:marker>
          </c:dPt>
          <c:dPt>
            <c:idx val="138"/>
            <c:marker>
              <c:spPr>
                <a:solidFill>
                  <a:srgbClr val="72FF00"/>
                </a:solidFill>
              </c:spPr>
            </c:marker>
          </c:dPt>
          <c:dPt>
            <c:idx val="139"/>
            <c:marker>
              <c:spPr>
                <a:solidFill>
                  <a:srgbClr val="71FF00"/>
                </a:solidFill>
              </c:spPr>
            </c:marker>
          </c:dPt>
          <c:dPt>
            <c:idx val="140"/>
            <c:marker>
              <c:spPr>
                <a:solidFill>
                  <a:srgbClr val="70FF00"/>
                </a:solidFill>
              </c:spPr>
            </c:marker>
          </c:dPt>
          <c:dPt>
            <c:idx val="141"/>
            <c:marker>
              <c:spPr>
                <a:solidFill>
                  <a:srgbClr val="6FFF00"/>
                </a:solidFill>
              </c:spPr>
            </c:marker>
          </c:dPt>
          <c:dPt>
            <c:idx val="142"/>
            <c:marker>
              <c:spPr>
                <a:solidFill>
                  <a:srgbClr val="6EFF00"/>
                </a:solidFill>
              </c:spPr>
            </c:marker>
          </c:dPt>
          <c:dPt>
            <c:idx val="143"/>
            <c:marker>
              <c:spPr>
                <a:solidFill>
                  <a:srgbClr val="6DFF00"/>
                </a:solidFill>
              </c:spPr>
            </c:marker>
          </c:dPt>
          <c:dPt>
            <c:idx val="144"/>
            <c:marker>
              <c:spPr>
                <a:solidFill>
                  <a:srgbClr val="6CFF00"/>
                </a:solidFill>
              </c:spPr>
            </c:marker>
          </c:dPt>
          <c:dPt>
            <c:idx val="145"/>
            <c:marker>
              <c:spPr>
                <a:solidFill>
                  <a:srgbClr val="6BFF00"/>
                </a:solidFill>
              </c:spPr>
            </c:marker>
          </c:dPt>
          <c:dPt>
            <c:idx val="146"/>
            <c:marker>
              <c:spPr>
                <a:solidFill>
                  <a:srgbClr val="6AFF00"/>
                </a:solidFill>
              </c:spPr>
            </c:marker>
          </c:dPt>
          <c:dPt>
            <c:idx val="147"/>
            <c:marker>
              <c:spPr>
                <a:solidFill>
                  <a:srgbClr val="69FF00"/>
                </a:solidFill>
              </c:spPr>
            </c:marker>
          </c:dPt>
          <c:dPt>
            <c:idx val="148"/>
            <c:marker>
              <c:spPr>
                <a:solidFill>
                  <a:srgbClr val="68FF00"/>
                </a:solidFill>
              </c:spPr>
            </c:marker>
          </c:dPt>
          <c:dPt>
            <c:idx val="149"/>
            <c:marker>
              <c:spPr>
                <a:solidFill>
                  <a:srgbClr val="67FF00"/>
                </a:solidFill>
              </c:spPr>
            </c:marker>
          </c:dPt>
          <c:dPt>
            <c:idx val="150"/>
            <c:marker>
              <c:spPr>
                <a:solidFill>
                  <a:srgbClr val="66FF00"/>
                </a:solidFill>
              </c:spPr>
            </c:marker>
          </c:dPt>
          <c:dPt>
            <c:idx val="151"/>
            <c:marker>
              <c:spPr>
                <a:solidFill>
                  <a:srgbClr val="65FF00"/>
                </a:solidFill>
              </c:spPr>
            </c:marker>
          </c:dPt>
          <c:dPt>
            <c:idx val="152"/>
            <c:marker>
              <c:spPr>
                <a:solidFill>
                  <a:srgbClr val="64FF00"/>
                </a:solidFill>
              </c:spPr>
            </c:marker>
          </c:dPt>
          <c:dPt>
            <c:idx val="153"/>
            <c:marker>
              <c:spPr>
                <a:solidFill>
                  <a:srgbClr val="63FF00"/>
                </a:solidFill>
              </c:spPr>
            </c:marker>
          </c:dPt>
          <c:dPt>
            <c:idx val="154"/>
            <c:marker>
              <c:spPr>
                <a:solidFill>
                  <a:srgbClr val="62FF00"/>
                </a:solidFill>
              </c:spPr>
            </c:marker>
          </c:dPt>
          <c:dPt>
            <c:idx val="155"/>
            <c:marker>
              <c:spPr>
                <a:solidFill>
                  <a:srgbClr val="61FF00"/>
                </a:solidFill>
              </c:spPr>
            </c:marker>
          </c:dPt>
          <c:dPt>
            <c:idx val="156"/>
            <c:marker>
              <c:spPr>
                <a:solidFill>
                  <a:srgbClr val="60FF00"/>
                </a:solidFill>
              </c:spPr>
            </c:marker>
          </c:dPt>
          <c:dPt>
            <c:idx val="157"/>
            <c:marker>
              <c:spPr>
                <a:solidFill>
                  <a:srgbClr val="5FFF00"/>
                </a:solidFill>
              </c:spPr>
            </c:marker>
          </c:dPt>
          <c:dPt>
            <c:idx val="158"/>
            <c:marker>
              <c:spPr>
                <a:solidFill>
                  <a:srgbClr val="5EFF00"/>
                </a:solidFill>
              </c:spPr>
            </c:marker>
          </c:dPt>
          <c:dPt>
            <c:idx val="159"/>
            <c:marker>
              <c:spPr>
                <a:solidFill>
                  <a:srgbClr val="5DFF00"/>
                </a:solidFill>
              </c:spPr>
            </c:marker>
          </c:dPt>
          <c:dPt>
            <c:idx val="160"/>
            <c:marker>
              <c:spPr>
                <a:solidFill>
                  <a:srgbClr val="5CFF00"/>
                </a:solidFill>
              </c:spPr>
            </c:marker>
          </c:dPt>
          <c:dPt>
            <c:idx val="161"/>
            <c:marker>
              <c:spPr>
                <a:solidFill>
                  <a:srgbClr val="5BFF00"/>
                </a:solidFill>
              </c:spPr>
            </c:marker>
          </c:dPt>
          <c:dPt>
            <c:idx val="162"/>
            <c:marker>
              <c:spPr>
                <a:solidFill>
                  <a:srgbClr val="5AFF00"/>
                </a:solidFill>
              </c:spPr>
            </c:marker>
          </c:dPt>
          <c:dPt>
            <c:idx val="163"/>
            <c:marker>
              <c:spPr>
                <a:solidFill>
                  <a:srgbClr val="59FF00"/>
                </a:solidFill>
              </c:spPr>
            </c:marker>
          </c:dPt>
          <c:dPt>
            <c:idx val="164"/>
            <c:marker>
              <c:spPr>
                <a:solidFill>
                  <a:srgbClr val="58FF00"/>
                </a:solidFill>
              </c:spPr>
            </c:marker>
          </c:dPt>
          <c:dPt>
            <c:idx val="165"/>
            <c:marker>
              <c:spPr>
                <a:solidFill>
                  <a:srgbClr val="57FF00"/>
                </a:solidFill>
              </c:spPr>
            </c:marker>
          </c:dPt>
          <c:dPt>
            <c:idx val="166"/>
            <c:marker>
              <c:spPr>
                <a:solidFill>
                  <a:srgbClr val="56FF00"/>
                </a:solidFill>
              </c:spPr>
            </c:marker>
          </c:dPt>
          <c:dPt>
            <c:idx val="167"/>
            <c:marker>
              <c:spPr>
                <a:solidFill>
                  <a:srgbClr val="55FF00"/>
                </a:solidFill>
              </c:spPr>
            </c:marker>
          </c:dPt>
          <c:dPt>
            <c:idx val="168"/>
            <c:marker>
              <c:spPr>
                <a:solidFill>
                  <a:srgbClr val="54FF00"/>
                </a:solidFill>
              </c:spPr>
            </c:marker>
          </c:dPt>
          <c:dPt>
            <c:idx val="169"/>
            <c:marker>
              <c:spPr>
                <a:solidFill>
                  <a:srgbClr val="53FF00"/>
                </a:solidFill>
              </c:spPr>
            </c:marker>
          </c:dPt>
          <c:dPt>
            <c:idx val="170"/>
            <c:marker>
              <c:spPr>
                <a:solidFill>
                  <a:srgbClr val="52FF00"/>
                </a:solidFill>
              </c:spPr>
            </c:marker>
          </c:dPt>
          <c:dPt>
            <c:idx val="171"/>
            <c:marker>
              <c:spPr>
                <a:solidFill>
                  <a:srgbClr val="51FF00"/>
                </a:solidFill>
              </c:spPr>
            </c:marker>
          </c:dPt>
          <c:dPt>
            <c:idx val="172"/>
            <c:marker>
              <c:spPr>
                <a:solidFill>
                  <a:srgbClr val="50FF00"/>
                </a:solidFill>
              </c:spPr>
            </c:marker>
          </c:dPt>
          <c:dPt>
            <c:idx val="173"/>
            <c:marker>
              <c:spPr>
                <a:solidFill>
                  <a:srgbClr val="4FFF00"/>
                </a:solidFill>
              </c:spPr>
            </c:marker>
          </c:dPt>
          <c:dPt>
            <c:idx val="174"/>
            <c:marker>
              <c:spPr>
                <a:solidFill>
                  <a:srgbClr val="4EFF00"/>
                </a:solidFill>
              </c:spPr>
            </c:marker>
          </c:dPt>
          <c:dPt>
            <c:idx val="175"/>
            <c:marker>
              <c:spPr>
                <a:solidFill>
                  <a:srgbClr val="4DFF00"/>
                </a:solidFill>
              </c:spPr>
            </c:marker>
          </c:dPt>
          <c:dPt>
            <c:idx val="176"/>
            <c:marker>
              <c:spPr>
                <a:solidFill>
                  <a:srgbClr val="4CFF00"/>
                </a:solidFill>
              </c:spPr>
            </c:marker>
          </c:dPt>
          <c:dPt>
            <c:idx val="177"/>
            <c:marker>
              <c:spPr>
                <a:solidFill>
                  <a:srgbClr val="4BFF00"/>
                </a:solidFill>
              </c:spPr>
            </c:marker>
          </c:dPt>
          <c:dPt>
            <c:idx val="178"/>
            <c:marker>
              <c:spPr>
                <a:solidFill>
                  <a:srgbClr val="4AFF00"/>
                </a:solidFill>
              </c:spPr>
            </c:marker>
          </c:dPt>
          <c:dPt>
            <c:idx val="179"/>
            <c:marker>
              <c:spPr>
                <a:solidFill>
                  <a:srgbClr val="49FF00"/>
                </a:solidFill>
              </c:spPr>
            </c:marker>
          </c:dPt>
          <c:dPt>
            <c:idx val="180"/>
            <c:marker>
              <c:spPr>
                <a:solidFill>
                  <a:srgbClr val="48FF00"/>
                </a:solidFill>
              </c:spPr>
            </c:marker>
          </c:dPt>
          <c:dPt>
            <c:idx val="181"/>
            <c:marker>
              <c:spPr>
                <a:solidFill>
                  <a:srgbClr val="47FF00"/>
                </a:solidFill>
              </c:spPr>
            </c:marker>
          </c:dPt>
          <c:dPt>
            <c:idx val="182"/>
            <c:marker>
              <c:spPr>
                <a:solidFill>
                  <a:srgbClr val="46FF00"/>
                </a:solidFill>
              </c:spPr>
            </c:marker>
          </c:dPt>
          <c:dPt>
            <c:idx val="183"/>
            <c:marker>
              <c:spPr>
                <a:solidFill>
                  <a:srgbClr val="45FF00"/>
                </a:solidFill>
              </c:spPr>
            </c:marker>
          </c:dPt>
          <c:dPt>
            <c:idx val="184"/>
            <c:marker>
              <c:spPr>
                <a:solidFill>
                  <a:srgbClr val="44FF00"/>
                </a:solidFill>
              </c:spPr>
            </c:marker>
          </c:dPt>
          <c:dPt>
            <c:idx val="185"/>
            <c:marker>
              <c:spPr>
                <a:solidFill>
                  <a:srgbClr val="43FF00"/>
                </a:solidFill>
              </c:spPr>
            </c:marker>
          </c:dPt>
          <c:dPt>
            <c:idx val="186"/>
            <c:marker>
              <c:spPr>
                <a:solidFill>
                  <a:srgbClr val="42FF00"/>
                </a:solidFill>
              </c:spPr>
            </c:marker>
          </c:dPt>
          <c:dPt>
            <c:idx val="187"/>
            <c:marker>
              <c:spPr>
                <a:solidFill>
                  <a:srgbClr val="41FF00"/>
                </a:solidFill>
              </c:spPr>
            </c:marker>
          </c:dPt>
          <c:dPt>
            <c:idx val="188"/>
            <c:marker>
              <c:spPr>
                <a:solidFill>
                  <a:srgbClr val="40FF00"/>
                </a:solidFill>
              </c:spPr>
            </c:marker>
          </c:dPt>
          <c:dPt>
            <c:idx val="189"/>
            <c:marker>
              <c:spPr>
                <a:solidFill>
                  <a:srgbClr val="3EFF00"/>
                </a:solidFill>
              </c:spPr>
            </c:marker>
          </c:dPt>
          <c:dPt>
            <c:idx val="190"/>
            <c:marker>
              <c:spPr>
                <a:solidFill>
                  <a:srgbClr val="3DFF00"/>
                </a:solidFill>
              </c:spPr>
            </c:marker>
          </c:dPt>
          <c:dPt>
            <c:idx val="191"/>
            <c:marker>
              <c:spPr>
                <a:solidFill>
                  <a:srgbClr val="3CFF00"/>
                </a:solidFill>
              </c:spPr>
            </c:marker>
          </c:dPt>
          <c:dPt>
            <c:idx val="192"/>
            <c:marker>
              <c:spPr>
                <a:solidFill>
                  <a:srgbClr val="3BFF00"/>
                </a:solidFill>
              </c:spPr>
            </c:marker>
          </c:dPt>
          <c:dPt>
            <c:idx val="193"/>
            <c:marker>
              <c:spPr>
                <a:solidFill>
                  <a:srgbClr val="3AFF00"/>
                </a:solidFill>
              </c:spPr>
            </c:marker>
          </c:dPt>
          <c:dPt>
            <c:idx val="194"/>
            <c:marker>
              <c:spPr>
                <a:solidFill>
                  <a:srgbClr val="39FF00"/>
                </a:solidFill>
              </c:spPr>
            </c:marker>
          </c:dPt>
          <c:dPt>
            <c:idx val="195"/>
            <c:marker>
              <c:spPr>
                <a:solidFill>
                  <a:srgbClr val="38FF00"/>
                </a:solidFill>
              </c:spPr>
            </c:marker>
          </c:dPt>
          <c:dPt>
            <c:idx val="196"/>
            <c:marker>
              <c:spPr>
                <a:solidFill>
                  <a:srgbClr val="37FF00"/>
                </a:solidFill>
              </c:spPr>
            </c:marker>
          </c:dPt>
          <c:dPt>
            <c:idx val="197"/>
            <c:marker>
              <c:spPr>
                <a:solidFill>
                  <a:srgbClr val="36FF00"/>
                </a:solidFill>
              </c:spPr>
            </c:marker>
          </c:dPt>
          <c:dPt>
            <c:idx val="198"/>
            <c:marker>
              <c:spPr>
                <a:solidFill>
                  <a:srgbClr val="35FF00"/>
                </a:solidFill>
              </c:spPr>
            </c:marker>
          </c:dPt>
          <c:dPt>
            <c:idx val="199"/>
            <c:marker>
              <c:spPr>
                <a:solidFill>
                  <a:srgbClr val="34FF00"/>
                </a:solidFill>
              </c:spPr>
            </c:marker>
          </c:dPt>
          <c:dPt>
            <c:idx val="200"/>
            <c:marker>
              <c:spPr>
                <a:solidFill>
                  <a:srgbClr val="33FF00"/>
                </a:solidFill>
              </c:spPr>
            </c:marker>
          </c:dPt>
          <c:dPt>
            <c:idx val="201"/>
            <c:marker>
              <c:spPr>
                <a:solidFill>
                  <a:srgbClr val="32FF00"/>
                </a:solidFill>
              </c:spPr>
            </c:marker>
          </c:dPt>
          <c:dPt>
            <c:idx val="202"/>
            <c:marker>
              <c:spPr>
                <a:solidFill>
                  <a:srgbClr val="31FF00"/>
                </a:solidFill>
              </c:spPr>
            </c:marker>
          </c:dPt>
          <c:dPt>
            <c:idx val="203"/>
            <c:marker>
              <c:spPr>
                <a:solidFill>
                  <a:srgbClr val="30FF00"/>
                </a:solidFill>
              </c:spPr>
            </c:marker>
          </c:dPt>
          <c:dPt>
            <c:idx val="204"/>
            <c:marker>
              <c:spPr>
                <a:solidFill>
                  <a:srgbClr val="2FFF00"/>
                </a:solidFill>
              </c:spPr>
            </c:marker>
          </c:dPt>
          <c:dPt>
            <c:idx val="205"/>
            <c:marker>
              <c:spPr>
                <a:solidFill>
                  <a:srgbClr val="2EFF00"/>
                </a:solidFill>
              </c:spPr>
            </c:marker>
          </c:dPt>
          <c:dPt>
            <c:idx val="206"/>
            <c:marker>
              <c:spPr>
                <a:solidFill>
                  <a:srgbClr val="2DFF00"/>
                </a:solidFill>
              </c:spPr>
            </c:marker>
          </c:dPt>
          <c:dPt>
            <c:idx val="207"/>
            <c:marker>
              <c:spPr>
                <a:solidFill>
                  <a:srgbClr val="2CFF00"/>
                </a:solidFill>
              </c:spPr>
            </c:marker>
          </c:dPt>
          <c:dPt>
            <c:idx val="208"/>
            <c:marker>
              <c:spPr>
                <a:solidFill>
                  <a:srgbClr val="2BFF00"/>
                </a:solidFill>
              </c:spPr>
            </c:marker>
          </c:dPt>
          <c:dPt>
            <c:idx val="209"/>
            <c:marker>
              <c:spPr>
                <a:solidFill>
                  <a:srgbClr val="2AFF00"/>
                </a:solidFill>
              </c:spPr>
            </c:marker>
          </c:dPt>
          <c:dPt>
            <c:idx val="210"/>
            <c:marker>
              <c:spPr>
                <a:solidFill>
                  <a:srgbClr val="29FF00"/>
                </a:solidFill>
              </c:spPr>
            </c:marker>
          </c:dPt>
          <c:dPt>
            <c:idx val="211"/>
            <c:marker>
              <c:spPr>
                <a:solidFill>
                  <a:srgbClr val="28FF00"/>
                </a:solidFill>
              </c:spPr>
            </c:marker>
          </c:dPt>
          <c:dPt>
            <c:idx val="212"/>
            <c:marker>
              <c:spPr>
                <a:solidFill>
                  <a:srgbClr val="27FF00"/>
                </a:solidFill>
              </c:spPr>
            </c:marker>
          </c:dPt>
          <c:dPt>
            <c:idx val="213"/>
            <c:marker>
              <c:spPr>
                <a:solidFill>
                  <a:srgbClr val="26FF00"/>
                </a:solidFill>
              </c:spPr>
            </c:marker>
          </c:dPt>
          <c:dPt>
            <c:idx val="214"/>
            <c:marker>
              <c:spPr>
                <a:solidFill>
                  <a:srgbClr val="25FF00"/>
                </a:solidFill>
              </c:spPr>
            </c:marker>
          </c:dPt>
          <c:dPt>
            <c:idx val="215"/>
            <c:marker>
              <c:spPr>
                <a:solidFill>
                  <a:srgbClr val="24FF00"/>
                </a:solidFill>
              </c:spPr>
            </c:marker>
          </c:dPt>
          <c:dPt>
            <c:idx val="216"/>
            <c:marker>
              <c:spPr>
                <a:solidFill>
                  <a:srgbClr val="23FF00"/>
                </a:solidFill>
              </c:spPr>
            </c:marker>
          </c:dPt>
          <c:dPt>
            <c:idx val="217"/>
            <c:marker>
              <c:spPr>
                <a:solidFill>
                  <a:srgbClr val="22FF00"/>
                </a:solidFill>
              </c:spPr>
            </c:marker>
          </c:dPt>
          <c:dPt>
            <c:idx val="218"/>
            <c:marker>
              <c:spPr>
                <a:solidFill>
                  <a:srgbClr val="21FF00"/>
                </a:solidFill>
              </c:spPr>
            </c:marker>
          </c:dPt>
          <c:dPt>
            <c:idx val="219"/>
            <c:marker>
              <c:spPr>
                <a:solidFill>
                  <a:srgbClr val="20FF00"/>
                </a:solidFill>
              </c:spPr>
            </c:marker>
          </c:dPt>
          <c:dPt>
            <c:idx val="220"/>
            <c:marker>
              <c:spPr>
                <a:solidFill>
                  <a:srgbClr val="1FFF00"/>
                </a:solidFill>
              </c:spPr>
            </c:marker>
          </c:dPt>
          <c:dPt>
            <c:idx val="221"/>
            <c:marker>
              <c:spPr>
                <a:solidFill>
                  <a:srgbClr val="1EFF00"/>
                </a:solidFill>
              </c:spPr>
            </c:marker>
          </c:dPt>
          <c:dPt>
            <c:idx val="222"/>
            <c:marker>
              <c:spPr>
                <a:solidFill>
                  <a:srgbClr val="1DFF00"/>
                </a:solidFill>
              </c:spPr>
            </c:marker>
          </c:dPt>
          <c:dPt>
            <c:idx val="223"/>
            <c:marker>
              <c:spPr>
                <a:solidFill>
                  <a:srgbClr val="1CFF00"/>
                </a:solidFill>
              </c:spPr>
            </c:marker>
          </c:dPt>
          <c:dPt>
            <c:idx val="224"/>
            <c:marker>
              <c:spPr>
                <a:solidFill>
                  <a:srgbClr val="1BFF00"/>
                </a:solidFill>
              </c:spPr>
            </c:marker>
          </c:dPt>
          <c:dPt>
            <c:idx val="225"/>
            <c:marker>
              <c:spPr>
                <a:solidFill>
                  <a:srgbClr val="1AFF00"/>
                </a:solidFill>
              </c:spPr>
            </c:marker>
          </c:dPt>
          <c:dPt>
            <c:idx val="226"/>
            <c:marker>
              <c:spPr>
                <a:solidFill>
                  <a:srgbClr val="19FF00"/>
                </a:solidFill>
              </c:spPr>
            </c:marker>
          </c:dPt>
          <c:dPt>
            <c:idx val="227"/>
            <c:marker>
              <c:spPr>
                <a:solidFill>
                  <a:srgbClr val="18FF00"/>
                </a:solidFill>
              </c:spPr>
            </c:marker>
          </c:dPt>
          <c:dPt>
            <c:idx val="228"/>
            <c:marker>
              <c:spPr>
                <a:solidFill>
                  <a:srgbClr val="17FF00"/>
                </a:solidFill>
              </c:spPr>
            </c:marker>
          </c:dPt>
          <c:dPt>
            <c:idx val="229"/>
            <c:marker>
              <c:spPr>
                <a:solidFill>
                  <a:srgbClr val="16FF00"/>
                </a:solidFill>
              </c:spPr>
            </c:marker>
          </c:dPt>
          <c:dPt>
            <c:idx val="230"/>
            <c:marker>
              <c:spPr>
                <a:solidFill>
                  <a:srgbClr val="15FF00"/>
                </a:solidFill>
              </c:spPr>
            </c:marker>
          </c:dPt>
          <c:dPt>
            <c:idx val="231"/>
            <c:marker>
              <c:spPr>
                <a:solidFill>
                  <a:srgbClr val="14FF00"/>
                </a:solidFill>
              </c:spPr>
            </c:marker>
          </c:dPt>
          <c:dPt>
            <c:idx val="232"/>
            <c:marker>
              <c:spPr>
                <a:solidFill>
                  <a:srgbClr val="13FF00"/>
                </a:solidFill>
              </c:spPr>
            </c:marker>
          </c:dPt>
          <c:dPt>
            <c:idx val="233"/>
            <c:marker>
              <c:spPr>
                <a:solidFill>
                  <a:srgbClr val="12FF00"/>
                </a:solidFill>
              </c:spPr>
            </c:marker>
          </c:dPt>
          <c:dPt>
            <c:idx val="234"/>
            <c:marker>
              <c:spPr>
                <a:solidFill>
                  <a:srgbClr val="11FF00"/>
                </a:solidFill>
              </c:spPr>
            </c:marker>
          </c:dPt>
          <c:dPt>
            <c:idx val="235"/>
            <c:marker>
              <c:spPr>
                <a:solidFill>
                  <a:srgbClr val="10FF00"/>
                </a:solidFill>
              </c:spPr>
            </c:marker>
          </c:dPt>
          <c:dPt>
            <c:idx val="236"/>
            <c:marker>
              <c:spPr>
                <a:solidFill>
                  <a:srgbClr val="0FFF00"/>
                </a:solidFill>
              </c:spPr>
            </c:marker>
          </c:dPt>
          <c:dPt>
            <c:idx val="237"/>
            <c:marker>
              <c:spPr>
                <a:solidFill>
                  <a:srgbClr val="0EFF00"/>
                </a:solidFill>
              </c:spPr>
            </c:marker>
          </c:dPt>
          <c:dPt>
            <c:idx val="238"/>
            <c:marker>
              <c:spPr>
                <a:solidFill>
                  <a:srgbClr val="0DFF00"/>
                </a:solidFill>
              </c:spPr>
            </c:marker>
          </c:dPt>
          <c:dPt>
            <c:idx val="239"/>
            <c:marker>
              <c:spPr>
                <a:solidFill>
                  <a:srgbClr val="0CFF00"/>
                </a:solidFill>
              </c:spPr>
            </c:marker>
          </c:dPt>
          <c:dPt>
            <c:idx val="240"/>
            <c:marker>
              <c:spPr>
                <a:solidFill>
                  <a:srgbClr val="0BFF00"/>
                </a:solidFill>
              </c:spPr>
            </c:marker>
          </c:dPt>
          <c:dPt>
            <c:idx val="241"/>
            <c:marker>
              <c:spPr>
                <a:solidFill>
                  <a:srgbClr val="0AFF00"/>
                </a:solidFill>
              </c:spPr>
            </c:marker>
          </c:dPt>
          <c:dPt>
            <c:idx val="242"/>
            <c:marker>
              <c:spPr>
                <a:solidFill>
                  <a:srgbClr val="09FF00"/>
                </a:solidFill>
              </c:spPr>
            </c:marker>
          </c:dPt>
          <c:dPt>
            <c:idx val="243"/>
            <c:marker>
              <c:spPr>
                <a:solidFill>
                  <a:srgbClr val="08FF00"/>
                </a:solidFill>
              </c:spPr>
            </c:marker>
          </c:dPt>
          <c:dPt>
            <c:idx val="244"/>
            <c:marker>
              <c:spPr>
                <a:solidFill>
                  <a:srgbClr val="07FF00"/>
                </a:solidFill>
              </c:spPr>
            </c:marker>
          </c:dPt>
          <c:dPt>
            <c:idx val="245"/>
            <c:marker>
              <c:spPr>
                <a:solidFill>
                  <a:srgbClr val="06FF00"/>
                </a:solidFill>
              </c:spPr>
            </c:marker>
          </c:dPt>
          <c:dPt>
            <c:idx val="246"/>
            <c:marker>
              <c:spPr>
                <a:solidFill>
                  <a:srgbClr val="05FF00"/>
                </a:solidFill>
              </c:spPr>
            </c:marker>
          </c:dPt>
          <c:dPt>
            <c:idx val="247"/>
            <c:marker>
              <c:spPr>
                <a:solidFill>
                  <a:srgbClr val="04FF00"/>
                </a:solidFill>
              </c:spPr>
            </c:marker>
          </c:dPt>
          <c:dPt>
            <c:idx val="248"/>
            <c:marker>
              <c:spPr>
                <a:solidFill>
                  <a:srgbClr val="03FF00"/>
                </a:solidFill>
              </c:spPr>
            </c:marker>
          </c:dPt>
          <c:dPt>
            <c:idx val="249"/>
            <c:marker>
              <c:spPr>
                <a:solidFill>
                  <a:srgbClr val="02FF00"/>
                </a:solidFill>
              </c:spPr>
            </c:marker>
          </c:dPt>
          <c:dPt>
            <c:idx val="2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gráficos!$A$7:$A$257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xVal>
          <c:yVal>
            <c:numRef>
              <c:f>gráficos!$B$7:$B$257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0.5813</v>
      </c>
      <c r="E2">
        <v>172.02</v>
      </c>
      <c r="F2">
        <v>121.36</v>
      </c>
      <c r="G2">
        <v>5.88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1694.84</v>
      </c>
      <c r="Q2">
        <v>2296.12</v>
      </c>
      <c r="R2">
        <v>1787.55</v>
      </c>
      <c r="S2">
        <v>122.36</v>
      </c>
      <c r="T2">
        <v>821939.15</v>
      </c>
      <c r="U2">
        <v>0.07000000000000001</v>
      </c>
      <c r="V2">
        <v>0.53</v>
      </c>
      <c r="W2">
        <v>11.35</v>
      </c>
      <c r="X2">
        <v>49.42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0.9194</v>
      </c>
      <c r="E3">
        <v>108.77</v>
      </c>
      <c r="F3">
        <v>88.91</v>
      </c>
      <c r="G3">
        <v>11.96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1233.18</v>
      </c>
      <c r="Q3">
        <v>2295.28</v>
      </c>
      <c r="R3">
        <v>699.41</v>
      </c>
      <c r="S3">
        <v>122.36</v>
      </c>
      <c r="T3">
        <v>281826.68</v>
      </c>
      <c r="U3">
        <v>0.17</v>
      </c>
      <c r="V3">
        <v>0.72</v>
      </c>
      <c r="W3">
        <v>10.03</v>
      </c>
      <c r="X3">
        <v>16.99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1.0489</v>
      </c>
      <c r="E4">
        <v>95.34</v>
      </c>
      <c r="F4">
        <v>82.2</v>
      </c>
      <c r="G4">
        <v>18.07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1132.76</v>
      </c>
      <c r="Q4">
        <v>2295.22</v>
      </c>
      <c r="R4">
        <v>475.46</v>
      </c>
      <c r="S4">
        <v>122.36</v>
      </c>
      <c r="T4">
        <v>170715.43</v>
      </c>
      <c r="U4">
        <v>0.26</v>
      </c>
      <c r="V4">
        <v>0.78</v>
      </c>
      <c r="W4">
        <v>9.73</v>
      </c>
      <c r="X4">
        <v>10.29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1.1192</v>
      </c>
      <c r="E5">
        <v>89.34999999999999</v>
      </c>
      <c r="F5">
        <v>79.20999999999999</v>
      </c>
      <c r="G5">
        <v>24.25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1083.68</v>
      </c>
      <c r="Q5">
        <v>2295.24</v>
      </c>
      <c r="R5">
        <v>376.17</v>
      </c>
      <c r="S5">
        <v>122.36</v>
      </c>
      <c r="T5">
        <v>121455.27</v>
      </c>
      <c r="U5">
        <v>0.33</v>
      </c>
      <c r="V5">
        <v>0.8100000000000001</v>
      </c>
      <c r="W5">
        <v>9.59</v>
      </c>
      <c r="X5">
        <v>7.29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1.1619</v>
      </c>
      <c r="E6">
        <v>86.06</v>
      </c>
      <c r="F6">
        <v>77.59999999999999</v>
      </c>
      <c r="G6">
        <v>30.43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1054.14</v>
      </c>
      <c r="Q6">
        <v>2295.15</v>
      </c>
      <c r="R6">
        <v>321.46</v>
      </c>
      <c r="S6">
        <v>122.36</v>
      </c>
      <c r="T6">
        <v>94320.03999999999</v>
      </c>
      <c r="U6">
        <v>0.38</v>
      </c>
      <c r="V6">
        <v>0.83</v>
      </c>
      <c r="W6">
        <v>9.539999999999999</v>
      </c>
      <c r="X6">
        <v>5.69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1.1917</v>
      </c>
      <c r="E7">
        <v>83.92</v>
      </c>
      <c r="F7">
        <v>76.54000000000001</v>
      </c>
      <c r="G7">
        <v>36.74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1033.25</v>
      </c>
      <c r="Q7">
        <v>2295.21</v>
      </c>
      <c r="R7">
        <v>286.38</v>
      </c>
      <c r="S7">
        <v>122.36</v>
      </c>
      <c r="T7">
        <v>76917.14999999999</v>
      </c>
      <c r="U7">
        <v>0.43</v>
      </c>
      <c r="V7">
        <v>0.84</v>
      </c>
      <c r="W7">
        <v>9.49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1.214</v>
      </c>
      <c r="E8">
        <v>82.37</v>
      </c>
      <c r="F8">
        <v>75.77</v>
      </c>
      <c r="G8">
        <v>43.3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1014.24</v>
      </c>
      <c r="Q8">
        <v>2295.28</v>
      </c>
      <c r="R8">
        <v>260.48</v>
      </c>
      <c r="S8">
        <v>122.36</v>
      </c>
      <c r="T8">
        <v>64066.49</v>
      </c>
      <c r="U8">
        <v>0.47</v>
      </c>
      <c r="V8">
        <v>0.85</v>
      </c>
      <c r="W8">
        <v>9.460000000000001</v>
      </c>
      <c r="X8">
        <v>3.86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1.2295</v>
      </c>
      <c r="E9">
        <v>81.34</v>
      </c>
      <c r="F9">
        <v>75.28</v>
      </c>
      <c r="G9">
        <v>49.63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1000.94</v>
      </c>
      <c r="Q9">
        <v>2295.18</v>
      </c>
      <c r="R9">
        <v>244.27</v>
      </c>
      <c r="S9">
        <v>122.36</v>
      </c>
      <c r="T9">
        <v>56034.01</v>
      </c>
      <c r="U9">
        <v>0.5</v>
      </c>
      <c r="V9">
        <v>0.85</v>
      </c>
      <c r="W9">
        <v>9.43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1.2425</v>
      </c>
      <c r="E10">
        <v>80.48</v>
      </c>
      <c r="F10">
        <v>74.84999999999999</v>
      </c>
      <c r="G10">
        <v>56.14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988.14</v>
      </c>
      <c r="Q10">
        <v>2295.21</v>
      </c>
      <c r="R10">
        <v>230.28</v>
      </c>
      <c r="S10">
        <v>122.36</v>
      </c>
      <c r="T10">
        <v>49093.2</v>
      </c>
      <c r="U10">
        <v>0.53</v>
      </c>
      <c r="V10">
        <v>0.86</v>
      </c>
      <c r="W10">
        <v>9.41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1.2535</v>
      </c>
      <c r="E11">
        <v>79.77</v>
      </c>
      <c r="F11">
        <v>74.5</v>
      </c>
      <c r="G11">
        <v>62.95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975.9</v>
      </c>
      <c r="Q11">
        <v>2295.14</v>
      </c>
      <c r="R11">
        <v>218.48</v>
      </c>
      <c r="S11">
        <v>122.36</v>
      </c>
      <c r="T11">
        <v>43237.48</v>
      </c>
      <c r="U11">
        <v>0.5600000000000001</v>
      </c>
      <c r="V11">
        <v>0.86</v>
      </c>
      <c r="W11">
        <v>9.390000000000001</v>
      </c>
      <c r="X11">
        <v>2.58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1.261</v>
      </c>
      <c r="E12">
        <v>79.3</v>
      </c>
      <c r="F12">
        <v>74.3</v>
      </c>
      <c r="G12">
        <v>69.66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965.8</v>
      </c>
      <c r="Q12">
        <v>2295.12</v>
      </c>
      <c r="R12">
        <v>211.6</v>
      </c>
      <c r="S12">
        <v>122.36</v>
      </c>
      <c r="T12">
        <v>39833.6</v>
      </c>
      <c r="U12">
        <v>0.58</v>
      </c>
      <c r="V12">
        <v>0.87</v>
      </c>
      <c r="W12">
        <v>9.4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1.2691</v>
      </c>
      <c r="E13">
        <v>78.79000000000001</v>
      </c>
      <c r="F13">
        <v>74.02</v>
      </c>
      <c r="G13">
        <v>76.58</v>
      </c>
      <c r="H13">
        <v>1</v>
      </c>
      <c r="I13">
        <v>58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954.08</v>
      </c>
      <c r="Q13">
        <v>2295.16</v>
      </c>
      <c r="R13">
        <v>202.74</v>
      </c>
      <c r="S13">
        <v>122.36</v>
      </c>
      <c r="T13">
        <v>35431.95</v>
      </c>
      <c r="U13">
        <v>0.6</v>
      </c>
      <c r="V13">
        <v>0.87</v>
      </c>
      <c r="W13">
        <v>9.369999999999999</v>
      </c>
      <c r="X13">
        <v>2.11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1.2736</v>
      </c>
      <c r="E14">
        <v>78.52</v>
      </c>
      <c r="F14">
        <v>73.90000000000001</v>
      </c>
      <c r="G14">
        <v>82.11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946.05</v>
      </c>
      <c r="Q14">
        <v>2295.13</v>
      </c>
      <c r="R14">
        <v>198.45</v>
      </c>
      <c r="S14">
        <v>122.36</v>
      </c>
      <c r="T14">
        <v>33305.71</v>
      </c>
      <c r="U14">
        <v>0.62</v>
      </c>
      <c r="V14">
        <v>0.87</v>
      </c>
      <c r="W14">
        <v>9.369999999999999</v>
      </c>
      <c r="X14">
        <v>1.99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1.2804</v>
      </c>
      <c r="E15">
        <v>78.09999999999999</v>
      </c>
      <c r="F15">
        <v>73.68000000000001</v>
      </c>
      <c r="G15">
        <v>90.22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934.42</v>
      </c>
      <c r="Q15">
        <v>2295.11</v>
      </c>
      <c r="R15">
        <v>191.13</v>
      </c>
      <c r="S15">
        <v>122.36</v>
      </c>
      <c r="T15">
        <v>29672.46</v>
      </c>
      <c r="U15">
        <v>0.64</v>
      </c>
      <c r="V15">
        <v>0.87</v>
      </c>
      <c r="W15">
        <v>9.369999999999999</v>
      </c>
      <c r="X15">
        <v>1.77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1.2836</v>
      </c>
      <c r="E16">
        <v>77.91</v>
      </c>
      <c r="F16">
        <v>73.59999999999999</v>
      </c>
      <c r="G16">
        <v>96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924.37</v>
      </c>
      <c r="Q16">
        <v>2295.18</v>
      </c>
      <c r="R16">
        <v>188.6</v>
      </c>
      <c r="S16">
        <v>122.36</v>
      </c>
      <c r="T16">
        <v>28424.79</v>
      </c>
      <c r="U16">
        <v>0.65</v>
      </c>
      <c r="V16">
        <v>0.87</v>
      </c>
      <c r="W16">
        <v>9.359999999999999</v>
      </c>
      <c r="X16">
        <v>1.69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1.2891</v>
      </c>
      <c r="E17">
        <v>77.56999999999999</v>
      </c>
      <c r="F17">
        <v>73.42</v>
      </c>
      <c r="G17">
        <v>104.89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914.21</v>
      </c>
      <c r="Q17">
        <v>2295.12</v>
      </c>
      <c r="R17">
        <v>182.39</v>
      </c>
      <c r="S17">
        <v>122.36</v>
      </c>
      <c r="T17">
        <v>25338.92</v>
      </c>
      <c r="U17">
        <v>0.67</v>
      </c>
      <c r="V17">
        <v>0.88</v>
      </c>
      <c r="W17">
        <v>9.35</v>
      </c>
      <c r="X17">
        <v>1.51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1.2913</v>
      </c>
      <c r="E18">
        <v>77.44</v>
      </c>
      <c r="F18">
        <v>73.37</v>
      </c>
      <c r="G18">
        <v>110.05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906.05</v>
      </c>
      <c r="Q18">
        <v>2295.15</v>
      </c>
      <c r="R18">
        <v>180.85</v>
      </c>
      <c r="S18">
        <v>122.36</v>
      </c>
      <c r="T18">
        <v>24578.48</v>
      </c>
      <c r="U18">
        <v>0.68</v>
      </c>
      <c r="V18">
        <v>0.88</v>
      </c>
      <c r="W18">
        <v>9.35</v>
      </c>
      <c r="X18">
        <v>1.46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1.2952</v>
      </c>
      <c r="E19">
        <v>77.20999999999999</v>
      </c>
      <c r="F19">
        <v>73.25</v>
      </c>
      <c r="G19">
        <v>118.79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897.11</v>
      </c>
      <c r="Q19">
        <v>2295.13</v>
      </c>
      <c r="R19">
        <v>176.95</v>
      </c>
      <c r="S19">
        <v>122.36</v>
      </c>
      <c r="T19">
        <v>22642.42</v>
      </c>
      <c r="U19">
        <v>0.6899999999999999</v>
      </c>
      <c r="V19">
        <v>0.88</v>
      </c>
      <c r="W19">
        <v>9.34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1.2977</v>
      </c>
      <c r="E20">
        <v>77.06</v>
      </c>
      <c r="F20">
        <v>73.18000000000001</v>
      </c>
      <c r="G20">
        <v>125.46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887.37</v>
      </c>
      <c r="Q20">
        <v>2295.13</v>
      </c>
      <c r="R20">
        <v>174.39</v>
      </c>
      <c r="S20">
        <v>122.36</v>
      </c>
      <c r="T20">
        <v>21371.81</v>
      </c>
      <c r="U20">
        <v>0.7</v>
      </c>
      <c r="V20">
        <v>0.88</v>
      </c>
      <c r="W20">
        <v>9.35</v>
      </c>
      <c r="X20">
        <v>1.27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</v>
      </c>
      <c r="E21">
        <v>76.92</v>
      </c>
      <c r="F21">
        <v>73.12</v>
      </c>
      <c r="G21">
        <v>132.95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879.0700000000001</v>
      </c>
      <c r="Q21">
        <v>2295.14</v>
      </c>
      <c r="R21">
        <v>172.49</v>
      </c>
      <c r="S21">
        <v>122.36</v>
      </c>
      <c r="T21">
        <v>20434.74</v>
      </c>
      <c r="U21">
        <v>0.71</v>
      </c>
      <c r="V21">
        <v>0.88</v>
      </c>
      <c r="W21">
        <v>9.34</v>
      </c>
      <c r="X21">
        <v>1.21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1.3028</v>
      </c>
      <c r="E22">
        <v>76.76000000000001</v>
      </c>
      <c r="F22">
        <v>73.03</v>
      </c>
      <c r="G22">
        <v>141.36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871.9400000000001</v>
      </c>
      <c r="Q22">
        <v>2295.11</v>
      </c>
      <c r="R22">
        <v>169.69</v>
      </c>
      <c r="S22">
        <v>122.36</v>
      </c>
      <c r="T22">
        <v>19041.16</v>
      </c>
      <c r="U22">
        <v>0.72</v>
      </c>
      <c r="V22">
        <v>0.88</v>
      </c>
      <c r="W22">
        <v>9.33</v>
      </c>
      <c r="X22">
        <v>1.12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1.3058</v>
      </c>
      <c r="E23">
        <v>76.58</v>
      </c>
      <c r="F23">
        <v>72.94</v>
      </c>
      <c r="G23">
        <v>150.9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856.87</v>
      </c>
      <c r="Q23">
        <v>2295.17</v>
      </c>
      <c r="R23">
        <v>166.43</v>
      </c>
      <c r="S23">
        <v>122.36</v>
      </c>
      <c r="T23">
        <v>17420.39</v>
      </c>
      <c r="U23">
        <v>0.74</v>
      </c>
      <c r="V23">
        <v>0.88</v>
      </c>
      <c r="W23">
        <v>9.33</v>
      </c>
      <c r="X23">
        <v>1.02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1.3069</v>
      </c>
      <c r="E24">
        <v>76.52</v>
      </c>
      <c r="F24">
        <v>72.91</v>
      </c>
      <c r="G24">
        <v>156.24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24</v>
      </c>
      <c r="N24">
        <v>53</v>
      </c>
      <c r="O24">
        <v>28647.87</v>
      </c>
      <c r="P24">
        <v>848.5599999999999</v>
      </c>
      <c r="Q24">
        <v>2295.11</v>
      </c>
      <c r="R24">
        <v>165.67</v>
      </c>
      <c r="S24">
        <v>122.36</v>
      </c>
      <c r="T24">
        <v>17049.58</v>
      </c>
      <c r="U24">
        <v>0.74</v>
      </c>
      <c r="V24">
        <v>0.88</v>
      </c>
      <c r="W24">
        <v>9.33</v>
      </c>
      <c r="X24">
        <v>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1.308</v>
      </c>
      <c r="E25">
        <v>76.45</v>
      </c>
      <c r="F25">
        <v>72.89</v>
      </c>
      <c r="G25">
        <v>161.97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840.66</v>
      </c>
      <c r="Q25">
        <v>2295.11</v>
      </c>
      <c r="R25">
        <v>164.57</v>
      </c>
      <c r="S25">
        <v>122.36</v>
      </c>
      <c r="T25">
        <v>16500.76</v>
      </c>
      <c r="U25">
        <v>0.74</v>
      </c>
      <c r="V25">
        <v>0.88</v>
      </c>
      <c r="W25">
        <v>9.33</v>
      </c>
      <c r="X25">
        <v>0.98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1.3106</v>
      </c>
      <c r="E26">
        <v>76.3</v>
      </c>
      <c r="F26">
        <v>72.81</v>
      </c>
      <c r="G26">
        <v>174.75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831.95</v>
      </c>
      <c r="Q26">
        <v>2295.19</v>
      </c>
      <c r="R26">
        <v>161.72</v>
      </c>
      <c r="S26">
        <v>122.36</v>
      </c>
      <c r="T26">
        <v>15087.94</v>
      </c>
      <c r="U26">
        <v>0.76</v>
      </c>
      <c r="V26">
        <v>0.88</v>
      </c>
      <c r="W26">
        <v>9.34</v>
      </c>
      <c r="X26">
        <v>0.9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1.3104</v>
      </c>
      <c r="E27">
        <v>76.31</v>
      </c>
      <c r="F27">
        <v>72.81999999999999</v>
      </c>
      <c r="G27">
        <v>174.77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833.3099999999999</v>
      </c>
      <c r="Q27">
        <v>2295.15</v>
      </c>
      <c r="R27">
        <v>161.92</v>
      </c>
      <c r="S27">
        <v>122.36</v>
      </c>
      <c r="T27">
        <v>15188.17</v>
      </c>
      <c r="U27">
        <v>0.76</v>
      </c>
      <c r="V27">
        <v>0.88</v>
      </c>
      <c r="W27">
        <v>9.34</v>
      </c>
      <c r="X27">
        <v>0.91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1.3104</v>
      </c>
      <c r="E28">
        <v>76.31</v>
      </c>
      <c r="F28">
        <v>72.83</v>
      </c>
      <c r="G28">
        <v>174.78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834.1799999999999</v>
      </c>
      <c r="Q28">
        <v>2295.15</v>
      </c>
      <c r="R28">
        <v>161.83</v>
      </c>
      <c r="S28">
        <v>122.36</v>
      </c>
      <c r="T28">
        <v>15142.81</v>
      </c>
      <c r="U28">
        <v>0.76</v>
      </c>
      <c r="V28">
        <v>0.88</v>
      </c>
      <c r="W28">
        <v>9.35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1.3104</v>
      </c>
      <c r="E29">
        <v>76.31</v>
      </c>
      <c r="F29">
        <v>72.81999999999999</v>
      </c>
      <c r="G29">
        <v>174.78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836.8</v>
      </c>
      <c r="Q29">
        <v>2295.13</v>
      </c>
      <c r="R29">
        <v>161.71</v>
      </c>
      <c r="S29">
        <v>122.36</v>
      </c>
      <c r="T29">
        <v>15083.59</v>
      </c>
      <c r="U29">
        <v>0.76</v>
      </c>
      <c r="V29">
        <v>0.88</v>
      </c>
      <c r="W29">
        <v>9.35</v>
      </c>
      <c r="X29">
        <v>0.91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1.312</v>
      </c>
      <c r="E30">
        <v>76.22</v>
      </c>
      <c r="F30">
        <v>72.77</v>
      </c>
      <c r="G30">
        <v>181.93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841.26</v>
      </c>
      <c r="Q30">
        <v>2295.12</v>
      </c>
      <c r="R30">
        <v>159.96</v>
      </c>
      <c r="S30">
        <v>122.36</v>
      </c>
      <c r="T30">
        <v>14211.78</v>
      </c>
      <c r="U30">
        <v>0.76</v>
      </c>
      <c r="V30">
        <v>0.88</v>
      </c>
      <c r="W30">
        <v>9.35</v>
      </c>
      <c r="X30">
        <v>0.86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1.312</v>
      </c>
      <c r="E31">
        <v>76.22</v>
      </c>
      <c r="F31">
        <v>72.77</v>
      </c>
      <c r="G31">
        <v>181.92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848.11</v>
      </c>
      <c r="Q31">
        <v>2295.11</v>
      </c>
      <c r="R31">
        <v>159.69</v>
      </c>
      <c r="S31">
        <v>122.36</v>
      </c>
      <c r="T31">
        <v>14077.4</v>
      </c>
      <c r="U31">
        <v>0.77</v>
      </c>
      <c r="V31">
        <v>0.88</v>
      </c>
      <c r="W31">
        <v>9.35</v>
      </c>
      <c r="X31">
        <v>0.86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0.6894</v>
      </c>
      <c r="E2">
        <v>145.05</v>
      </c>
      <c r="F2">
        <v>110.86</v>
      </c>
      <c r="G2">
        <v>6.73</v>
      </c>
      <c r="H2">
        <v>0.11</v>
      </c>
      <c r="I2">
        <v>989</v>
      </c>
      <c r="J2">
        <v>159.12</v>
      </c>
      <c r="K2">
        <v>50.28</v>
      </c>
      <c r="L2">
        <v>1</v>
      </c>
      <c r="M2">
        <v>987</v>
      </c>
      <c r="N2">
        <v>27.84</v>
      </c>
      <c r="O2">
        <v>19859.16</v>
      </c>
      <c r="P2">
        <v>1357.76</v>
      </c>
      <c r="Q2">
        <v>2296.1</v>
      </c>
      <c r="R2">
        <v>1434.74</v>
      </c>
      <c r="S2">
        <v>122.36</v>
      </c>
      <c r="T2">
        <v>646775.97</v>
      </c>
      <c r="U2">
        <v>0.09</v>
      </c>
      <c r="V2">
        <v>0.58</v>
      </c>
      <c r="W2">
        <v>10.92</v>
      </c>
      <c r="X2">
        <v>38.93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0.9928</v>
      </c>
      <c r="E3">
        <v>100.73</v>
      </c>
      <c r="F3">
        <v>86.22</v>
      </c>
      <c r="G3">
        <v>13.69</v>
      </c>
      <c r="H3">
        <v>0.22</v>
      </c>
      <c r="I3">
        <v>378</v>
      </c>
      <c r="J3">
        <v>160.54</v>
      </c>
      <c r="K3">
        <v>50.28</v>
      </c>
      <c r="L3">
        <v>2</v>
      </c>
      <c r="M3">
        <v>376</v>
      </c>
      <c r="N3">
        <v>28.26</v>
      </c>
      <c r="O3">
        <v>20034.4</v>
      </c>
      <c r="P3">
        <v>1045.49</v>
      </c>
      <c r="Q3">
        <v>2295.44</v>
      </c>
      <c r="R3">
        <v>609.38</v>
      </c>
      <c r="S3">
        <v>122.36</v>
      </c>
      <c r="T3">
        <v>237151.2</v>
      </c>
      <c r="U3">
        <v>0.2</v>
      </c>
      <c r="V3">
        <v>0.75</v>
      </c>
      <c r="W3">
        <v>9.91</v>
      </c>
      <c r="X3">
        <v>14.3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1.1052</v>
      </c>
      <c r="E4">
        <v>90.48</v>
      </c>
      <c r="F4">
        <v>80.65000000000001</v>
      </c>
      <c r="G4">
        <v>20.77</v>
      </c>
      <c r="H4">
        <v>0.33</v>
      </c>
      <c r="I4">
        <v>233</v>
      </c>
      <c r="J4">
        <v>161.97</v>
      </c>
      <c r="K4">
        <v>50.28</v>
      </c>
      <c r="L4">
        <v>3</v>
      </c>
      <c r="M4">
        <v>231</v>
      </c>
      <c r="N4">
        <v>28.69</v>
      </c>
      <c r="O4">
        <v>20210.21</v>
      </c>
      <c r="P4">
        <v>967.5</v>
      </c>
      <c r="Q4">
        <v>2295.24</v>
      </c>
      <c r="R4">
        <v>423.58</v>
      </c>
      <c r="S4">
        <v>122.36</v>
      </c>
      <c r="T4">
        <v>144976.39</v>
      </c>
      <c r="U4">
        <v>0.29</v>
      </c>
      <c r="V4">
        <v>0.8</v>
      </c>
      <c r="W4">
        <v>9.66</v>
      </c>
      <c r="X4">
        <v>8.73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1.1637</v>
      </c>
      <c r="E5">
        <v>85.93000000000001</v>
      </c>
      <c r="F5">
        <v>78.19</v>
      </c>
      <c r="G5">
        <v>27.93</v>
      </c>
      <c r="H5">
        <v>0.43</v>
      </c>
      <c r="I5">
        <v>168</v>
      </c>
      <c r="J5">
        <v>163.4</v>
      </c>
      <c r="K5">
        <v>50.28</v>
      </c>
      <c r="L5">
        <v>4</v>
      </c>
      <c r="M5">
        <v>166</v>
      </c>
      <c r="N5">
        <v>29.12</v>
      </c>
      <c r="O5">
        <v>20386.62</v>
      </c>
      <c r="P5">
        <v>927.9</v>
      </c>
      <c r="Q5">
        <v>2295.28</v>
      </c>
      <c r="R5">
        <v>340.92</v>
      </c>
      <c r="S5">
        <v>122.36</v>
      </c>
      <c r="T5">
        <v>103971.98</v>
      </c>
      <c r="U5">
        <v>0.36</v>
      </c>
      <c r="V5">
        <v>0.82</v>
      </c>
      <c r="W5">
        <v>9.58</v>
      </c>
      <c r="X5">
        <v>6.28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1.2002</v>
      </c>
      <c r="E6">
        <v>83.31999999999999</v>
      </c>
      <c r="F6">
        <v>76.77</v>
      </c>
      <c r="G6">
        <v>35.16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900.88</v>
      </c>
      <c r="Q6">
        <v>2295.23</v>
      </c>
      <c r="R6">
        <v>294.22</v>
      </c>
      <c r="S6">
        <v>122.36</v>
      </c>
      <c r="T6">
        <v>80809.42999999999</v>
      </c>
      <c r="U6">
        <v>0.42</v>
      </c>
      <c r="V6">
        <v>0.84</v>
      </c>
      <c r="W6">
        <v>9.5</v>
      </c>
      <c r="X6">
        <v>4.86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1.2251</v>
      </c>
      <c r="E7">
        <v>81.62</v>
      </c>
      <c r="F7">
        <v>75.84999999999999</v>
      </c>
      <c r="G7">
        <v>42.53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105</v>
      </c>
      <c r="N7">
        <v>29.99</v>
      </c>
      <c r="O7">
        <v>20741.2</v>
      </c>
      <c r="P7">
        <v>880.4</v>
      </c>
      <c r="Q7">
        <v>2295.21</v>
      </c>
      <c r="R7">
        <v>263.83</v>
      </c>
      <c r="S7">
        <v>122.36</v>
      </c>
      <c r="T7">
        <v>65731.7</v>
      </c>
      <c r="U7">
        <v>0.46</v>
      </c>
      <c r="V7">
        <v>0.85</v>
      </c>
      <c r="W7">
        <v>9.449999999999999</v>
      </c>
      <c r="X7">
        <v>3.94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1.2436</v>
      </c>
      <c r="E8">
        <v>80.41</v>
      </c>
      <c r="F8">
        <v>75.19</v>
      </c>
      <c r="G8">
        <v>50.13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88</v>
      </c>
      <c r="N8">
        <v>30.44</v>
      </c>
      <c r="O8">
        <v>20919.39</v>
      </c>
      <c r="P8">
        <v>861.85</v>
      </c>
      <c r="Q8">
        <v>2295.15</v>
      </c>
      <c r="R8">
        <v>241.65</v>
      </c>
      <c r="S8">
        <v>122.36</v>
      </c>
      <c r="T8">
        <v>54726.57</v>
      </c>
      <c r="U8">
        <v>0.51</v>
      </c>
      <c r="V8">
        <v>0.86</v>
      </c>
      <c r="W8">
        <v>9.42</v>
      </c>
      <c r="X8">
        <v>3.28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1.2571</v>
      </c>
      <c r="E9">
        <v>79.55</v>
      </c>
      <c r="F9">
        <v>74.73999999999999</v>
      </c>
      <c r="G9">
        <v>58.24</v>
      </c>
      <c r="H9">
        <v>0.84</v>
      </c>
      <c r="I9">
        <v>77</v>
      </c>
      <c r="J9">
        <v>169.17</v>
      </c>
      <c r="K9">
        <v>50.28</v>
      </c>
      <c r="L9">
        <v>8</v>
      </c>
      <c r="M9">
        <v>75</v>
      </c>
      <c r="N9">
        <v>30.89</v>
      </c>
      <c r="O9">
        <v>21098.19</v>
      </c>
      <c r="P9">
        <v>846.63</v>
      </c>
      <c r="Q9">
        <v>2295.15</v>
      </c>
      <c r="R9">
        <v>226.58</v>
      </c>
      <c r="S9">
        <v>122.36</v>
      </c>
      <c r="T9">
        <v>47255.52</v>
      </c>
      <c r="U9">
        <v>0.54</v>
      </c>
      <c r="V9">
        <v>0.86</v>
      </c>
      <c r="W9">
        <v>9.41</v>
      </c>
      <c r="X9">
        <v>2.83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1.269</v>
      </c>
      <c r="E10">
        <v>78.8</v>
      </c>
      <c r="F10">
        <v>74.31999999999999</v>
      </c>
      <c r="G10">
        <v>66.55</v>
      </c>
      <c r="H10">
        <v>0.9399999999999999</v>
      </c>
      <c r="I10">
        <v>67</v>
      </c>
      <c r="J10">
        <v>170.62</v>
      </c>
      <c r="K10">
        <v>50.28</v>
      </c>
      <c r="L10">
        <v>9</v>
      </c>
      <c r="M10">
        <v>65</v>
      </c>
      <c r="N10">
        <v>31.34</v>
      </c>
      <c r="O10">
        <v>21277.6</v>
      </c>
      <c r="P10">
        <v>829.6900000000001</v>
      </c>
      <c r="Q10">
        <v>2295.13</v>
      </c>
      <c r="R10">
        <v>212.21</v>
      </c>
      <c r="S10">
        <v>122.36</v>
      </c>
      <c r="T10">
        <v>40120.21</v>
      </c>
      <c r="U10">
        <v>0.58</v>
      </c>
      <c r="V10">
        <v>0.87</v>
      </c>
      <c r="W10">
        <v>9.390000000000001</v>
      </c>
      <c r="X10">
        <v>2.41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1.2765</v>
      </c>
      <c r="E11">
        <v>78.34</v>
      </c>
      <c r="F11">
        <v>74.08</v>
      </c>
      <c r="G11">
        <v>74.08</v>
      </c>
      <c r="H11">
        <v>1.03</v>
      </c>
      <c r="I11">
        <v>60</v>
      </c>
      <c r="J11">
        <v>172.08</v>
      </c>
      <c r="K11">
        <v>50.28</v>
      </c>
      <c r="L11">
        <v>10</v>
      </c>
      <c r="M11">
        <v>58</v>
      </c>
      <c r="N11">
        <v>31.8</v>
      </c>
      <c r="O11">
        <v>21457.64</v>
      </c>
      <c r="P11">
        <v>816.75</v>
      </c>
      <c r="Q11">
        <v>2295.15</v>
      </c>
      <c r="R11">
        <v>204.48</v>
      </c>
      <c r="S11">
        <v>122.36</v>
      </c>
      <c r="T11">
        <v>36290.12</v>
      </c>
      <c r="U11">
        <v>0.6</v>
      </c>
      <c r="V11">
        <v>0.87</v>
      </c>
      <c r="W11">
        <v>9.380000000000001</v>
      </c>
      <c r="X11">
        <v>2.17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1.2828</v>
      </c>
      <c r="E12">
        <v>77.95</v>
      </c>
      <c r="F12">
        <v>73.89</v>
      </c>
      <c r="G12">
        <v>82.09999999999999</v>
      </c>
      <c r="H12">
        <v>1.12</v>
      </c>
      <c r="I12">
        <v>54</v>
      </c>
      <c r="J12">
        <v>173.55</v>
      </c>
      <c r="K12">
        <v>50.28</v>
      </c>
      <c r="L12">
        <v>11</v>
      </c>
      <c r="M12">
        <v>52</v>
      </c>
      <c r="N12">
        <v>32.27</v>
      </c>
      <c r="O12">
        <v>21638.31</v>
      </c>
      <c r="P12">
        <v>805.48</v>
      </c>
      <c r="Q12">
        <v>2295.11</v>
      </c>
      <c r="R12">
        <v>197.99</v>
      </c>
      <c r="S12">
        <v>122.36</v>
      </c>
      <c r="T12">
        <v>33079.1</v>
      </c>
      <c r="U12">
        <v>0.62</v>
      </c>
      <c r="V12">
        <v>0.87</v>
      </c>
      <c r="W12">
        <v>9.380000000000001</v>
      </c>
      <c r="X12">
        <v>1.98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1.2885</v>
      </c>
      <c r="E13">
        <v>77.61</v>
      </c>
      <c r="F13">
        <v>73.70999999999999</v>
      </c>
      <c r="G13">
        <v>90.25</v>
      </c>
      <c r="H13">
        <v>1.22</v>
      </c>
      <c r="I13">
        <v>49</v>
      </c>
      <c r="J13">
        <v>175.02</v>
      </c>
      <c r="K13">
        <v>50.28</v>
      </c>
      <c r="L13">
        <v>12</v>
      </c>
      <c r="M13">
        <v>47</v>
      </c>
      <c r="N13">
        <v>32.74</v>
      </c>
      <c r="O13">
        <v>21819.6</v>
      </c>
      <c r="P13">
        <v>789.46</v>
      </c>
      <c r="Q13">
        <v>2295.13</v>
      </c>
      <c r="R13">
        <v>192.04</v>
      </c>
      <c r="S13">
        <v>122.36</v>
      </c>
      <c r="T13">
        <v>30129.99</v>
      </c>
      <c r="U13">
        <v>0.64</v>
      </c>
      <c r="V13">
        <v>0.87</v>
      </c>
      <c r="W13">
        <v>9.369999999999999</v>
      </c>
      <c r="X13">
        <v>1.8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1.2946</v>
      </c>
      <c r="E14">
        <v>77.25</v>
      </c>
      <c r="F14">
        <v>73.5</v>
      </c>
      <c r="G14">
        <v>100.23</v>
      </c>
      <c r="H14">
        <v>1.31</v>
      </c>
      <c r="I14">
        <v>44</v>
      </c>
      <c r="J14">
        <v>176.49</v>
      </c>
      <c r="K14">
        <v>50.28</v>
      </c>
      <c r="L14">
        <v>13</v>
      </c>
      <c r="M14">
        <v>42</v>
      </c>
      <c r="N14">
        <v>33.21</v>
      </c>
      <c r="O14">
        <v>22001.54</v>
      </c>
      <c r="P14">
        <v>776.92</v>
      </c>
      <c r="Q14">
        <v>2295.14</v>
      </c>
      <c r="R14">
        <v>185.18</v>
      </c>
      <c r="S14">
        <v>122.36</v>
      </c>
      <c r="T14">
        <v>26724.9</v>
      </c>
      <c r="U14">
        <v>0.66</v>
      </c>
      <c r="V14">
        <v>0.88</v>
      </c>
      <c r="W14">
        <v>9.359999999999999</v>
      </c>
      <c r="X14">
        <v>1.59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1.2995</v>
      </c>
      <c r="E15">
        <v>76.95999999999999</v>
      </c>
      <c r="F15">
        <v>73.34</v>
      </c>
      <c r="G15">
        <v>110.01</v>
      </c>
      <c r="H15">
        <v>1.4</v>
      </c>
      <c r="I15">
        <v>40</v>
      </c>
      <c r="J15">
        <v>177.97</v>
      </c>
      <c r="K15">
        <v>50.28</v>
      </c>
      <c r="L15">
        <v>14</v>
      </c>
      <c r="M15">
        <v>38</v>
      </c>
      <c r="N15">
        <v>33.69</v>
      </c>
      <c r="O15">
        <v>22184.13</v>
      </c>
      <c r="P15">
        <v>762.36</v>
      </c>
      <c r="Q15">
        <v>2295.13</v>
      </c>
      <c r="R15">
        <v>180.09</v>
      </c>
      <c r="S15">
        <v>122.36</v>
      </c>
      <c r="T15">
        <v>24195.6</v>
      </c>
      <c r="U15">
        <v>0.68</v>
      </c>
      <c r="V15">
        <v>0.88</v>
      </c>
      <c r="W15">
        <v>9.34</v>
      </c>
      <c r="X15">
        <v>1.43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1.3027</v>
      </c>
      <c r="E16">
        <v>76.77</v>
      </c>
      <c r="F16">
        <v>73.25</v>
      </c>
      <c r="G16">
        <v>118.78</v>
      </c>
      <c r="H16">
        <v>1.48</v>
      </c>
      <c r="I16">
        <v>37</v>
      </c>
      <c r="J16">
        <v>179.46</v>
      </c>
      <c r="K16">
        <v>50.28</v>
      </c>
      <c r="L16">
        <v>15</v>
      </c>
      <c r="M16">
        <v>35</v>
      </c>
      <c r="N16">
        <v>34.18</v>
      </c>
      <c r="O16">
        <v>22367.38</v>
      </c>
      <c r="P16">
        <v>749.77</v>
      </c>
      <c r="Q16">
        <v>2295.18</v>
      </c>
      <c r="R16">
        <v>176.96</v>
      </c>
      <c r="S16">
        <v>122.36</v>
      </c>
      <c r="T16">
        <v>22646.99</v>
      </c>
      <c r="U16">
        <v>0.6899999999999999</v>
      </c>
      <c r="V16">
        <v>0.88</v>
      </c>
      <c r="W16">
        <v>9.34</v>
      </c>
      <c r="X16">
        <v>1.34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1.3062</v>
      </c>
      <c r="E17">
        <v>76.56</v>
      </c>
      <c r="F17">
        <v>73.14</v>
      </c>
      <c r="G17">
        <v>129.07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30</v>
      </c>
      <c r="N17">
        <v>34.67</v>
      </c>
      <c r="O17">
        <v>22551.28</v>
      </c>
      <c r="P17">
        <v>734.0700000000001</v>
      </c>
      <c r="Q17">
        <v>2295.2</v>
      </c>
      <c r="R17">
        <v>173</v>
      </c>
      <c r="S17">
        <v>122.36</v>
      </c>
      <c r="T17">
        <v>20680.13</v>
      </c>
      <c r="U17">
        <v>0.71</v>
      </c>
      <c r="V17">
        <v>0.88</v>
      </c>
      <c r="W17">
        <v>9.34</v>
      </c>
      <c r="X17">
        <v>1.23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1.3083</v>
      </c>
      <c r="E18">
        <v>76.43000000000001</v>
      </c>
      <c r="F18">
        <v>73.08</v>
      </c>
      <c r="G18">
        <v>137.02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22</v>
      </c>
      <c r="N18">
        <v>35.17</v>
      </c>
      <c r="O18">
        <v>22735.98</v>
      </c>
      <c r="P18">
        <v>725.08</v>
      </c>
      <c r="Q18">
        <v>2295.11</v>
      </c>
      <c r="R18">
        <v>170.58</v>
      </c>
      <c r="S18">
        <v>122.36</v>
      </c>
      <c r="T18">
        <v>19481.25</v>
      </c>
      <c r="U18">
        <v>0.72</v>
      </c>
      <c r="V18">
        <v>0.88</v>
      </c>
      <c r="W18">
        <v>9.35</v>
      </c>
      <c r="X18">
        <v>1.17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1.3092</v>
      </c>
      <c r="E19">
        <v>76.39</v>
      </c>
      <c r="F19">
        <v>73.06</v>
      </c>
      <c r="G19">
        <v>141.41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720.01</v>
      </c>
      <c r="Q19">
        <v>2295.13</v>
      </c>
      <c r="R19">
        <v>169.65</v>
      </c>
      <c r="S19">
        <v>122.36</v>
      </c>
      <c r="T19">
        <v>19020.66</v>
      </c>
      <c r="U19">
        <v>0.72</v>
      </c>
      <c r="V19">
        <v>0.88</v>
      </c>
      <c r="W19">
        <v>9.359999999999999</v>
      </c>
      <c r="X19">
        <v>1.15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1.3105</v>
      </c>
      <c r="E20">
        <v>76.31</v>
      </c>
      <c r="F20">
        <v>73.02</v>
      </c>
      <c r="G20">
        <v>146.04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2</v>
      </c>
      <c r="N20">
        <v>36.18</v>
      </c>
      <c r="O20">
        <v>23107.19</v>
      </c>
      <c r="P20">
        <v>717.58</v>
      </c>
      <c r="Q20">
        <v>2295.11</v>
      </c>
      <c r="R20">
        <v>168.01</v>
      </c>
      <c r="S20">
        <v>122.36</v>
      </c>
      <c r="T20">
        <v>18206.12</v>
      </c>
      <c r="U20">
        <v>0.73</v>
      </c>
      <c r="V20">
        <v>0.88</v>
      </c>
      <c r="W20">
        <v>9.369999999999999</v>
      </c>
      <c r="X20">
        <v>1.11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1.3101</v>
      </c>
      <c r="E21">
        <v>76.33</v>
      </c>
      <c r="F21">
        <v>73.04000000000001</v>
      </c>
      <c r="G21">
        <v>146.07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724.17</v>
      </c>
      <c r="Q21">
        <v>2295.11</v>
      </c>
      <c r="R21">
        <v>168.52</v>
      </c>
      <c r="S21">
        <v>122.36</v>
      </c>
      <c r="T21">
        <v>18461.14</v>
      </c>
      <c r="U21">
        <v>0.73</v>
      </c>
      <c r="V21">
        <v>0.88</v>
      </c>
      <c r="W21">
        <v>9.369999999999999</v>
      </c>
      <c r="X21">
        <v>1.13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1.3101</v>
      </c>
      <c r="E22">
        <v>76.33</v>
      </c>
      <c r="F22">
        <v>73.04000000000001</v>
      </c>
      <c r="G22">
        <v>146.08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729.87</v>
      </c>
      <c r="Q22">
        <v>2295.14</v>
      </c>
      <c r="R22">
        <v>168.45</v>
      </c>
      <c r="S22">
        <v>122.36</v>
      </c>
      <c r="T22">
        <v>18428.56</v>
      </c>
      <c r="U22">
        <v>0.73</v>
      </c>
      <c r="V22">
        <v>0.88</v>
      </c>
      <c r="W22">
        <v>9.369999999999999</v>
      </c>
      <c r="X22">
        <v>1.13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0.9806</v>
      </c>
      <c r="E2">
        <v>101.98</v>
      </c>
      <c r="F2">
        <v>91.34</v>
      </c>
      <c r="G2">
        <v>10.79</v>
      </c>
      <c r="H2">
        <v>0.22</v>
      </c>
      <c r="I2">
        <v>508</v>
      </c>
      <c r="J2">
        <v>80.84</v>
      </c>
      <c r="K2">
        <v>35.1</v>
      </c>
      <c r="L2">
        <v>1</v>
      </c>
      <c r="M2">
        <v>506</v>
      </c>
      <c r="N2">
        <v>9.74</v>
      </c>
      <c r="O2">
        <v>10204.21</v>
      </c>
      <c r="P2">
        <v>701.6799999999999</v>
      </c>
      <c r="Q2">
        <v>2295.42</v>
      </c>
      <c r="R2">
        <v>780.39</v>
      </c>
      <c r="S2">
        <v>122.36</v>
      </c>
      <c r="T2">
        <v>322006.2</v>
      </c>
      <c r="U2">
        <v>0.16</v>
      </c>
      <c r="V2">
        <v>0.7</v>
      </c>
      <c r="W2">
        <v>10.14</v>
      </c>
      <c r="X2">
        <v>19.42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1.1703</v>
      </c>
      <c r="E3">
        <v>85.45</v>
      </c>
      <c r="F3">
        <v>79.89</v>
      </c>
      <c r="G3">
        <v>22.5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211</v>
      </c>
      <c r="N3">
        <v>9.94</v>
      </c>
      <c r="O3">
        <v>10352.53</v>
      </c>
      <c r="P3">
        <v>590.3</v>
      </c>
      <c r="Q3">
        <v>2295.27</v>
      </c>
      <c r="R3">
        <v>398.15</v>
      </c>
      <c r="S3">
        <v>122.36</v>
      </c>
      <c r="T3">
        <v>132364.43</v>
      </c>
      <c r="U3">
        <v>0.31</v>
      </c>
      <c r="V3">
        <v>0.8100000000000001</v>
      </c>
      <c r="W3">
        <v>9.630000000000001</v>
      </c>
      <c r="X3">
        <v>7.97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1.2359</v>
      </c>
      <c r="E4">
        <v>80.91</v>
      </c>
      <c r="F4">
        <v>76.76000000000001</v>
      </c>
      <c r="G4">
        <v>35.16</v>
      </c>
      <c r="H4">
        <v>0.63</v>
      </c>
      <c r="I4">
        <v>131</v>
      </c>
      <c r="J4">
        <v>83.25</v>
      </c>
      <c r="K4">
        <v>35.1</v>
      </c>
      <c r="L4">
        <v>3</v>
      </c>
      <c r="M4">
        <v>129</v>
      </c>
      <c r="N4">
        <v>10.15</v>
      </c>
      <c r="O4">
        <v>10501.19</v>
      </c>
      <c r="P4">
        <v>543.42</v>
      </c>
      <c r="Q4">
        <v>2295.17</v>
      </c>
      <c r="R4">
        <v>293.56</v>
      </c>
      <c r="S4">
        <v>122.36</v>
      </c>
      <c r="T4">
        <v>80477.36</v>
      </c>
      <c r="U4">
        <v>0.42</v>
      </c>
      <c r="V4">
        <v>0.84</v>
      </c>
      <c r="W4">
        <v>9.51</v>
      </c>
      <c r="X4">
        <v>4.85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1.2691</v>
      </c>
      <c r="E5">
        <v>78.79000000000001</v>
      </c>
      <c r="F5">
        <v>75.31999999999999</v>
      </c>
      <c r="G5">
        <v>49.12</v>
      </c>
      <c r="H5">
        <v>0.83</v>
      </c>
      <c r="I5">
        <v>92</v>
      </c>
      <c r="J5">
        <v>84.45999999999999</v>
      </c>
      <c r="K5">
        <v>35.1</v>
      </c>
      <c r="L5">
        <v>4</v>
      </c>
      <c r="M5">
        <v>89</v>
      </c>
      <c r="N5">
        <v>10.36</v>
      </c>
      <c r="O5">
        <v>10650.22</v>
      </c>
      <c r="P5">
        <v>506.21</v>
      </c>
      <c r="Q5">
        <v>2295.16</v>
      </c>
      <c r="R5">
        <v>245.51</v>
      </c>
      <c r="S5">
        <v>122.36</v>
      </c>
      <c r="T5">
        <v>56648.6</v>
      </c>
      <c r="U5">
        <v>0.5</v>
      </c>
      <c r="V5">
        <v>0.85</v>
      </c>
      <c r="W5">
        <v>9.44</v>
      </c>
      <c r="X5">
        <v>3.41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1.2875</v>
      </c>
      <c r="E6">
        <v>77.67</v>
      </c>
      <c r="F6">
        <v>74.55</v>
      </c>
      <c r="G6">
        <v>63</v>
      </c>
      <c r="H6">
        <v>1.02</v>
      </c>
      <c r="I6">
        <v>71</v>
      </c>
      <c r="J6">
        <v>85.67</v>
      </c>
      <c r="K6">
        <v>35.1</v>
      </c>
      <c r="L6">
        <v>5</v>
      </c>
      <c r="M6">
        <v>44</v>
      </c>
      <c r="N6">
        <v>10.57</v>
      </c>
      <c r="O6">
        <v>10799.59</v>
      </c>
      <c r="P6">
        <v>476.25</v>
      </c>
      <c r="Q6">
        <v>2295.13</v>
      </c>
      <c r="R6">
        <v>219.05</v>
      </c>
      <c r="S6">
        <v>122.36</v>
      </c>
      <c r="T6">
        <v>43521.86</v>
      </c>
      <c r="U6">
        <v>0.5600000000000001</v>
      </c>
      <c r="V6">
        <v>0.86</v>
      </c>
      <c r="W6">
        <v>9.43</v>
      </c>
      <c r="X6">
        <v>2.64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1.2911</v>
      </c>
      <c r="E7">
        <v>77.45</v>
      </c>
      <c r="F7">
        <v>74.41</v>
      </c>
      <c r="G7">
        <v>66.63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2</v>
      </c>
      <c r="N7">
        <v>10.78</v>
      </c>
      <c r="O7">
        <v>10949.33</v>
      </c>
      <c r="P7">
        <v>472.17</v>
      </c>
      <c r="Q7">
        <v>2295.13</v>
      </c>
      <c r="R7">
        <v>212.61</v>
      </c>
      <c r="S7">
        <v>122.36</v>
      </c>
      <c r="T7">
        <v>40324.72</v>
      </c>
      <c r="U7">
        <v>0.58</v>
      </c>
      <c r="V7">
        <v>0.86</v>
      </c>
      <c r="W7">
        <v>9.470000000000001</v>
      </c>
      <c r="X7">
        <v>2.5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1.2908</v>
      </c>
      <c r="E8">
        <v>77.47</v>
      </c>
      <c r="F8">
        <v>74.43000000000001</v>
      </c>
      <c r="G8">
        <v>66.65000000000001</v>
      </c>
      <c r="H8">
        <v>1.39</v>
      </c>
      <c r="I8">
        <v>67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478.75</v>
      </c>
      <c r="Q8">
        <v>2295.19</v>
      </c>
      <c r="R8">
        <v>212.94</v>
      </c>
      <c r="S8">
        <v>122.36</v>
      </c>
      <c r="T8">
        <v>40487.04</v>
      </c>
      <c r="U8">
        <v>0.57</v>
      </c>
      <c r="V8">
        <v>0.86</v>
      </c>
      <c r="W8">
        <v>9.48</v>
      </c>
      <c r="X8">
        <v>2.52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0.8735000000000001</v>
      </c>
      <c r="E2">
        <v>114.48</v>
      </c>
      <c r="F2">
        <v>97.64</v>
      </c>
      <c r="G2">
        <v>8.800000000000001</v>
      </c>
      <c r="H2">
        <v>0.16</v>
      </c>
      <c r="I2">
        <v>666</v>
      </c>
      <c r="J2">
        <v>107.41</v>
      </c>
      <c r="K2">
        <v>41.65</v>
      </c>
      <c r="L2">
        <v>1</v>
      </c>
      <c r="M2">
        <v>664</v>
      </c>
      <c r="N2">
        <v>14.77</v>
      </c>
      <c r="O2">
        <v>13481.73</v>
      </c>
      <c r="P2">
        <v>918.27</v>
      </c>
      <c r="Q2">
        <v>2295.6</v>
      </c>
      <c r="R2">
        <v>991.11</v>
      </c>
      <c r="S2">
        <v>122.36</v>
      </c>
      <c r="T2">
        <v>426577.84</v>
      </c>
      <c r="U2">
        <v>0.12</v>
      </c>
      <c r="V2">
        <v>0.66</v>
      </c>
      <c r="W2">
        <v>10.41</v>
      </c>
      <c r="X2">
        <v>25.72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1.1073</v>
      </c>
      <c r="E3">
        <v>90.31</v>
      </c>
      <c r="F3">
        <v>82.20999999999999</v>
      </c>
      <c r="G3">
        <v>18.07</v>
      </c>
      <c r="H3">
        <v>0.32</v>
      </c>
      <c r="I3">
        <v>273</v>
      </c>
      <c r="J3">
        <v>108.68</v>
      </c>
      <c r="K3">
        <v>41.65</v>
      </c>
      <c r="L3">
        <v>2</v>
      </c>
      <c r="M3">
        <v>271</v>
      </c>
      <c r="N3">
        <v>15.03</v>
      </c>
      <c r="O3">
        <v>13638.32</v>
      </c>
      <c r="P3">
        <v>756.3200000000001</v>
      </c>
      <c r="Q3">
        <v>2295.28</v>
      </c>
      <c r="R3">
        <v>474.45</v>
      </c>
      <c r="S3">
        <v>122.36</v>
      </c>
      <c r="T3">
        <v>170213.8</v>
      </c>
      <c r="U3">
        <v>0.26</v>
      </c>
      <c r="V3">
        <v>0.78</v>
      </c>
      <c r="W3">
        <v>9.76</v>
      </c>
      <c r="X3">
        <v>10.29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1.1893</v>
      </c>
      <c r="E4">
        <v>84.08</v>
      </c>
      <c r="F4">
        <v>78.27</v>
      </c>
      <c r="G4">
        <v>27.62</v>
      </c>
      <c r="H4">
        <v>0.48</v>
      </c>
      <c r="I4">
        <v>170</v>
      </c>
      <c r="J4">
        <v>109.96</v>
      </c>
      <c r="K4">
        <v>41.65</v>
      </c>
      <c r="L4">
        <v>3</v>
      </c>
      <c r="M4">
        <v>168</v>
      </c>
      <c r="N4">
        <v>15.31</v>
      </c>
      <c r="O4">
        <v>13795.21</v>
      </c>
      <c r="P4">
        <v>703.48</v>
      </c>
      <c r="Q4">
        <v>2295.21</v>
      </c>
      <c r="R4">
        <v>343.61</v>
      </c>
      <c r="S4">
        <v>122.36</v>
      </c>
      <c r="T4">
        <v>105305.5</v>
      </c>
      <c r="U4">
        <v>0.36</v>
      </c>
      <c r="V4">
        <v>0.82</v>
      </c>
      <c r="W4">
        <v>9.58</v>
      </c>
      <c r="X4">
        <v>6.36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1.231</v>
      </c>
      <c r="E5">
        <v>81.23</v>
      </c>
      <c r="F5">
        <v>76.48999999999999</v>
      </c>
      <c r="G5">
        <v>37.62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120</v>
      </c>
      <c r="N5">
        <v>15.58</v>
      </c>
      <c r="O5">
        <v>13952.52</v>
      </c>
      <c r="P5">
        <v>670.55</v>
      </c>
      <c r="Q5">
        <v>2295.16</v>
      </c>
      <c r="R5">
        <v>284.11</v>
      </c>
      <c r="S5">
        <v>122.36</v>
      </c>
      <c r="T5">
        <v>75797.21000000001</v>
      </c>
      <c r="U5">
        <v>0.43</v>
      </c>
      <c r="V5">
        <v>0.84</v>
      </c>
      <c r="W5">
        <v>9.5</v>
      </c>
      <c r="X5">
        <v>4.57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1.2588</v>
      </c>
      <c r="E6">
        <v>79.44</v>
      </c>
      <c r="F6">
        <v>75.34</v>
      </c>
      <c r="G6">
        <v>48.61</v>
      </c>
      <c r="H6">
        <v>0.78</v>
      </c>
      <c r="I6">
        <v>93</v>
      </c>
      <c r="J6">
        <v>112.51</v>
      </c>
      <c r="K6">
        <v>41.65</v>
      </c>
      <c r="L6">
        <v>5</v>
      </c>
      <c r="M6">
        <v>91</v>
      </c>
      <c r="N6">
        <v>15.86</v>
      </c>
      <c r="O6">
        <v>14110.24</v>
      </c>
      <c r="P6">
        <v>642.0700000000001</v>
      </c>
      <c r="Q6">
        <v>2295.15</v>
      </c>
      <c r="R6">
        <v>246.59</v>
      </c>
      <c r="S6">
        <v>122.36</v>
      </c>
      <c r="T6">
        <v>57182.92</v>
      </c>
      <c r="U6">
        <v>0.5</v>
      </c>
      <c r="V6">
        <v>0.85</v>
      </c>
      <c r="W6">
        <v>9.43</v>
      </c>
      <c r="X6">
        <v>3.43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1.2756</v>
      </c>
      <c r="E7">
        <v>78.39</v>
      </c>
      <c r="F7">
        <v>74.69</v>
      </c>
      <c r="G7">
        <v>59.75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73</v>
      </c>
      <c r="N7">
        <v>16.14</v>
      </c>
      <c r="O7">
        <v>14268.39</v>
      </c>
      <c r="P7">
        <v>618.29</v>
      </c>
      <c r="Q7">
        <v>2295.14</v>
      </c>
      <c r="R7">
        <v>224.76</v>
      </c>
      <c r="S7">
        <v>122.36</v>
      </c>
      <c r="T7">
        <v>46358.99</v>
      </c>
      <c r="U7">
        <v>0.54</v>
      </c>
      <c r="V7">
        <v>0.86</v>
      </c>
      <c r="W7">
        <v>9.41</v>
      </c>
      <c r="X7">
        <v>2.78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1.2889</v>
      </c>
      <c r="E8">
        <v>77.59</v>
      </c>
      <c r="F8">
        <v>74.17</v>
      </c>
      <c r="G8">
        <v>71.78</v>
      </c>
      <c r="H8">
        <v>1.07</v>
      </c>
      <c r="I8">
        <v>62</v>
      </c>
      <c r="J8">
        <v>115.08</v>
      </c>
      <c r="K8">
        <v>41.65</v>
      </c>
      <c r="L8">
        <v>7</v>
      </c>
      <c r="M8">
        <v>59</v>
      </c>
      <c r="N8">
        <v>16.43</v>
      </c>
      <c r="O8">
        <v>14426.96</v>
      </c>
      <c r="P8">
        <v>593.78</v>
      </c>
      <c r="Q8">
        <v>2295.15</v>
      </c>
      <c r="R8">
        <v>208</v>
      </c>
      <c r="S8">
        <v>122.36</v>
      </c>
      <c r="T8">
        <v>38041.3</v>
      </c>
      <c r="U8">
        <v>0.59</v>
      </c>
      <c r="V8">
        <v>0.87</v>
      </c>
      <c r="W8">
        <v>9.380000000000001</v>
      </c>
      <c r="X8">
        <v>2.26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1.2977</v>
      </c>
      <c r="E9">
        <v>77.06</v>
      </c>
      <c r="F9">
        <v>73.84</v>
      </c>
      <c r="G9">
        <v>83.59999999999999</v>
      </c>
      <c r="H9">
        <v>1.21</v>
      </c>
      <c r="I9">
        <v>53</v>
      </c>
      <c r="J9">
        <v>116.37</v>
      </c>
      <c r="K9">
        <v>41.65</v>
      </c>
      <c r="L9">
        <v>8</v>
      </c>
      <c r="M9">
        <v>43</v>
      </c>
      <c r="N9">
        <v>16.72</v>
      </c>
      <c r="O9">
        <v>14585.96</v>
      </c>
      <c r="P9">
        <v>571.5599999999999</v>
      </c>
      <c r="Q9">
        <v>2295.12</v>
      </c>
      <c r="R9">
        <v>196.21</v>
      </c>
      <c r="S9">
        <v>122.36</v>
      </c>
      <c r="T9">
        <v>32192.47</v>
      </c>
      <c r="U9">
        <v>0.62</v>
      </c>
      <c r="V9">
        <v>0.87</v>
      </c>
      <c r="W9">
        <v>9.380000000000001</v>
      </c>
      <c r="X9">
        <v>1.93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1.302</v>
      </c>
      <c r="E10">
        <v>76.8</v>
      </c>
      <c r="F10">
        <v>73.7</v>
      </c>
      <c r="G10">
        <v>92.13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11</v>
      </c>
      <c r="N10">
        <v>17.01</v>
      </c>
      <c r="O10">
        <v>14745.39</v>
      </c>
      <c r="P10">
        <v>559.3099999999999</v>
      </c>
      <c r="Q10">
        <v>2295.17</v>
      </c>
      <c r="R10">
        <v>190.27</v>
      </c>
      <c r="S10">
        <v>122.36</v>
      </c>
      <c r="T10">
        <v>29247.51</v>
      </c>
      <c r="U10">
        <v>0.64</v>
      </c>
      <c r="V10">
        <v>0.87</v>
      </c>
      <c r="W10">
        <v>9.41</v>
      </c>
      <c r="X10">
        <v>1.79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1.303</v>
      </c>
      <c r="E11">
        <v>76.75</v>
      </c>
      <c r="F11">
        <v>73.66</v>
      </c>
      <c r="G11">
        <v>94.04000000000001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562.84</v>
      </c>
      <c r="Q11">
        <v>2295.15</v>
      </c>
      <c r="R11">
        <v>188.58</v>
      </c>
      <c r="S11">
        <v>122.36</v>
      </c>
      <c r="T11">
        <v>28405.49</v>
      </c>
      <c r="U11">
        <v>0.65</v>
      </c>
      <c r="V11">
        <v>0.87</v>
      </c>
      <c r="W11">
        <v>9.42</v>
      </c>
      <c r="X11">
        <v>1.75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1.303</v>
      </c>
      <c r="E12">
        <v>76.75</v>
      </c>
      <c r="F12">
        <v>73.67</v>
      </c>
      <c r="G12">
        <v>94.04000000000001</v>
      </c>
      <c r="H12">
        <v>1.61</v>
      </c>
      <c r="I12">
        <v>47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569.05</v>
      </c>
      <c r="Q12">
        <v>2295.18</v>
      </c>
      <c r="R12">
        <v>188.4</v>
      </c>
      <c r="S12">
        <v>122.36</v>
      </c>
      <c r="T12">
        <v>28316.48</v>
      </c>
      <c r="U12">
        <v>0.65</v>
      </c>
      <c r="V12">
        <v>0.87</v>
      </c>
      <c r="W12">
        <v>9.43</v>
      </c>
      <c r="X12">
        <v>1.76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1.0631</v>
      </c>
      <c r="E2">
        <v>94.06999999999999</v>
      </c>
      <c r="F2">
        <v>86.81</v>
      </c>
      <c r="G2">
        <v>13.25</v>
      </c>
      <c r="H2">
        <v>0.28</v>
      </c>
      <c r="I2">
        <v>393</v>
      </c>
      <c r="J2">
        <v>61.76</v>
      </c>
      <c r="K2">
        <v>28.92</v>
      </c>
      <c r="L2">
        <v>1</v>
      </c>
      <c r="M2">
        <v>391</v>
      </c>
      <c r="N2">
        <v>6.84</v>
      </c>
      <c r="O2">
        <v>7851.41</v>
      </c>
      <c r="P2">
        <v>543.4299999999999</v>
      </c>
      <c r="Q2">
        <v>2295.42</v>
      </c>
      <c r="R2">
        <v>629.67</v>
      </c>
      <c r="S2">
        <v>122.36</v>
      </c>
      <c r="T2">
        <v>247220.12</v>
      </c>
      <c r="U2">
        <v>0.19</v>
      </c>
      <c r="V2">
        <v>0.74</v>
      </c>
      <c r="W2">
        <v>9.93</v>
      </c>
      <c r="X2">
        <v>14.89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1.218</v>
      </c>
      <c r="E3">
        <v>82.09999999999999</v>
      </c>
      <c r="F3">
        <v>78.01000000000001</v>
      </c>
      <c r="G3">
        <v>28.37</v>
      </c>
      <c r="H3">
        <v>0.55</v>
      </c>
      <c r="I3">
        <v>165</v>
      </c>
      <c r="J3">
        <v>62.92</v>
      </c>
      <c r="K3">
        <v>28.92</v>
      </c>
      <c r="L3">
        <v>2</v>
      </c>
      <c r="M3">
        <v>163</v>
      </c>
      <c r="N3">
        <v>7</v>
      </c>
      <c r="O3">
        <v>7994.37</v>
      </c>
      <c r="P3">
        <v>455.76</v>
      </c>
      <c r="Q3">
        <v>2295.17</v>
      </c>
      <c r="R3">
        <v>336.43</v>
      </c>
      <c r="S3">
        <v>122.36</v>
      </c>
      <c r="T3">
        <v>101743.3</v>
      </c>
      <c r="U3">
        <v>0.36</v>
      </c>
      <c r="V3">
        <v>0.82</v>
      </c>
      <c r="W3">
        <v>9.529999999999999</v>
      </c>
      <c r="X3">
        <v>6.1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1.268</v>
      </c>
      <c r="E4">
        <v>78.87</v>
      </c>
      <c r="F4">
        <v>75.67</v>
      </c>
      <c r="G4">
        <v>44.95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63</v>
      </c>
      <c r="N4">
        <v>7.16</v>
      </c>
      <c r="O4">
        <v>8137.65</v>
      </c>
      <c r="P4">
        <v>408.13</v>
      </c>
      <c r="Q4">
        <v>2295.23</v>
      </c>
      <c r="R4">
        <v>256.18</v>
      </c>
      <c r="S4">
        <v>122.36</v>
      </c>
      <c r="T4">
        <v>61937.71</v>
      </c>
      <c r="U4">
        <v>0.48</v>
      </c>
      <c r="V4">
        <v>0.85</v>
      </c>
      <c r="W4">
        <v>9.48</v>
      </c>
      <c r="X4">
        <v>3.75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1.2731</v>
      </c>
      <c r="E5">
        <v>78.55</v>
      </c>
      <c r="F5">
        <v>75.45999999999999</v>
      </c>
      <c r="G5">
        <v>48.69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406.28</v>
      </c>
      <c r="Q5">
        <v>2295.3</v>
      </c>
      <c r="R5">
        <v>246.28</v>
      </c>
      <c r="S5">
        <v>122.36</v>
      </c>
      <c r="T5">
        <v>57026.84</v>
      </c>
      <c r="U5">
        <v>0.5</v>
      </c>
      <c r="V5">
        <v>0.85</v>
      </c>
      <c r="W5">
        <v>9.56</v>
      </c>
      <c r="X5">
        <v>3.55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0.6614</v>
      </c>
      <c r="E2">
        <v>151.2</v>
      </c>
      <c r="F2">
        <v>113.32</v>
      </c>
      <c r="G2">
        <v>6.49</v>
      </c>
      <c r="H2">
        <v>0.11</v>
      </c>
      <c r="I2">
        <v>1048</v>
      </c>
      <c r="J2">
        <v>167.88</v>
      </c>
      <c r="K2">
        <v>51.39</v>
      </c>
      <c r="L2">
        <v>1</v>
      </c>
      <c r="M2">
        <v>1046</v>
      </c>
      <c r="N2">
        <v>30.49</v>
      </c>
      <c r="O2">
        <v>20939.59</v>
      </c>
      <c r="P2">
        <v>1437.42</v>
      </c>
      <c r="Q2">
        <v>2295.96</v>
      </c>
      <c r="R2">
        <v>1516.64</v>
      </c>
      <c r="S2">
        <v>122.36</v>
      </c>
      <c r="T2">
        <v>687431.52</v>
      </c>
      <c r="U2">
        <v>0.08</v>
      </c>
      <c r="V2">
        <v>0.57</v>
      </c>
      <c r="W2">
        <v>11.04</v>
      </c>
      <c r="X2">
        <v>41.38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0.9743000000000001</v>
      </c>
      <c r="E3">
        <v>102.64</v>
      </c>
      <c r="F3">
        <v>86.88</v>
      </c>
      <c r="G3">
        <v>13.2</v>
      </c>
      <c r="H3">
        <v>0.21</v>
      </c>
      <c r="I3">
        <v>395</v>
      </c>
      <c r="J3">
        <v>169.33</v>
      </c>
      <c r="K3">
        <v>51.39</v>
      </c>
      <c r="L3">
        <v>2</v>
      </c>
      <c r="M3">
        <v>393</v>
      </c>
      <c r="N3">
        <v>30.94</v>
      </c>
      <c r="O3">
        <v>21118.46</v>
      </c>
      <c r="P3">
        <v>1092</v>
      </c>
      <c r="Q3">
        <v>2295.38</v>
      </c>
      <c r="R3">
        <v>631.84</v>
      </c>
      <c r="S3">
        <v>122.36</v>
      </c>
      <c r="T3">
        <v>248296.67</v>
      </c>
      <c r="U3">
        <v>0.19</v>
      </c>
      <c r="V3">
        <v>0.74</v>
      </c>
      <c r="W3">
        <v>9.93</v>
      </c>
      <c r="X3">
        <v>14.96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1.0911</v>
      </c>
      <c r="E4">
        <v>91.65000000000001</v>
      </c>
      <c r="F4">
        <v>81.05</v>
      </c>
      <c r="G4">
        <v>20.01</v>
      </c>
      <c r="H4">
        <v>0.31</v>
      </c>
      <c r="I4">
        <v>243</v>
      </c>
      <c r="J4">
        <v>170.79</v>
      </c>
      <c r="K4">
        <v>51.39</v>
      </c>
      <c r="L4">
        <v>3</v>
      </c>
      <c r="M4">
        <v>241</v>
      </c>
      <c r="N4">
        <v>31.4</v>
      </c>
      <c r="O4">
        <v>21297.94</v>
      </c>
      <c r="P4">
        <v>1009.16</v>
      </c>
      <c r="Q4">
        <v>2295.33</v>
      </c>
      <c r="R4">
        <v>436.66</v>
      </c>
      <c r="S4">
        <v>122.36</v>
      </c>
      <c r="T4">
        <v>151469.58</v>
      </c>
      <c r="U4">
        <v>0.28</v>
      </c>
      <c r="V4">
        <v>0.79</v>
      </c>
      <c r="W4">
        <v>9.69</v>
      </c>
      <c r="X4">
        <v>9.130000000000001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1.1525</v>
      </c>
      <c r="E5">
        <v>86.76000000000001</v>
      </c>
      <c r="F5">
        <v>78.45999999999999</v>
      </c>
      <c r="G5">
        <v>26.9</v>
      </c>
      <c r="H5">
        <v>0.41</v>
      </c>
      <c r="I5">
        <v>175</v>
      </c>
      <c r="J5">
        <v>172.25</v>
      </c>
      <c r="K5">
        <v>51.39</v>
      </c>
      <c r="L5">
        <v>4</v>
      </c>
      <c r="M5">
        <v>173</v>
      </c>
      <c r="N5">
        <v>31.86</v>
      </c>
      <c r="O5">
        <v>21478.05</v>
      </c>
      <c r="P5">
        <v>967.58</v>
      </c>
      <c r="Q5">
        <v>2295.17</v>
      </c>
      <c r="R5">
        <v>350.26</v>
      </c>
      <c r="S5">
        <v>122.36</v>
      </c>
      <c r="T5">
        <v>108605.39</v>
      </c>
      <c r="U5">
        <v>0.35</v>
      </c>
      <c r="V5">
        <v>0.82</v>
      </c>
      <c r="W5">
        <v>9.59</v>
      </c>
      <c r="X5">
        <v>6.55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1.1911</v>
      </c>
      <c r="E6">
        <v>83.95</v>
      </c>
      <c r="F6">
        <v>76.97</v>
      </c>
      <c r="G6">
        <v>33.96</v>
      </c>
      <c r="H6">
        <v>0.51</v>
      </c>
      <c r="I6">
        <v>136</v>
      </c>
      <c r="J6">
        <v>173.71</v>
      </c>
      <c r="K6">
        <v>51.39</v>
      </c>
      <c r="L6">
        <v>5</v>
      </c>
      <c r="M6">
        <v>134</v>
      </c>
      <c r="N6">
        <v>32.32</v>
      </c>
      <c r="O6">
        <v>21658.78</v>
      </c>
      <c r="P6">
        <v>939.8</v>
      </c>
      <c r="Q6">
        <v>2295.13</v>
      </c>
      <c r="R6">
        <v>301.05</v>
      </c>
      <c r="S6">
        <v>122.36</v>
      </c>
      <c r="T6">
        <v>84198.39</v>
      </c>
      <c r="U6">
        <v>0.41</v>
      </c>
      <c r="V6">
        <v>0.84</v>
      </c>
      <c r="W6">
        <v>9.51</v>
      </c>
      <c r="X6">
        <v>5.06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1.2172</v>
      </c>
      <c r="E7">
        <v>82.15000000000001</v>
      </c>
      <c r="F7">
        <v>76.02</v>
      </c>
      <c r="G7">
        <v>41.09</v>
      </c>
      <c r="H7">
        <v>0.61</v>
      </c>
      <c r="I7">
        <v>111</v>
      </c>
      <c r="J7">
        <v>175.18</v>
      </c>
      <c r="K7">
        <v>51.39</v>
      </c>
      <c r="L7">
        <v>6</v>
      </c>
      <c r="M7">
        <v>109</v>
      </c>
      <c r="N7">
        <v>32.79</v>
      </c>
      <c r="O7">
        <v>21840.16</v>
      </c>
      <c r="P7">
        <v>919.45</v>
      </c>
      <c r="Q7">
        <v>2295.19</v>
      </c>
      <c r="R7">
        <v>269.39</v>
      </c>
      <c r="S7">
        <v>122.36</v>
      </c>
      <c r="T7">
        <v>68494.88</v>
      </c>
      <c r="U7">
        <v>0.45</v>
      </c>
      <c r="V7">
        <v>0.85</v>
      </c>
      <c r="W7">
        <v>9.460000000000001</v>
      </c>
      <c r="X7">
        <v>4.11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1.2354</v>
      </c>
      <c r="E8">
        <v>80.94</v>
      </c>
      <c r="F8">
        <v>75.39</v>
      </c>
      <c r="G8">
        <v>48.12</v>
      </c>
      <c r="H8">
        <v>0.7</v>
      </c>
      <c r="I8">
        <v>94</v>
      </c>
      <c r="J8">
        <v>176.66</v>
      </c>
      <c r="K8">
        <v>51.39</v>
      </c>
      <c r="L8">
        <v>7</v>
      </c>
      <c r="M8">
        <v>92</v>
      </c>
      <c r="N8">
        <v>33.27</v>
      </c>
      <c r="O8">
        <v>22022.17</v>
      </c>
      <c r="P8">
        <v>901.5599999999999</v>
      </c>
      <c r="Q8">
        <v>2295.21</v>
      </c>
      <c r="R8">
        <v>248.15</v>
      </c>
      <c r="S8">
        <v>122.36</v>
      </c>
      <c r="T8">
        <v>57957.55</v>
      </c>
      <c r="U8">
        <v>0.49</v>
      </c>
      <c r="V8">
        <v>0.85</v>
      </c>
      <c r="W8">
        <v>9.44</v>
      </c>
      <c r="X8">
        <v>3.47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1.2501</v>
      </c>
      <c r="E9">
        <v>79.98999999999999</v>
      </c>
      <c r="F9">
        <v>74.87</v>
      </c>
      <c r="G9">
        <v>55.46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885.23</v>
      </c>
      <c r="Q9">
        <v>2295.18</v>
      </c>
      <c r="R9">
        <v>230.94</v>
      </c>
      <c r="S9">
        <v>122.36</v>
      </c>
      <c r="T9">
        <v>49417.32</v>
      </c>
      <c r="U9">
        <v>0.53</v>
      </c>
      <c r="V9">
        <v>0.86</v>
      </c>
      <c r="W9">
        <v>9.41</v>
      </c>
      <c r="X9">
        <v>2.96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1.2612</v>
      </c>
      <c r="E10">
        <v>79.29000000000001</v>
      </c>
      <c r="F10">
        <v>74.51000000000001</v>
      </c>
      <c r="G10">
        <v>62.97</v>
      </c>
      <c r="H10">
        <v>0.89</v>
      </c>
      <c r="I10">
        <v>71</v>
      </c>
      <c r="J10">
        <v>179.63</v>
      </c>
      <c r="K10">
        <v>51.39</v>
      </c>
      <c r="L10">
        <v>9</v>
      </c>
      <c r="M10">
        <v>69</v>
      </c>
      <c r="N10">
        <v>34.24</v>
      </c>
      <c r="O10">
        <v>22388.15</v>
      </c>
      <c r="P10">
        <v>873.1900000000001</v>
      </c>
      <c r="Q10">
        <v>2295.13</v>
      </c>
      <c r="R10">
        <v>218.52</v>
      </c>
      <c r="S10">
        <v>122.36</v>
      </c>
      <c r="T10">
        <v>43256.65</v>
      </c>
      <c r="U10">
        <v>0.5600000000000001</v>
      </c>
      <c r="V10">
        <v>0.86</v>
      </c>
      <c r="W10">
        <v>9.41</v>
      </c>
      <c r="X10">
        <v>2.6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1.27</v>
      </c>
      <c r="E11">
        <v>78.73999999999999</v>
      </c>
      <c r="F11">
        <v>74.23</v>
      </c>
      <c r="G11">
        <v>70.7</v>
      </c>
      <c r="H11">
        <v>0.98</v>
      </c>
      <c r="I11">
        <v>63</v>
      </c>
      <c r="J11">
        <v>181.12</v>
      </c>
      <c r="K11">
        <v>51.39</v>
      </c>
      <c r="L11">
        <v>10</v>
      </c>
      <c r="M11">
        <v>61</v>
      </c>
      <c r="N11">
        <v>34.73</v>
      </c>
      <c r="O11">
        <v>22572.13</v>
      </c>
      <c r="P11">
        <v>859.4</v>
      </c>
      <c r="Q11">
        <v>2295.15</v>
      </c>
      <c r="R11">
        <v>209.49</v>
      </c>
      <c r="S11">
        <v>122.36</v>
      </c>
      <c r="T11">
        <v>38782.68</v>
      </c>
      <c r="U11">
        <v>0.58</v>
      </c>
      <c r="V11">
        <v>0.87</v>
      </c>
      <c r="W11">
        <v>9.390000000000001</v>
      </c>
      <c r="X11">
        <v>2.32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1.2774</v>
      </c>
      <c r="E12">
        <v>78.28</v>
      </c>
      <c r="F12">
        <v>73.98</v>
      </c>
      <c r="G12">
        <v>77.87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846.3099999999999</v>
      </c>
      <c r="Q12">
        <v>2295.18</v>
      </c>
      <c r="R12">
        <v>201.25</v>
      </c>
      <c r="S12">
        <v>122.36</v>
      </c>
      <c r="T12">
        <v>34693.28</v>
      </c>
      <c r="U12">
        <v>0.61</v>
      </c>
      <c r="V12">
        <v>0.87</v>
      </c>
      <c r="W12">
        <v>9.369999999999999</v>
      </c>
      <c r="X12">
        <v>2.07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1.2845</v>
      </c>
      <c r="E13">
        <v>77.84999999999999</v>
      </c>
      <c r="F13">
        <v>73.75</v>
      </c>
      <c r="G13">
        <v>86.77</v>
      </c>
      <c r="H13">
        <v>1.16</v>
      </c>
      <c r="I13">
        <v>51</v>
      </c>
      <c r="J13">
        <v>184.12</v>
      </c>
      <c r="K13">
        <v>51.39</v>
      </c>
      <c r="L13">
        <v>12</v>
      </c>
      <c r="M13">
        <v>49</v>
      </c>
      <c r="N13">
        <v>35.73</v>
      </c>
      <c r="O13">
        <v>22942.24</v>
      </c>
      <c r="P13">
        <v>832.6900000000001</v>
      </c>
      <c r="Q13">
        <v>2295.13</v>
      </c>
      <c r="R13">
        <v>193.76</v>
      </c>
      <c r="S13">
        <v>122.36</v>
      </c>
      <c r="T13">
        <v>30975.28</v>
      </c>
      <c r="U13">
        <v>0.63</v>
      </c>
      <c r="V13">
        <v>0.87</v>
      </c>
      <c r="W13">
        <v>9.359999999999999</v>
      </c>
      <c r="X13">
        <v>1.84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1.2889</v>
      </c>
      <c r="E14">
        <v>77.58</v>
      </c>
      <c r="F14">
        <v>73.62</v>
      </c>
      <c r="G14">
        <v>93.98</v>
      </c>
      <c r="H14">
        <v>1.24</v>
      </c>
      <c r="I14">
        <v>47</v>
      </c>
      <c r="J14">
        <v>185.63</v>
      </c>
      <c r="K14">
        <v>51.39</v>
      </c>
      <c r="L14">
        <v>13</v>
      </c>
      <c r="M14">
        <v>45</v>
      </c>
      <c r="N14">
        <v>36.24</v>
      </c>
      <c r="O14">
        <v>23128.27</v>
      </c>
      <c r="P14">
        <v>822.61</v>
      </c>
      <c r="Q14">
        <v>2295.13</v>
      </c>
      <c r="R14">
        <v>189.04</v>
      </c>
      <c r="S14">
        <v>122.36</v>
      </c>
      <c r="T14">
        <v>28635.2</v>
      </c>
      <c r="U14">
        <v>0.65</v>
      </c>
      <c r="V14">
        <v>0.87</v>
      </c>
      <c r="W14">
        <v>9.359999999999999</v>
      </c>
      <c r="X14">
        <v>1.71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1.2937</v>
      </c>
      <c r="E15">
        <v>77.3</v>
      </c>
      <c r="F15">
        <v>73.47</v>
      </c>
      <c r="G15">
        <v>102.52</v>
      </c>
      <c r="H15">
        <v>1.33</v>
      </c>
      <c r="I15">
        <v>43</v>
      </c>
      <c r="J15">
        <v>187.14</v>
      </c>
      <c r="K15">
        <v>51.39</v>
      </c>
      <c r="L15">
        <v>14</v>
      </c>
      <c r="M15">
        <v>41</v>
      </c>
      <c r="N15">
        <v>36.75</v>
      </c>
      <c r="O15">
        <v>23314.98</v>
      </c>
      <c r="P15">
        <v>808.98</v>
      </c>
      <c r="Q15">
        <v>2295.11</v>
      </c>
      <c r="R15">
        <v>184.21</v>
      </c>
      <c r="S15">
        <v>122.36</v>
      </c>
      <c r="T15">
        <v>26241.95</v>
      </c>
      <c r="U15">
        <v>0.66</v>
      </c>
      <c r="V15">
        <v>0.88</v>
      </c>
      <c r="W15">
        <v>9.35</v>
      </c>
      <c r="X15">
        <v>1.56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1.2983</v>
      </c>
      <c r="E16">
        <v>77.02</v>
      </c>
      <c r="F16">
        <v>73.33</v>
      </c>
      <c r="G16">
        <v>112.82</v>
      </c>
      <c r="H16">
        <v>1.41</v>
      </c>
      <c r="I16">
        <v>39</v>
      </c>
      <c r="J16">
        <v>188.66</v>
      </c>
      <c r="K16">
        <v>51.39</v>
      </c>
      <c r="L16">
        <v>15</v>
      </c>
      <c r="M16">
        <v>37</v>
      </c>
      <c r="N16">
        <v>37.27</v>
      </c>
      <c r="O16">
        <v>23502.4</v>
      </c>
      <c r="P16">
        <v>796.29</v>
      </c>
      <c r="Q16">
        <v>2295.14</v>
      </c>
      <c r="R16">
        <v>179.43</v>
      </c>
      <c r="S16">
        <v>122.36</v>
      </c>
      <c r="T16">
        <v>23872.75</v>
      </c>
      <c r="U16">
        <v>0.68</v>
      </c>
      <c r="V16">
        <v>0.88</v>
      </c>
      <c r="W16">
        <v>9.35</v>
      </c>
      <c r="X16">
        <v>1.42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1.3025</v>
      </c>
      <c r="E17">
        <v>76.78</v>
      </c>
      <c r="F17">
        <v>73.19</v>
      </c>
      <c r="G17">
        <v>121.98</v>
      </c>
      <c r="H17">
        <v>1.49</v>
      </c>
      <c r="I17">
        <v>36</v>
      </c>
      <c r="J17">
        <v>190.19</v>
      </c>
      <c r="K17">
        <v>51.39</v>
      </c>
      <c r="L17">
        <v>16</v>
      </c>
      <c r="M17">
        <v>34</v>
      </c>
      <c r="N17">
        <v>37.79</v>
      </c>
      <c r="O17">
        <v>23690.52</v>
      </c>
      <c r="P17">
        <v>780.83</v>
      </c>
      <c r="Q17">
        <v>2295.13</v>
      </c>
      <c r="R17">
        <v>174.74</v>
      </c>
      <c r="S17">
        <v>122.36</v>
      </c>
      <c r="T17">
        <v>21542.81</v>
      </c>
      <c r="U17">
        <v>0.7</v>
      </c>
      <c r="V17">
        <v>0.88</v>
      </c>
      <c r="W17">
        <v>9.34</v>
      </c>
      <c r="X17">
        <v>1.27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1.3043</v>
      </c>
      <c r="E18">
        <v>76.67</v>
      </c>
      <c r="F18">
        <v>73.15000000000001</v>
      </c>
      <c r="G18">
        <v>129.08</v>
      </c>
      <c r="H18">
        <v>1.57</v>
      </c>
      <c r="I18">
        <v>34</v>
      </c>
      <c r="J18">
        <v>191.72</v>
      </c>
      <c r="K18">
        <v>51.39</v>
      </c>
      <c r="L18">
        <v>17</v>
      </c>
      <c r="M18">
        <v>32</v>
      </c>
      <c r="N18">
        <v>38.33</v>
      </c>
      <c r="O18">
        <v>23879.37</v>
      </c>
      <c r="P18">
        <v>770.1900000000001</v>
      </c>
      <c r="Q18">
        <v>2295.12</v>
      </c>
      <c r="R18">
        <v>173.14</v>
      </c>
      <c r="S18">
        <v>122.36</v>
      </c>
      <c r="T18">
        <v>20751.92</v>
      </c>
      <c r="U18">
        <v>0.71</v>
      </c>
      <c r="V18">
        <v>0.88</v>
      </c>
      <c r="W18">
        <v>9.34</v>
      </c>
      <c r="X18">
        <v>1.24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1.3064</v>
      </c>
      <c r="E19">
        <v>76.54000000000001</v>
      </c>
      <c r="F19">
        <v>73.09</v>
      </c>
      <c r="G19">
        <v>137.04</v>
      </c>
      <c r="H19">
        <v>1.65</v>
      </c>
      <c r="I19">
        <v>32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758.45</v>
      </c>
      <c r="Q19">
        <v>2295.12</v>
      </c>
      <c r="R19">
        <v>171.11</v>
      </c>
      <c r="S19">
        <v>122.36</v>
      </c>
      <c r="T19">
        <v>19745.95</v>
      </c>
      <c r="U19">
        <v>0.72</v>
      </c>
      <c r="V19">
        <v>0.88</v>
      </c>
      <c r="W19">
        <v>9.34</v>
      </c>
      <c r="X19">
        <v>1.18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1.309</v>
      </c>
      <c r="E20">
        <v>76.39</v>
      </c>
      <c r="F20">
        <v>73</v>
      </c>
      <c r="G20">
        <v>146.01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751.23</v>
      </c>
      <c r="Q20">
        <v>2295.2</v>
      </c>
      <c r="R20">
        <v>168.24</v>
      </c>
      <c r="S20">
        <v>122.36</v>
      </c>
      <c r="T20">
        <v>18324.18</v>
      </c>
      <c r="U20">
        <v>0.73</v>
      </c>
      <c r="V20">
        <v>0.88</v>
      </c>
      <c r="W20">
        <v>9.34</v>
      </c>
      <c r="X20">
        <v>1.09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1.3101</v>
      </c>
      <c r="E21">
        <v>76.33</v>
      </c>
      <c r="F21">
        <v>72.98</v>
      </c>
      <c r="G21">
        <v>150.99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9</v>
      </c>
      <c r="N21">
        <v>39.96</v>
      </c>
      <c r="O21">
        <v>24450.27</v>
      </c>
      <c r="P21">
        <v>746.47</v>
      </c>
      <c r="Q21">
        <v>2295.11</v>
      </c>
      <c r="R21">
        <v>166.95</v>
      </c>
      <c r="S21">
        <v>122.36</v>
      </c>
      <c r="T21">
        <v>17683.34</v>
      </c>
      <c r="U21">
        <v>0.73</v>
      </c>
      <c r="V21">
        <v>0.88</v>
      </c>
      <c r="W21">
        <v>9.35</v>
      </c>
      <c r="X21">
        <v>1.07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1.3098</v>
      </c>
      <c r="E22">
        <v>76.34999999999999</v>
      </c>
      <c r="F22">
        <v>72.98999999999999</v>
      </c>
      <c r="G22">
        <v>151.02</v>
      </c>
      <c r="H22">
        <v>1.88</v>
      </c>
      <c r="I22">
        <v>29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749.61</v>
      </c>
      <c r="Q22">
        <v>2295.16</v>
      </c>
      <c r="R22">
        <v>167.19</v>
      </c>
      <c r="S22">
        <v>122.36</v>
      </c>
      <c r="T22">
        <v>17802.4</v>
      </c>
      <c r="U22">
        <v>0.73</v>
      </c>
      <c r="V22">
        <v>0.88</v>
      </c>
      <c r="W22">
        <v>9.359999999999999</v>
      </c>
      <c r="X22">
        <v>1.08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1.3099</v>
      </c>
      <c r="E23">
        <v>76.34</v>
      </c>
      <c r="F23">
        <v>72.98999999999999</v>
      </c>
      <c r="G23">
        <v>151.01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752.42</v>
      </c>
      <c r="Q23">
        <v>2295.22</v>
      </c>
      <c r="R23">
        <v>166.78</v>
      </c>
      <c r="S23">
        <v>122.36</v>
      </c>
      <c r="T23">
        <v>17595.55</v>
      </c>
      <c r="U23">
        <v>0.73</v>
      </c>
      <c r="V23">
        <v>0.88</v>
      </c>
      <c r="W23">
        <v>9.369999999999999</v>
      </c>
      <c r="X23">
        <v>1.07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1.3112</v>
      </c>
      <c r="E24">
        <v>76.27</v>
      </c>
      <c r="F24">
        <v>72.95</v>
      </c>
      <c r="G24">
        <v>156.31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755.04</v>
      </c>
      <c r="Q24">
        <v>2295.26</v>
      </c>
      <c r="R24">
        <v>165.46</v>
      </c>
      <c r="S24">
        <v>122.36</v>
      </c>
      <c r="T24">
        <v>16941.3</v>
      </c>
      <c r="U24">
        <v>0.74</v>
      </c>
      <c r="V24">
        <v>0.88</v>
      </c>
      <c r="W24">
        <v>9.369999999999999</v>
      </c>
      <c r="X24">
        <v>1.04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1.1112</v>
      </c>
      <c r="E2">
        <v>89.98999999999999</v>
      </c>
      <c r="F2">
        <v>84.25</v>
      </c>
      <c r="G2">
        <v>15.46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325</v>
      </c>
      <c r="N2">
        <v>5.51</v>
      </c>
      <c r="O2">
        <v>6564.78</v>
      </c>
      <c r="P2">
        <v>452.5</v>
      </c>
      <c r="Q2">
        <v>2295.3</v>
      </c>
      <c r="R2">
        <v>543.5</v>
      </c>
      <c r="S2">
        <v>122.36</v>
      </c>
      <c r="T2">
        <v>204466.04</v>
      </c>
      <c r="U2">
        <v>0.23</v>
      </c>
      <c r="V2">
        <v>0.76</v>
      </c>
      <c r="W2">
        <v>9.82</v>
      </c>
      <c r="X2">
        <v>12.33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1.2437</v>
      </c>
      <c r="E3">
        <v>80.41</v>
      </c>
      <c r="F3">
        <v>77</v>
      </c>
      <c r="G3">
        <v>33.97</v>
      </c>
      <c r="H3">
        <v>0.66</v>
      </c>
      <c r="I3">
        <v>136</v>
      </c>
      <c r="J3">
        <v>52.47</v>
      </c>
      <c r="K3">
        <v>24.83</v>
      </c>
      <c r="L3">
        <v>2</v>
      </c>
      <c r="M3">
        <v>112</v>
      </c>
      <c r="N3">
        <v>5.64</v>
      </c>
      <c r="O3">
        <v>6705.1</v>
      </c>
      <c r="P3">
        <v>373.1</v>
      </c>
      <c r="Q3">
        <v>2295.18</v>
      </c>
      <c r="R3">
        <v>300.61</v>
      </c>
      <c r="S3">
        <v>122.36</v>
      </c>
      <c r="T3">
        <v>83976.00999999999</v>
      </c>
      <c r="U3">
        <v>0.41</v>
      </c>
      <c r="V3">
        <v>0.84</v>
      </c>
      <c r="W3">
        <v>9.539999999999999</v>
      </c>
      <c r="X3">
        <v>5.08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1.2578</v>
      </c>
      <c r="E4">
        <v>79.51000000000001</v>
      </c>
      <c r="F4">
        <v>76.34</v>
      </c>
      <c r="G4">
        <v>39.49</v>
      </c>
      <c r="H4">
        <v>0.97</v>
      </c>
      <c r="I4">
        <v>116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363.26</v>
      </c>
      <c r="Q4">
        <v>2295.23</v>
      </c>
      <c r="R4">
        <v>274.4</v>
      </c>
      <c r="S4">
        <v>122.36</v>
      </c>
      <c r="T4">
        <v>70970.41</v>
      </c>
      <c r="U4">
        <v>0.45</v>
      </c>
      <c r="V4">
        <v>0.84</v>
      </c>
      <c r="W4">
        <v>9.640000000000001</v>
      </c>
      <c r="X4">
        <v>4.43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0.7778</v>
      </c>
      <c r="E2">
        <v>128.57</v>
      </c>
      <c r="F2">
        <v>103.99</v>
      </c>
      <c r="G2">
        <v>7.58</v>
      </c>
      <c r="H2">
        <v>0.13</v>
      </c>
      <c r="I2">
        <v>823</v>
      </c>
      <c r="J2">
        <v>133.21</v>
      </c>
      <c r="K2">
        <v>46.47</v>
      </c>
      <c r="L2">
        <v>1</v>
      </c>
      <c r="M2">
        <v>821</v>
      </c>
      <c r="N2">
        <v>20.75</v>
      </c>
      <c r="O2">
        <v>16663.42</v>
      </c>
      <c r="P2">
        <v>1132.24</v>
      </c>
      <c r="Q2">
        <v>2295.69</v>
      </c>
      <c r="R2">
        <v>1204.44</v>
      </c>
      <c r="S2">
        <v>122.36</v>
      </c>
      <c r="T2">
        <v>532458.6800000001</v>
      </c>
      <c r="U2">
        <v>0.1</v>
      </c>
      <c r="V2">
        <v>0.62</v>
      </c>
      <c r="W2">
        <v>10.65</v>
      </c>
      <c r="X2">
        <v>32.06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1.0491</v>
      </c>
      <c r="E3">
        <v>95.31999999999999</v>
      </c>
      <c r="F3">
        <v>84.23999999999999</v>
      </c>
      <c r="G3">
        <v>15.46</v>
      </c>
      <c r="H3">
        <v>0.26</v>
      </c>
      <c r="I3">
        <v>327</v>
      </c>
      <c r="J3">
        <v>134.55</v>
      </c>
      <c r="K3">
        <v>46.47</v>
      </c>
      <c r="L3">
        <v>2</v>
      </c>
      <c r="M3">
        <v>325</v>
      </c>
      <c r="N3">
        <v>21.09</v>
      </c>
      <c r="O3">
        <v>16828.84</v>
      </c>
      <c r="P3">
        <v>904.08</v>
      </c>
      <c r="Q3">
        <v>2295.34</v>
      </c>
      <c r="R3">
        <v>543.6799999999999</v>
      </c>
      <c r="S3">
        <v>122.36</v>
      </c>
      <c r="T3">
        <v>204560.05</v>
      </c>
      <c r="U3">
        <v>0.23</v>
      </c>
      <c r="V3">
        <v>0.76</v>
      </c>
      <c r="W3">
        <v>9.82</v>
      </c>
      <c r="X3">
        <v>12.32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1.1476</v>
      </c>
      <c r="E4">
        <v>87.14</v>
      </c>
      <c r="F4">
        <v>79.45999999999999</v>
      </c>
      <c r="G4">
        <v>23.6</v>
      </c>
      <c r="H4">
        <v>0.39</v>
      </c>
      <c r="I4">
        <v>202</v>
      </c>
      <c r="J4">
        <v>135.9</v>
      </c>
      <c r="K4">
        <v>46.47</v>
      </c>
      <c r="L4">
        <v>3</v>
      </c>
      <c r="M4">
        <v>200</v>
      </c>
      <c r="N4">
        <v>21.43</v>
      </c>
      <c r="O4">
        <v>16994.64</v>
      </c>
      <c r="P4">
        <v>839.74</v>
      </c>
      <c r="Q4">
        <v>2295.26</v>
      </c>
      <c r="R4">
        <v>383.47</v>
      </c>
      <c r="S4">
        <v>122.36</v>
      </c>
      <c r="T4">
        <v>125077.84</v>
      </c>
      <c r="U4">
        <v>0.32</v>
      </c>
      <c r="V4">
        <v>0.8100000000000001</v>
      </c>
      <c r="W4">
        <v>9.630000000000001</v>
      </c>
      <c r="X4">
        <v>7.55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1.1975</v>
      </c>
      <c r="E5">
        <v>83.51000000000001</v>
      </c>
      <c r="F5">
        <v>77.34999999999999</v>
      </c>
      <c r="G5">
        <v>31.79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17160.92</v>
      </c>
      <c r="P5">
        <v>804.71</v>
      </c>
      <c r="Q5">
        <v>2295.24</v>
      </c>
      <c r="R5">
        <v>313.1</v>
      </c>
      <c r="S5">
        <v>122.36</v>
      </c>
      <c r="T5">
        <v>90170.57000000001</v>
      </c>
      <c r="U5">
        <v>0.39</v>
      </c>
      <c r="V5">
        <v>0.83</v>
      </c>
      <c r="W5">
        <v>9.529999999999999</v>
      </c>
      <c r="X5">
        <v>5.44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1.2296</v>
      </c>
      <c r="E6">
        <v>81.33</v>
      </c>
      <c r="F6">
        <v>76.06999999999999</v>
      </c>
      <c r="G6">
        <v>40.39</v>
      </c>
      <c r="H6">
        <v>0.64</v>
      </c>
      <c r="I6">
        <v>113</v>
      </c>
      <c r="J6">
        <v>138.6</v>
      </c>
      <c r="K6">
        <v>46.47</v>
      </c>
      <c r="L6">
        <v>5</v>
      </c>
      <c r="M6">
        <v>111</v>
      </c>
      <c r="N6">
        <v>22.13</v>
      </c>
      <c r="O6">
        <v>17327.69</v>
      </c>
      <c r="P6">
        <v>778.29</v>
      </c>
      <c r="Q6">
        <v>2295.18</v>
      </c>
      <c r="R6">
        <v>270.82</v>
      </c>
      <c r="S6">
        <v>122.36</v>
      </c>
      <c r="T6">
        <v>69195.2</v>
      </c>
      <c r="U6">
        <v>0.45</v>
      </c>
      <c r="V6">
        <v>0.85</v>
      </c>
      <c r="W6">
        <v>9.470000000000001</v>
      </c>
      <c r="X6">
        <v>4.16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1.2506</v>
      </c>
      <c r="E7">
        <v>79.95999999999999</v>
      </c>
      <c r="F7">
        <v>75.28</v>
      </c>
      <c r="G7">
        <v>49.09</v>
      </c>
      <c r="H7">
        <v>0.76</v>
      </c>
      <c r="I7">
        <v>92</v>
      </c>
      <c r="J7">
        <v>139.95</v>
      </c>
      <c r="K7">
        <v>46.47</v>
      </c>
      <c r="L7">
        <v>6</v>
      </c>
      <c r="M7">
        <v>90</v>
      </c>
      <c r="N7">
        <v>22.49</v>
      </c>
      <c r="O7">
        <v>17494.97</v>
      </c>
      <c r="P7">
        <v>757.04</v>
      </c>
      <c r="Q7">
        <v>2295.16</v>
      </c>
      <c r="R7">
        <v>244.39</v>
      </c>
      <c r="S7">
        <v>122.36</v>
      </c>
      <c r="T7">
        <v>56089.15</v>
      </c>
      <c r="U7">
        <v>0.5</v>
      </c>
      <c r="V7">
        <v>0.85</v>
      </c>
      <c r="W7">
        <v>9.43</v>
      </c>
      <c r="X7">
        <v>3.37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1.2655</v>
      </c>
      <c r="E8">
        <v>79.02</v>
      </c>
      <c r="F8">
        <v>74.73999999999999</v>
      </c>
      <c r="G8">
        <v>58.24</v>
      </c>
      <c r="H8">
        <v>0.88</v>
      </c>
      <c r="I8">
        <v>77</v>
      </c>
      <c r="J8">
        <v>141.31</v>
      </c>
      <c r="K8">
        <v>46.47</v>
      </c>
      <c r="L8">
        <v>7</v>
      </c>
      <c r="M8">
        <v>75</v>
      </c>
      <c r="N8">
        <v>22.85</v>
      </c>
      <c r="O8">
        <v>17662.75</v>
      </c>
      <c r="P8">
        <v>737.49</v>
      </c>
      <c r="Q8">
        <v>2295.16</v>
      </c>
      <c r="R8">
        <v>226.43</v>
      </c>
      <c r="S8">
        <v>122.36</v>
      </c>
      <c r="T8">
        <v>47184.61</v>
      </c>
      <c r="U8">
        <v>0.54</v>
      </c>
      <c r="V8">
        <v>0.86</v>
      </c>
      <c r="W8">
        <v>9.41</v>
      </c>
      <c r="X8">
        <v>2.83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1.2763</v>
      </c>
      <c r="E9">
        <v>78.34999999999999</v>
      </c>
      <c r="F9">
        <v>74.37</v>
      </c>
      <c r="G9">
        <v>67.61</v>
      </c>
      <c r="H9">
        <v>0.99</v>
      </c>
      <c r="I9">
        <v>66</v>
      </c>
      <c r="J9">
        <v>142.68</v>
      </c>
      <c r="K9">
        <v>46.47</v>
      </c>
      <c r="L9">
        <v>8</v>
      </c>
      <c r="M9">
        <v>64</v>
      </c>
      <c r="N9">
        <v>23.21</v>
      </c>
      <c r="O9">
        <v>17831.04</v>
      </c>
      <c r="P9">
        <v>718.73</v>
      </c>
      <c r="Q9">
        <v>2295.16</v>
      </c>
      <c r="R9">
        <v>214.09</v>
      </c>
      <c r="S9">
        <v>122.36</v>
      </c>
      <c r="T9">
        <v>41069.73</v>
      </c>
      <c r="U9">
        <v>0.57</v>
      </c>
      <c r="V9">
        <v>0.87</v>
      </c>
      <c r="W9">
        <v>9.4</v>
      </c>
      <c r="X9">
        <v>2.46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1.2865</v>
      </c>
      <c r="E10">
        <v>77.73</v>
      </c>
      <c r="F10">
        <v>74</v>
      </c>
      <c r="G10">
        <v>77.89</v>
      </c>
      <c r="H10">
        <v>1.11</v>
      </c>
      <c r="I10">
        <v>57</v>
      </c>
      <c r="J10">
        <v>144.05</v>
      </c>
      <c r="K10">
        <v>46.47</v>
      </c>
      <c r="L10">
        <v>9</v>
      </c>
      <c r="M10">
        <v>55</v>
      </c>
      <c r="N10">
        <v>23.58</v>
      </c>
      <c r="O10">
        <v>17999.83</v>
      </c>
      <c r="P10">
        <v>701.6799999999999</v>
      </c>
      <c r="Q10">
        <v>2295.13</v>
      </c>
      <c r="R10">
        <v>201.74</v>
      </c>
      <c r="S10">
        <v>122.36</v>
      </c>
      <c r="T10">
        <v>34936.69</v>
      </c>
      <c r="U10">
        <v>0.61</v>
      </c>
      <c r="V10">
        <v>0.87</v>
      </c>
      <c r="W10">
        <v>9.369999999999999</v>
      </c>
      <c r="X10">
        <v>2.09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1.2944</v>
      </c>
      <c r="E11">
        <v>77.26000000000001</v>
      </c>
      <c r="F11">
        <v>73.70999999999999</v>
      </c>
      <c r="G11">
        <v>88.45999999999999</v>
      </c>
      <c r="H11">
        <v>1.22</v>
      </c>
      <c r="I11">
        <v>50</v>
      </c>
      <c r="J11">
        <v>145.42</v>
      </c>
      <c r="K11">
        <v>46.47</v>
      </c>
      <c r="L11">
        <v>10</v>
      </c>
      <c r="M11">
        <v>48</v>
      </c>
      <c r="N11">
        <v>23.95</v>
      </c>
      <c r="O11">
        <v>18169.15</v>
      </c>
      <c r="P11">
        <v>683.3</v>
      </c>
      <c r="Q11">
        <v>2295.12</v>
      </c>
      <c r="R11">
        <v>192.21</v>
      </c>
      <c r="S11">
        <v>122.36</v>
      </c>
      <c r="T11">
        <v>30207.16</v>
      </c>
      <c r="U11">
        <v>0.64</v>
      </c>
      <c r="V11">
        <v>0.87</v>
      </c>
      <c r="W11">
        <v>9.359999999999999</v>
      </c>
      <c r="X11">
        <v>1.8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1.2994</v>
      </c>
      <c r="E12">
        <v>76.95999999999999</v>
      </c>
      <c r="F12">
        <v>73.55</v>
      </c>
      <c r="G12">
        <v>98.06999999999999</v>
      </c>
      <c r="H12">
        <v>1.33</v>
      </c>
      <c r="I12">
        <v>45</v>
      </c>
      <c r="J12">
        <v>146.8</v>
      </c>
      <c r="K12">
        <v>46.47</v>
      </c>
      <c r="L12">
        <v>11</v>
      </c>
      <c r="M12">
        <v>43</v>
      </c>
      <c r="N12">
        <v>24.33</v>
      </c>
      <c r="O12">
        <v>18338.99</v>
      </c>
      <c r="P12">
        <v>663.2</v>
      </c>
      <c r="Q12">
        <v>2295.12</v>
      </c>
      <c r="R12">
        <v>186.84</v>
      </c>
      <c r="S12">
        <v>122.36</v>
      </c>
      <c r="T12">
        <v>27547.14</v>
      </c>
      <c r="U12">
        <v>0.65</v>
      </c>
      <c r="V12">
        <v>0.87</v>
      </c>
      <c r="W12">
        <v>9.359999999999999</v>
      </c>
      <c r="X12">
        <v>1.64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1.3051</v>
      </c>
      <c r="E13">
        <v>76.62</v>
      </c>
      <c r="F13">
        <v>73.36</v>
      </c>
      <c r="G13">
        <v>110.03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31</v>
      </c>
      <c r="N13">
        <v>24.71</v>
      </c>
      <c r="O13">
        <v>18509.36</v>
      </c>
      <c r="P13">
        <v>648.5599999999999</v>
      </c>
      <c r="Q13">
        <v>2295.13</v>
      </c>
      <c r="R13">
        <v>179.97</v>
      </c>
      <c r="S13">
        <v>122.36</v>
      </c>
      <c r="T13">
        <v>24136.86</v>
      </c>
      <c r="U13">
        <v>0.68</v>
      </c>
      <c r="V13">
        <v>0.88</v>
      </c>
      <c r="W13">
        <v>9.359999999999999</v>
      </c>
      <c r="X13">
        <v>1.45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1.3068</v>
      </c>
      <c r="E14">
        <v>76.52</v>
      </c>
      <c r="F14">
        <v>73.31</v>
      </c>
      <c r="G14">
        <v>115.75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13</v>
      </c>
      <c r="N14">
        <v>25.1</v>
      </c>
      <c r="O14">
        <v>18680.25</v>
      </c>
      <c r="P14">
        <v>641.38</v>
      </c>
      <c r="Q14">
        <v>2295.16</v>
      </c>
      <c r="R14">
        <v>177.63</v>
      </c>
      <c r="S14">
        <v>122.36</v>
      </c>
      <c r="T14">
        <v>22976.57</v>
      </c>
      <c r="U14">
        <v>0.6899999999999999</v>
      </c>
      <c r="V14">
        <v>0.88</v>
      </c>
      <c r="W14">
        <v>9.380000000000001</v>
      </c>
      <c r="X14">
        <v>1.4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1.3077</v>
      </c>
      <c r="E15">
        <v>76.47</v>
      </c>
      <c r="F15">
        <v>73.28</v>
      </c>
      <c r="G15">
        <v>118.83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640.4299999999999</v>
      </c>
      <c r="Q15">
        <v>2295.2</v>
      </c>
      <c r="R15">
        <v>176.66</v>
      </c>
      <c r="S15">
        <v>122.36</v>
      </c>
      <c r="T15">
        <v>22495.49</v>
      </c>
      <c r="U15">
        <v>0.6899999999999999</v>
      </c>
      <c r="V15">
        <v>0.88</v>
      </c>
      <c r="W15">
        <v>9.380000000000001</v>
      </c>
      <c r="X15">
        <v>1.37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1.3072</v>
      </c>
      <c r="E16">
        <v>76.5</v>
      </c>
      <c r="F16">
        <v>73.31</v>
      </c>
      <c r="G16">
        <v>118.89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645.52</v>
      </c>
      <c r="Q16">
        <v>2295.12</v>
      </c>
      <c r="R16">
        <v>177.14</v>
      </c>
      <c r="S16">
        <v>122.36</v>
      </c>
      <c r="T16">
        <v>22735.91</v>
      </c>
      <c r="U16">
        <v>0.6899999999999999</v>
      </c>
      <c r="V16">
        <v>0.88</v>
      </c>
      <c r="W16">
        <v>9.4</v>
      </c>
      <c r="X16">
        <v>1.4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0.7184</v>
      </c>
      <c r="E2">
        <v>139.2</v>
      </c>
      <c r="F2">
        <v>108.45</v>
      </c>
      <c r="G2">
        <v>6.98</v>
      </c>
      <c r="H2">
        <v>0.12</v>
      </c>
      <c r="I2">
        <v>932</v>
      </c>
      <c r="J2">
        <v>150.44</v>
      </c>
      <c r="K2">
        <v>49.1</v>
      </c>
      <c r="L2">
        <v>1</v>
      </c>
      <c r="M2">
        <v>930</v>
      </c>
      <c r="N2">
        <v>25.34</v>
      </c>
      <c r="O2">
        <v>18787.76</v>
      </c>
      <c r="P2">
        <v>1280.16</v>
      </c>
      <c r="Q2">
        <v>2295.68</v>
      </c>
      <c r="R2">
        <v>1354.3</v>
      </c>
      <c r="S2">
        <v>122.36</v>
      </c>
      <c r="T2">
        <v>606843.99</v>
      </c>
      <c r="U2">
        <v>0.09</v>
      </c>
      <c r="V2">
        <v>0.59</v>
      </c>
      <c r="W2">
        <v>10.82</v>
      </c>
      <c r="X2">
        <v>36.52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1.0117</v>
      </c>
      <c r="E3">
        <v>98.84</v>
      </c>
      <c r="F3">
        <v>85.54000000000001</v>
      </c>
      <c r="G3">
        <v>14.22</v>
      </c>
      <c r="H3">
        <v>0.23</v>
      </c>
      <c r="I3">
        <v>361</v>
      </c>
      <c r="J3">
        <v>151.83</v>
      </c>
      <c r="K3">
        <v>49.1</v>
      </c>
      <c r="L3">
        <v>2</v>
      </c>
      <c r="M3">
        <v>359</v>
      </c>
      <c r="N3">
        <v>25.73</v>
      </c>
      <c r="O3">
        <v>18959.54</v>
      </c>
      <c r="P3">
        <v>998.41</v>
      </c>
      <c r="Q3">
        <v>2295.4</v>
      </c>
      <c r="R3">
        <v>587.73</v>
      </c>
      <c r="S3">
        <v>122.36</v>
      </c>
      <c r="T3">
        <v>226410.79</v>
      </c>
      <c r="U3">
        <v>0.21</v>
      </c>
      <c r="V3">
        <v>0.75</v>
      </c>
      <c r="W3">
        <v>9.85</v>
      </c>
      <c r="X3">
        <v>13.62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1.119</v>
      </c>
      <c r="E4">
        <v>89.37</v>
      </c>
      <c r="F4">
        <v>80.28</v>
      </c>
      <c r="G4">
        <v>21.6</v>
      </c>
      <c r="H4">
        <v>0.35</v>
      </c>
      <c r="I4">
        <v>223</v>
      </c>
      <c r="J4">
        <v>153.23</v>
      </c>
      <c r="K4">
        <v>49.1</v>
      </c>
      <c r="L4">
        <v>3</v>
      </c>
      <c r="M4">
        <v>221</v>
      </c>
      <c r="N4">
        <v>26.13</v>
      </c>
      <c r="O4">
        <v>19131.85</v>
      </c>
      <c r="P4">
        <v>925.97</v>
      </c>
      <c r="Q4">
        <v>2295.27</v>
      </c>
      <c r="R4">
        <v>411.01</v>
      </c>
      <c r="S4">
        <v>122.36</v>
      </c>
      <c r="T4">
        <v>138743.25</v>
      </c>
      <c r="U4">
        <v>0.3</v>
      </c>
      <c r="V4">
        <v>0.8</v>
      </c>
      <c r="W4">
        <v>9.66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1.1749</v>
      </c>
      <c r="E5">
        <v>85.11</v>
      </c>
      <c r="F5">
        <v>77.92</v>
      </c>
      <c r="G5">
        <v>29.04</v>
      </c>
      <c r="H5">
        <v>0.46</v>
      </c>
      <c r="I5">
        <v>161</v>
      </c>
      <c r="J5">
        <v>154.63</v>
      </c>
      <c r="K5">
        <v>49.1</v>
      </c>
      <c r="L5">
        <v>4</v>
      </c>
      <c r="M5">
        <v>159</v>
      </c>
      <c r="N5">
        <v>26.53</v>
      </c>
      <c r="O5">
        <v>19304.72</v>
      </c>
      <c r="P5">
        <v>887.42</v>
      </c>
      <c r="Q5">
        <v>2295.26</v>
      </c>
      <c r="R5">
        <v>332.14</v>
      </c>
      <c r="S5">
        <v>122.36</v>
      </c>
      <c r="T5">
        <v>99618.39999999999</v>
      </c>
      <c r="U5">
        <v>0.37</v>
      </c>
      <c r="V5">
        <v>0.83</v>
      </c>
      <c r="W5">
        <v>9.550000000000001</v>
      </c>
      <c r="X5">
        <v>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1.2101</v>
      </c>
      <c r="E6">
        <v>82.64</v>
      </c>
      <c r="F6">
        <v>76.54000000000001</v>
      </c>
      <c r="G6">
        <v>36.74</v>
      </c>
      <c r="H6">
        <v>0.57</v>
      </c>
      <c r="I6">
        <v>125</v>
      </c>
      <c r="J6">
        <v>156.03</v>
      </c>
      <c r="K6">
        <v>49.1</v>
      </c>
      <c r="L6">
        <v>5</v>
      </c>
      <c r="M6">
        <v>123</v>
      </c>
      <c r="N6">
        <v>26.94</v>
      </c>
      <c r="O6">
        <v>19478.15</v>
      </c>
      <c r="P6">
        <v>861.79</v>
      </c>
      <c r="Q6">
        <v>2295.2</v>
      </c>
      <c r="R6">
        <v>286.58</v>
      </c>
      <c r="S6">
        <v>122.36</v>
      </c>
      <c r="T6">
        <v>77018.92</v>
      </c>
      <c r="U6">
        <v>0.43</v>
      </c>
      <c r="V6">
        <v>0.84</v>
      </c>
      <c r="W6">
        <v>9.49</v>
      </c>
      <c r="X6">
        <v>4.63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1.2336</v>
      </c>
      <c r="E7">
        <v>81.06</v>
      </c>
      <c r="F7">
        <v>75.67</v>
      </c>
      <c r="G7">
        <v>44.51</v>
      </c>
      <c r="H7">
        <v>0.67</v>
      </c>
      <c r="I7">
        <v>102</v>
      </c>
      <c r="J7">
        <v>157.44</v>
      </c>
      <c r="K7">
        <v>49.1</v>
      </c>
      <c r="L7">
        <v>6</v>
      </c>
      <c r="M7">
        <v>100</v>
      </c>
      <c r="N7">
        <v>27.35</v>
      </c>
      <c r="O7">
        <v>19652.13</v>
      </c>
      <c r="P7">
        <v>839.8200000000001</v>
      </c>
      <c r="Q7">
        <v>2295.16</v>
      </c>
      <c r="R7">
        <v>257.54</v>
      </c>
      <c r="S7">
        <v>122.36</v>
      </c>
      <c r="T7">
        <v>62610.25</v>
      </c>
      <c r="U7">
        <v>0.48</v>
      </c>
      <c r="V7">
        <v>0.85</v>
      </c>
      <c r="W7">
        <v>9.449999999999999</v>
      </c>
      <c r="X7">
        <v>3.76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1.2515</v>
      </c>
      <c r="E8">
        <v>79.91</v>
      </c>
      <c r="F8">
        <v>75.03</v>
      </c>
      <c r="G8">
        <v>52.96</v>
      </c>
      <c r="H8">
        <v>0.78</v>
      </c>
      <c r="I8">
        <v>85</v>
      </c>
      <c r="J8">
        <v>158.86</v>
      </c>
      <c r="K8">
        <v>49.1</v>
      </c>
      <c r="L8">
        <v>7</v>
      </c>
      <c r="M8">
        <v>83</v>
      </c>
      <c r="N8">
        <v>27.77</v>
      </c>
      <c r="O8">
        <v>19826.68</v>
      </c>
      <c r="P8">
        <v>820.79</v>
      </c>
      <c r="Q8">
        <v>2295.23</v>
      </c>
      <c r="R8">
        <v>235.83</v>
      </c>
      <c r="S8">
        <v>122.36</v>
      </c>
      <c r="T8">
        <v>51842.88</v>
      </c>
      <c r="U8">
        <v>0.52</v>
      </c>
      <c r="V8">
        <v>0.86</v>
      </c>
      <c r="W8">
        <v>9.43</v>
      </c>
      <c r="X8">
        <v>3.12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1.2636</v>
      </c>
      <c r="E9">
        <v>79.14</v>
      </c>
      <c r="F9">
        <v>74.59999999999999</v>
      </c>
      <c r="G9">
        <v>60.49</v>
      </c>
      <c r="H9">
        <v>0.88</v>
      </c>
      <c r="I9">
        <v>74</v>
      </c>
      <c r="J9">
        <v>160.28</v>
      </c>
      <c r="K9">
        <v>49.1</v>
      </c>
      <c r="L9">
        <v>8</v>
      </c>
      <c r="M9">
        <v>72</v>
      </c>
      <c r="N9">
        <v>28.19</v>
      </c>
      <c r="O9">
        <v>20001.93</v>
      </c>
      <c r="P9">
        <v>805.53</v>
      </c>
      <c r="Q9">
        <v>2295.12</v>
      </c>
      <c r="R9">
        <v>221.99</v>
      </c>
      <c r="S9">
        <v>122.36</v>
      </c>
      <c r="T9">
        <v>44977.16</v>
      </c>
      <c r="U9">
        <v>0.55</v>
      </c>
      <c r="V9">
        <v>0.86</v>
      </c>
      <c r="W9">
        <v>9.4</v>
      </c>
      <c r="X9">
        <v>2.69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1.2737</v>
      </c>
      <c r="E10">
        <v>78.51000000000001</v>
      </c>
      <c r="F10">
        <v>74.28</v>
      </c>
      <c r="G10">
        <v>69.64</v>
      </c>
      <c r="H10">
        <v>0.99</v>
      </c>
      <c r="I10">
        <v>64</v>
      </c>
      <c r="J10">
        <v>161.71</v>
      </c>
      <c r="K10">
        <v>49.1</v>
      </c>
      <c r="L10">
        <v>9</v>
      </c>
      <c r="M10">
        <v>62</v>
      </c>
      <c r="N10">
        <v>28.61</v>
      </c>
      <c r="O10">
        <v>20177.64</v>
      </c>
      <c r="P10">
        <v>790.38</v>
      </c>
      <c r="Q10">
        <v>2295.15</v>
      </c>
      <c r="R10">
        <v>211.19</v>
      </c>
      <c r="S10">
        <v>122.36</v>
      </c>
      <c r="T10">
        <v>39627.93</v>
      </c>
      <c r="U10">
        <v>0.58</v>
      </c>
      <c r="V10">
        <v>0.87</v>
      </c>
      <c r="W10">
        <v>9.390000000000001</v>
      </c>
      <c r="X10">
        <v>2.37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1.2817</v>
      </c>
      <c r="E11">
        <v>78.02</v>
      </c>
      <c r="F11">
        <v>74</v>
      </c>
      <c r="G11">
        <v>77.90000000000001</v>
      </c>
      <c r="H11">
        <v>1.09</v>
      </c>
      <c r="I11">
        <v>57</v>
      </c>
      <c r="J11">
        <v>163.13</v>
      </c>
      <c r="K11">
        <v>49.1</v>
      </c>
      <c r="L11">
        <v>10</v>
      </c>
      <c r="M11">
        <v>55</v>
      </c>
      <c r="N11">
        <v>29.04</v>
      </c>
      <c r="O11">
        <v>20353.94</v>
      </c>
      <c r="P11">
        <v>776.38</v>
      </c>
      <c r="Q11">
        <v>2295.11</v>
      </c>
      <c r="R11">
        <v>202.22</v>
      </c>
      <c r="S11">
        <v>122.36</v>
      </c>
      <c r="T11">
        <v>35178.57</v>
      </c>
      <c r="U11">
        <v>0.61</v>
      </c>
      <c r="V11">
        <v>0.87</v>
      </c>
      <c r="W11">
        <v>9.369999999999999</v>
      </c>
      <c r="X11">
        <v>2.09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1.2887</v>
      </c>
      <c r="E12">
        <v>77.59999999999999</v>
      </c>
      <c r="F12">
        <v>73.76000000000001</v>
      </c>
      <c r="G12">
        <v>86.78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49</v>
      </c>
      <c r="N12">
        <v>29.47</v>
      </c>
      <c r="O12">
        <v>20530.82</v>
      </c>
      <c r="P12">
        <v>760.23</v>
      </c>
      <c r="Q12">
        <v>2295.14</v>
      </c>
      <c r="R12">
        <v>194.04</v>
      </c>
      <c r="S12">
        <v>122.36</v>
      </c>
      <c r="T12">
        <v>31118.02</v>
      </c>
      <c r="U12">
        <v>0.63</v>
      </c>
      <c r="V12">
        <v>0.87</v>
      </c>
      <c r="W12">
        <v>9.359999999999999</v>
      </c>
      <c r="X12">
        <v>1.85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1.294</v>
      </c>
      <c r="E13">
        <v>77.28</v>
      </c>
      <c r="F13">
        <v>73.59999999999999</v>
      </c>
      <c r="G13">
        <v>96</v>
      </c>
      <c r="H13">
        <v>1.28</v>
      </c>
      <c r="I13">
        <v>46</v>
      </c>
      <c r="J13">
        <v>166.01</v>
      </c>
      <c r="K13">
        <v>49.1</v>
      </c>
      <c r="L13">
        <v>12</v>
      </c>
      <c r="M13">
        <v>44</v>
      </c>
      <c r="N13">
        <v>29.91</v>
      </c>
      <c r="O13">
        <v>20708.3</v>
      </c>
      <c r="P13">
        <v>744.26</v>
      </c>
      <c r="Q13">
        <v>2295.11</v>
      </c>
      <c r="R13">
        <v>188.2</v>
      </c>
      <c r="S13">
        <v>122.36</v>
      </c>
      <c r="T13">
        <v>28224.42</v>
      </c>
      <c r="U13">
        <v>0.65</v>
      </c>
      <c r="V13">
        <v>0.87</v>
      </c>
      <c r="W13">
        <v>9.369999999999999</v>
      </c>
      <c r="X13">
        <v>1.69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1.2981</v>
      </c>
      <c r="E14">
        <v>77.03</v>
      </c>
      <c r="F14">
        <v>73.47</v>
      </c>
      <c r="G14">
        <v>104.96</v>
      </c>
      <c r="H14">
        <v>1.38</v>
      </c>
      <c r="I14">
        <v>42</v>
      </c>
      <c r="J14">
        <v>167.45</v>
      </c>
      <c r="K14">
        <v>49.1</v>
      </c>
      <c r="L14">
        <v>13</v>
      </c>
      <c r="M14">
        <v>40</v>
      </c>
      <c r="N14">
        <v>30.36</v>
      </c>
      <c r="O14">
        <v>20886.38</v>
      </c>
      <c r="P14">
        <v>731.34</v>
      </c>
      <c r="Q14">
        <v>2295.13</v>
      </c>
      <c r="R14">
        <v>184.14</v>
      </c>
      <c r="S14">
        <v>122.36</v>
      </c>
      <c r="T14">
        <v>26213.74</v>
      </c>
      <c r="U14">
        <v>0.66</v>
      </c>
      <c r="V14">
        <v>0.88</v>
      </c>
      <c r="W14">
        <v>9.359999999999999</v>
      </c>
      <c r="X14">
        <v>1.56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1.3037</v>
      </c>
      <c r="E15">
        <v>76.70999999999999</v>
      </c>
      <c r="F15">
        <v>73.27</v>
      </c>
      <c r="G15">
        <v>115.69</v>
      </c>
      <c r="H15">
        <v>1.47</v>
      </c>
      <c r="I15">
        <v>38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717.2</v>
      </c>
      <c r="Q15">
        <v>2295.16</v>
      </c>
      <c r="R15">
        <v>177.56</v>
      </c>
      <c r="S15">
        <v>122.36</v>
      </c>
      <c r="T15">
        <v>22942.81</v>
      </c>
      <c r="U15">
        <v>0.6899999999999999</v>
      </c>
      <c r="V15">
        <v>0.88</v>
      </c>
      <c r="W15">
        <v>9.34</v>
      </c>
      <c r="X15">
        <v>1.36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1.3067</v>
      </c>
      <c r="E16">
        <v>76.53</v>
      </c>
      <c r="F16">
        <v>73.18000000000001</v>
      </c>
      <c r="G16">
        <v>125.46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703.8200000000001</v>
      </c>
      <c r="Q16">
        <v>2295.19</v>
      </c>
      <c r="R16">
        <v>174.4</v>
      </c>
      <c r="S16">
        <v>122.36</v>
      </c>
      <c r="T16">
        <v>21376.5</v>
      </c>
      <c r="U16">
        <v>0.7</v>
      </c>
      <c r="V16">
        <v>0.88</v>
      </c>
      <c r="W16">
        <v>9.34</v>
      </c>
      <c r="X16">
        <v>1.27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1.3085</v>
      </c>
      <c r="E17">
        <v>76.42</v>
      </c>
      <c r="F17">
        <v>73.14</v>
      </c>
      <c r="G17">
        <v>132.98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15</v>
      </c>
      <c r="N17">
        <v>31.72</v>
      </c>
      <c r="O17">
        <v>21424.29</v>
      </c>
      <c r="P17">
        <v>692.6</v>
      </c>
      <c r="Q17">
        <v>2295.15</v>
      </c>
      <c r="R17">
        <v>172.43</v>
      </c>
      <c r="S17">
        <v>122.36</v>
      </c>
      <c r="T17">
        <v>20404.46</v>
      </c>
      <c r="U17">
        <v>0.71</v>
      </c>
      <c r="V17">
        <v>0.88</v>
      </c>
      <c r="W17">
        <v>9.359999999999999</v>
      </c>
      <c r="X17">
        <v>1.23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1.31</v>
      </c>
      <c r="E18">
        <v>76.34</v>
      </c>
      <c r="F18">
        <v>73.08</v>
      </c>
      <c r="G18">
        <v>137.03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692.61</v>
      </c>
      <c r="Q18">
        <v>2295.22</v>
      </c>
      <c r="R18">
        <v>169.99</v>
      </c>
      <c r="S18">
        <v>122.36</v>
      </c>
      <c r="T18">
        <v>19187.03</v>
      </c>
      <c r="U18">
        <v>0.72</v>
      </c>
      <c r="V18">
        <v>0.88</v>
      </c>
      <c r="W18">
        <v>9.369999999999999</v>
      </c>
      <c r="X18">
        <v>1.17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1.3097</v>
      </c>
      <c r="E19">
        <v>76.34999999999999</v>
      </c>
      <c r="F19">
        <v>73.09999999999999</v>
      </c>
      <c r="G19">
        <v>137.06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697.37</v>
      </c>
      <c r="Q19">
        <v>2295.11</v>
      </c>
      <c r="R19">
        <v>170.41</v>
      </c>
      <c r="S19">
        <v>122.36</v>
      </c>
      <c r="T19">
        <v>19400</v>
      </c>
      <c r="U19">
        <v>0.72</v>
      </c>
      <c r="V19">
        <v>0.88</v>
      </c>
      <c r="W19">
        <v>9.380000000000001</v>
      </c>
      <c r="X19">
        <v>1.19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0.6077</v>
      </c>
      <c r="E2">
        <v>164.55</v>
      </c>
      <c r="F2">
        <v>118.49</v>
      </c>
      <c r="G2">
        <v>6.07</v>
      </c>
      <c r="H2">
        <v>0.1</v>
      </c>
      <c r="I2">
        <v>1171</v>
      </c>
      <c r="J2">
        <v>185.69</v>
      </c>
      <c r="K2">
        <v>53.44</v>
      </c>
      <c r="L2">
        <v>1</v>
      </c>
      <c r="M2">
        <v>1169</v>
      </c>
      <c r="N2">
        <v>36.26</v>
      </c>
      <c r="O2">
        <v>23136.14</v>
      </c>
      <c r="P2">
        <v>1604.62</v>
      </c>
      <c r="Q2">
        <v>2295.88</v>
      </c>
      <c r="R2">
        <v>1690.83</v>
      </c>
      <c r="S2">
        <v>122.36</v>
      </c>
      <c r="T2">
        <v>773910.38</v>
      </c>
      <c r="U2">
        <v>0.07000000000000001</v>
      </c>
      <c r="V2">
        <v>0.54</v>
      </c>
      <c r="W2">
        <v>11.25</v>
      </c>
      <c r="X2">
        <v>46.56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0.9379999999999999</v>
      </c>
      <c r="E3">
        <v>106.61</v>
      </c>
      <c r="F3">
        <v>88.17</v>
      </c>
      <c r="G3">
        <v>12.33</v>
      </c>
      <c r="H3">
        <v>0.19</v>
      </c>
      <c r="I3">
        <v>429</v>
      </c>
      <c r="J3">
        <v>187.21</v>
      </c>
      <c r="K3">
        <v>53.44</v>
      </c>
      <c r="L3">
        <v>2</v>
      </c>
      <c r="M3">
        <v>427</v>
      </c>
      <c r="N3">
        <v>36.77</v>
      </c>
      <c r="O3">
        <v>23322.88</v>
      </c>
      <c r="P3">
        <v>1185.26</v>
      </c>
      <c r="Q3">
        <v>2295.45</v>
      </c>
      <c r="R3">
        <v>675.89</v>
      </c>
      <c r="S3">
        <v>122.36</v>
      </c>
      <c r="T3">
        <v>270150.93</v>
      </c>
      <c r="U3">
        <v>0.18</v>
      </c>
      <c r="V3">
        <v>0.73</v>
      </c>
      <c r="W3">
        <v>9.960000000000001</v>
      </c>
      <c r="X3">
        <v>16.25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1.0634</v>
      </c>
      <c r="E4">
        <v>94.04000000000001</v>
      </c>
      <c r="F4">
        <v>81.78</v>
      </c>
      <c r="G4">
        <v>18.66</v>
      </c>
      <c r="H4">
        <v>0.28</v>
      </c>
      <c r="I4">
        <v>263</v>
      </c>
      <c r="J4">
        <v>188.73</v>
      </c>
      <c r="K4">
        <v>53.44</v>
      </c>
      <c r="L4">
        <v>3</v>
      </c>
      <c r="M4">
        <v>261</v>
      </c>
      <c r="N4">
        <v>37.29</v>
      </c>
      <c r="O4">
        <v>23510.33</v>
      </c>
      <c r="P4">
        <v>1091.03</v>
      </c>
      <c r="Q4">
        <v>2295.32</v>
      </c>
      <c r="R4">
        <v>461.23</v>
      </c>
      <c r="S4">
        <v>122.36</v>
      </c>
      <c r="T4">
        <v>163652.39</v>
      </c>
      <c r="U4">
        <v>0.27</v>
      </c>
      <c r="V4">
        <v>0.79</v>
      </c>
      <c r="W4">
        <v>9.720000000000001</v>
      </c>
      <c r="X4">
        <v>9.869999999999999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1.1305</v>
      </c>
      <c r="E5">
        <v>88.45999999999999</v>
      </c>
      <c r="F5">
        <v>78.95</v>
      </c>
      <c r="G5">
        <v>25.06</v>
      </c>
      <c r="H5">
        <v>0.37</v>
      </c>
      <c r="I5">
        <v>189</v>
      </c>
      <c r="J5">
        <v>190.25</v>
      </c>
      <c r="K5">
        <v>53.44</v>
      </c>
      <c r="L5">
        <v>4</v>
      </c>
      <c r="M5">
        <v>187</v>
      </c>
      <c r="N5">
        <v>37.82</v>
      </c>
      <c r="O5">
        <v>23698.48</v>
      </c>
      <c r="P5">
        <v>1045.26</v>
      </c>
      <c r="Q5">
        <v>2295.29</v>
      </c>
      <c r="R5">
        <v>366.68</v>
      </c>
      <c r="S5">
        <v>122.36</v>
      </c>
      <c r="T5">
        <v>116745.96</v>
      </c>
      <c r="U5">
        <v>0.33</v>
      </c>
      <c r="V5">
        <v>0.82</v>
      </c>
      <c r="W5">
        <v>9.6</v>
      </c>
      <c r="X5">
        <v>7.04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1.1722</v>
      </c>
      <c r="E6">
        <v>85.31</v>
      </c>
      <c r="F6">
        <v>77.37</v>
      </c>
      <c r="G6">
        <v>31.58</v>
      </c>
      <c r="H6">
        <v>0.46</v>
      </c>
      <c r="I6">
        <v>147</v>
      </c>
      <c r="J6">
        <v>191.78</v>
      </c>
      <c r="K6">
        <v>53.44</v>
      </c>
      <c r="L6">
        <v>5</v>
      </c>
      <c r="M6">
        <v>145</v>
      </c>
      <c r="N6">
        <v>38.35</v>
      </c>
      <c r="O6">
        <v>23887.36</v>
      </c>
      <c r="P6">
        <v>1016.3</v>
      </c>
      <c r="Q6">
        <v>2295.19</v>
      </c>
      <c r="R6">
        <v>313.56</v>
      </c>
      <c r="S6">
        <v>122.36</v>
      </c>
      <c r="T6">
        <v>90395.95</v>
      </c>
      <c r="U6">
        <v>0.39</v>
      </c>
      <c r="V6">
        <v>0.83</v>
      </c>
      <c r="W6">
        <v>9.529999999999999</v>
      </c>
      <c r="X6">
        <v>5.46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1.2006</v>
      </c>
      <c r="E7">
        <v>83.29000000000001</v>
      </c>
      <c r="F7">
        <v>76.34999999999999</v>
      </c>
      <c r="G7">
        <v>38.18</v>
      </c>
      <c r="H7">
        <v>0.55</v>
      </c>
      <c r="I7">
        <v>120</v>
      </c>
      <c r="J7">
        <v>193.32</v>
      </c>
      <c r="K7">
        <v>53.44</v>
      </c>
      <c r="L7">
        <v>6</v>
      </c>
      <c r="M7">
        <v>118</v>
      </c>
      <c r="N7">
        <v>38.89</v>
      </c>
      <c r="O7">
        <v>24076.95</v>
      </c>
      <c r="P7">
        <v>995.22</v>
      </c>
      <c r="Q7">
        <v>2295.2</v>
      </c>
      <c r="R7">
        <v>279.86</v>
      </c>
      <c r="S7">
        <v>122.36</v>
      </c>
      <c r="T7">
        <v>73681.55</v>
      </c>
      <c r="U7">
        <v>0.44</v>
      </c>
      <c r="V7">
        <v>0.84</v>
      </c>
      <c r="W7">
        <v>9.49</v>
      </c>
      <c r="X7">
        <v>4.44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1.2205</v>
      </c>
      <c r="E8">
        <v>81.93000000000001</v>
      </c>
      <c r="F8">
        <v>75.67</v>
      </c>
      <c r="G8">
        <v>44.51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978.15</v>
      </c>
      <c r="Q8">
        <v>2295.14</v>
      </c>
      <c r="R8">
        <v>257.27</v>
      </c>
      <c r="S8">
        <v>122.36</v>
      </c>
      <c r="T8">
        <v>62476.63</v>
      </c>
      <c r="U8">
        <v>0.48</v>
      </c>
      <c r="V8">
        <v>0.85</v>
      </c>
      <c r="W8">
        <v>9.449999999999999</v>
      </c>
      <c r="X8">
        <v>3.76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1.2358</v>
      </c>
      <c r="E9">
        <v>80.92</v>
      </c>
      <c r="F9">
        <v>75.17</v>
      </c>
      <c r="G9">
        <v>51.26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963.26</v>
      </c>
      <c r="Q9">
        <v>2295.14</v>
      </c>
      <c r="R9">
        <v>240.39</v>
      </c>
      <c r="S9">
        <v>122.36</v>
      </c>
      <c r="T9">
        <v>54107.19</v>
      </c>
      <c r="U9">
        <v>0.51</v>
      </c>
      <c r="V9">
        <v>0.86</v>
      </c>
      <c r="W9">
        <v>9.44</v>
      </c>
      <c r="X9">
        <v>3.26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1.2488</v>
      </c>
      <c r="E10">
        <v>80.08</v>
      </c>
      <c r="F10">
        <v>74.73999999999999</v>
      </c>
      <c r="G10">
        <v>58.24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949.96</v>
      </c>
      <c r="Q10">
        <v>2295.13</v>
      </c>
      <c r="R10">
        <v>226.67</v>
      </c>
      <c r="S10">
        <v>122.36</v>
      </c>
      <c r="T10">
        <v>47303.11</v>
      </c>
      <c r="U10">
        <v>0.54</v>
      </c>
      <c r="V10">
        <v>0.86</v>
      </c>
      <c r="W10">
        <v>9.41</v>
      </c>
      <c r="X10">
        <v>2.83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1.2584</v>
      </c>
      <c r="E11">
        <v>79.47</v>
      </c>
      <c r="F11">
        <v>74.43000000000001</v>
      </c>
      <c r="G11">
        <v>64.72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937.74</v>
      </c>
      <c r="Q11">
        <v>2295.19</v>
      </c>
      <c r="R11">
        <v>216.22</v>
      </c>
      <c r="S11">
        <v>122.36</v>
      </c>
      <c r="T11">
        <v>42115.63</v>
      </c>
      <c r="U11">
        <v>0.57</v>
      </c>
      <c r="V11">
        <v>0.86</v>
      </c>
      <c r="W11">
        <v>9.390000000000001</v>
      </c>
      <c r="X11">
        <v>2.52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1.267</v>
      </c>
      <c r="E12">
        <v>78.93000000000001</v>
      </c>
      <c r="F12">
        <v>74.15000000000001</v>
      </c>
      <c r="G12">
        <v>71.76000000000001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926.42</v>
      </c>
      <c r="Q12">
        <v>2295.14</v>
      </c>
      <c r="R12">
        <v>207.14</v>
      </c>
      <c r="S12">
        <v>122.36</v>
      </c>
      <c r="T12">
        <v>37613.19</v>
      </c>
      <c r="U12">
        <v>0.59</v>
      </c>
      <c r="V12">
        <v>0.87</v>
      </c>
      <c r="W12">
        <v>9.380000000000001</v>
      </c>
      <c r="X12">
        <v>2.24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1.2737</v>
      </c>
      <c r="E13">
        <v>78.51000000000001</v>
      </c>
      <c r="F13">
        <v>73.95999999999999</v>
      </c>
      <c r="G13">
        <v>79.23999999999999</v>
      </c>
      <c r="H13">
        <v>1.05</v>
      </c>
      <c r="I13">
        <v>56</v>
      </c>
      <c r="J13">
        <v>202.67</v>
      </c>
      <c r="K13">
        <v>53.44</v>
      </c>
      <c r="L13">
        <v>12</v>
      </c>
      <c r="M13">
        <v>54</v>
      </c>
      <c r="N13">
        <v>42.24</v>
      </c>
      <c r="O13">
        <v>25230.25</v>
      </c>
      <c r="P13">
        <v>915.7</v>
      </c>
      <c r="Q13">
        <v>2295.16</v>
      </c>
      <c r="R13">
        <v>200.26</v>
      </c>
      <c r="S13">
        <v>122.36</v>
      </c>
      <c r="T13">
        <v>34203.73</v>
      </c>
      <c r="U13">
        <v>0.61</v>
      </c>
      <c r="V13">
        <v>0.87</v>
      </c>
      <c r="W13">
        <v>9.380000000000001</v>
      </c>
      <c r="X13">
        <v>2.04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1.2796</v>
      </c>
      <c r="E14">
        <v>78.15000000000001</v>
      </c>
      <c r="F14">
        <v>73.78</v>
      </c>
      <c r="G14">
        <v>86.8</v>
      </c>
      <c r="H14">
        <v>1.13</v>
      </c>
      <c r="I14">
        <v>51</v>
      </c>
      <c r="J14">
        <v>204.25</v>
      </c>
      <c r="K14">
        <v>53.44</v>
      </c>
      <c r="L14">
        <v>13</v>
      </c>
      <c r="M14">
        <v>49</v>
      </c>
      <c r="N14">
        <v>42.82</v>
      </c>
      <c r="O14">
        <v>25425.3</v>
      </c>
      <c r="P14">
        <v>904.65</v>
      </c>
      <c r="Q14">
        <v>2295.13</v>
      </c>
      <c r="R14">
        <v>194.24</v>
      </c>
      <c r="S14">
        <v>122.36</v>
      </c>
      <c r="T14">
        <v>31219.94</v>
      </c>
      <c r="U14">
        <v>0.63</v>
      </c>
      <c r="V14">
        <v>0.87</v>
      </c>
      <c r="W14">
        <v>9.380000000000001</v>
      </c>
      <c r="X14">
        <v>1.87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1.2848</v>
      </c>
      <c r="E15">
        <v>77.84</v>
      </c>
      <c r="F15">
        <v>73.62</v>
      </c>
      <c r="G15">
        <v>93.98</v>
      </c>
      <c r="H15">
        <v>1.21</v>
      </c>
      <c r="I15">
        <v>47</v>
      </c>
      <c r="J15">
        <v>205.84</v>
      </c>
      <c r="K15">
        <v>53.44</v>
      </c>
      <c r="L15">
        <v>14</v>
      </c>
      <c r="M15">
        <v>45</v>
      </c>
      <c r="N15">
        <v>43.4</v>
      </c>
      <c r="O15">
        <v>25621.03</v>
      </c>
      <c r="P15">
        <v>893.85</v>
      </c>
      <c r="Q15">
        <v>2295.15</v>
      </c>
      <c r="R15">
        <v>189.17</v>
      </c>
      <c r="S15">
        <v>122.36</v>
      </c>
      <c r="T15">
        <v>28700.1</v>
      </c>
      <c r="U15">
        <v>0.65</v>
      </c>
      <c r="V15">
        <v>0.87</v>
      </c>
      <c r="W15">
        <v>9.359999999999999</v>
      </c>
      <c r="X15">
        <v>1.71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1.2901</v>
      </c>
      <c r="E16">
        <v>77.51000000000001</v>
      </c>
      <c r="F16">
        <v>73.44</v>
      </c>
      <c r="G16">
        <v>102.48</v>
      </c>
      <c r="H16">
        <v>1.28</v>
      </c>
      <c r="I16">
        <v>43</v>
      </c>
      <c r="J16">
        <v>207.43</v>
      </c>
      <c r="K16">
        <v>53.44</v>
      </c>
      <c r="L16">
        <v>15</v>
      </c>
      <c r="M16">
        <v>41</v>
      </c>
      <c r="N16">
        <v>44</v>
      </c>
      <c r="O16">
        <v>25817.56</v>
      </c>
      <c r="P16">
        <v>880.35</v>
      </c>
      <c r="Q16">
        <v>2295.17</v>
      </c>
      <c r="R16">
        <v>183.22</v>
      </c>
      <c r="S16">
        <v>122.36</v>
      </c>
      <c r="T16">
        <v>25746.72</v>
      </c>
      <c r="U16">
        <v>0.67</v>
      </c>
      <c r="V16">
        <v>0.88</v>
      </c>
      <c r="W16">
        <v>9.35</v>
      </c>
      <c r="X16">
        <v>1.53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1.292</v>
      </c>
      <c r="E17">
        <v>77.40000000000001</v>
      </c>
      <c r="F17">
        <v>73.40000000000001</v>
      </c>
      <c r="G17">
        <v>107.42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873.3200000000001</v>
      </c>
      <c r="Q17">
        <v>2295.12</v>
      </c>
      <c r="R17">
        <v>181.69</v>
      </c>
      <c r="S17">
        <v>122.36</v>
      </c>
      <c r="T17">
        <v>24993.5</v>
      </c>
      <c r="U17">
        <v>0.67</v>
      </c>
      <c r="V17">
        <v>0.88</v>
      </c>
      <c r="W17">
        <v>9.359999999999999</v>
      </c>
      <c r="X17">
        <v>1.49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1.2958</v>
      </c>
      <c r="E18">
        <v>77.17</v>
      </c>
      <c r="F18">
        <v>73.29000000000001</v>
      </c>
      <c r="G18">
        <v>115.72</v>
      </c>
      <c r="H18">
        <v>1.43</v>
      </c>
      <c r="I18">
        <v>38</v>
      </c>
      <c r="J18">
        <v>210.64</v>
      </c>
      <c r="K18">
        <v>53.44</v>
      </c>
      <c r="L18">
        <v>17</v>
      </c>
      <c r="M18">
        <v>36</v>
      </c>
      <c r="N18">
        <v>45.21</v>
      </c>
      <c r="O18">
        <v>26213.09</v>
      </c>
      <c r="P18">
        <v>864.65</v>
      </c>
      <c r="Q18">
        <v>2295.11</v>
      </c>
      <c r="R18">
        <v>178.12</v>
      </c>
      <c r="S18">
        <v>122.36</v>
      </c>
      <c r="T18">
        <v>23222.16</v>
      </c>
      <c r="U18">
        <v>0.6899999999999999</v>
      </c>
      <c r="V18">
        <v>0.88</v>
      </c>
      <c r="W18">
        <v>9.35</v>
      </c>
      <c r="X18">
        <v>1.38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1.2991</v>
      </c>
      <c r="E19">
        <v>76.97</v>
      </c>
      <c r="F19">
        <v>73.2</v>
      </c>
      <c r="G19">
        <v>125.49</v>
      </c>
      <c r="H19">
        <v>1.51</v>
      </c>
      <c r="I19">
        <v>35</v>
      </c>
      <c r="J19">
        <v>212.25</v>
      </c>
      <c r="K19">
        <v>53.44</v>
      </c>
      <c r="L19">
        <v>18</v>
      </c>
      <c r="M19">
        <v>33</v>
      </c>
      <c r="N19">
        <v>45.82</v>
      </c>
      <c r="O19">
        <v>26412.11</v>
      </c>
      <c r="P19">
        <v>852.8</v>
      </c>
      <c r="Q19">
        <v>2295.11</v>
      </c>
      <c r="R19">
        <v>175.29</v>
      </c>
      <c r="S19">
        <v>122.36</v>
      </c>
      <c r="T19">
        <v>21823.74</v>
      </c>
      <c r="U19">
        <v>0.7</v>
      </c>
      <c r="V19">
        <v>0.88</v>
      </c>
      <c r="W19">
        <v>9.34</v>
      </c>
      <c r="X19">
        <v>1.29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1.3017</v>
      </c>
      <c r="E20">
        <v>76.81999999999999</v>
      </c>
      <c r="F20">
        <v>73.12</v>
      </c>
      <c r="G20">
        <v>132.95</v>
      </c>
      <c r="H20">
        <v>1.58</v>
      </c>
      <c r="I20">
        <v>33</v>
      </c>
      <c r="J20">
        <v>213.87</v>
      </c>
      <c r="K20">
        <v>53.44</v>
      </c>
      <c r="L20">
        <v>19</v>
      </c>
      <c r="M20">
        <v>31</v>
      </c>
      <c r="N20">
        <v>46.44</v>
      </c>
      <c r="O20">
        <v>26611.98</v>
      </c>
      <c r="P20">
        <v>844.0700000000001</v>
      </c>
      <c r="Q20">
        <v>2295.11</v>
      </c>
      <c r="R20">
        <v>172.67</v>
      </c>
      <c r="S20">
        <v>122.36</v>
      </c>
      <c r="T20">
        <v>20522.85</v>
      </c>
      <c r="U20">
        <v>0.71</v>
      </c>
      <c r="V20">
        <v>0.88</v>
      </c>
      <c r="W20">
        <v>9.34</v>
      </c>
      <c r="X20">
        <v>1.21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1.305</v>
      </c>
      <c r="E21">
        <v>76.63</v>
      </c>
      <c r="F21">
        <v>73.01000000000001</v>
      </c>
      <c r="G21">
        <v>141.31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833.34</v>
      </c>
      <c r="Q21">
        <v>2295.12</v>
      </c>
      <c r="R21">
        <v>168.71</v>
      </c>
      <c r="S21">
        <v>122.36</v>
      </c>
      <c r="T21">
        <v>18550.17</v>
      </c>
      <c r="U21">
        <v>0.73</v>
      </c>
      <c r="V21">
        <v>0.88</v>
      </c>
      <c r="W21">
        <v>9.33</v>
      </c>
      <c r="X21">
        <v>1.1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1.3074</v>
      </c>
      <c r="E22">
        <v>76.48999999999999</v>
      </c>
      <c r="F22">
        <v>72.94</v>
      </c>
      <c r="G22">
        <v>150.9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26</v>
      </c>
      <c r="N22">
        <v>47.7</v>
      </c>
      <c r="O22">
        <v>27014.3</v>
      </c>
      <c r="P22">
        <v>817.71</v>
      </c>
      <c r="Q22">
        <v>2295.13</v>
      </c>
      <c r="R22">
        <v>166.35</v>
      </c>
      <c r="S22">
        <v>122.36</v>
      </c>
      <c r="T22">
        <v>17383.54</v>
      </c>
      <c r="U22">
        <v>0.74</v>
      </c>
      <c r="V22">
        <v>0.88</v>
      </c>
      <c r="W22">
        <v>9.33</v>
      </c>
      <c r="X22">
        <v>1.03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1.3084</v>
      </c>
      <c r="E23">
        <v>76.43000000000001</v>
      </c>
      <c r="F23">
        <v>72.92</v>
      </c>
      <c r="G23">
        <v>156.25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813.2</v>
      </c>
      <c r="Q23">
        <v>2295.12</v>
      </c>
      <c r="R23">
        <v>165.71</v>
      </c>
      <c r="S23">
        <v>122.36</v>
      </c>
      <c r="T23">
        <v>17066.48</v>
      </c>
      <c r="U23">
        <v>0.74</v>
      </c>
      <c r="V23">
        <v>0.88</v>
      </c>
      <c r="W23">
        <v>9.33</v>
      </c>
      <c r="X23">
        <v>1.01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1.3093</v>
      </c>
      <c r="E24">
        <v>76.38</v>
      </c>
      <c r="F24">
        <v>72.90000000000001</v>
      </c>
      <c r="G24">
        <v>162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15</v>
      </c>
      <c r="N24">
        <v>48.99</v>
      </c>
      <c r="O24">
        <v>27420.16</v>
      </c>
      <c r="P24">
        <v>806.83</v>
      </c>
      <c r="Q24">
        <v>2295.11</v>
      </c>
      <c r="R24">
        <v>164.73</v>
      </c>
      <c r="S24">
        <v>122.36</v>
      </c>
      <c r="T24">
        <v>16583.17</v>
      </c>
      <c r="U24">
        <v>0.74</v>
      </c>
      <c r="V24">
        <v>0.88</v>
      </c>
      <c r="W24">
        <v>9.34</v>
      </c>
      <c r="X24">
        <v>0.99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1.3106</v>
      </c>
      <c r="E25">
        <v>76.3</v>
      </c>
      <c r="F25">
        <v>72.87</v>
      </c>
      <c r="G25">
        <v>168.15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802.5700000000001</v>
      </c>
      <c r="Q25">
        <v>2295.18</v>
      </c>
      <c r="R25">
        <v>163.27</v>
      </c>
      <c r="S25">
        <v>122.36</v>
      </c>
      <c r="T25">
        <v>15857.88</v>
      </c>
      <c r="U25">
        <v>0.75</v>
      </c>
      <c r="V25">
        <v>0.88</v>
      </c>
      <c r="W25">
        <v>9.35</v>
      </c>
      <c r="X25">
        <v>0.95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1.3107</v>
      </c>
      <c r="E26">
        <v>76.3</v>
      </c>
      <c r="F26">
        <v>72.86</v>
      </c>
      <c r="G26">
        <v>168.14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805.83</v>
      </c>
      <c r="Q26">
        <v>2295.18</v>
      </c>
      <c r="R26">
        <v>162.93</v>
      </c>
      <c r="S26">
        <v>122.36</v>
      </c>
      <c r="T26">
        <v>15687.49</v>
      </c>
      <c r="U26">
        <v>0.75</v>
      </c>
      <c r="V26">
        <v>0.88</v>
      </c>
      <c r="W26">
        <v>9.35</v>
      </c>
      <c r="X26">
        <v>0.95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1.3105</v>
      </c>
      <c r="E27">
        <v>76.31</v>
      </c>
      <c r="F27">
        <v>72.87</v>
      </c>
      <c r="G27">
        <v>168.16</v>
      </c>
      <c r="H27">
        <v>2.05</v>
      </c>
      <c r="I27">
        <v>26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28035.92</v>
      </c>
      <c r="P27">
        <v>809.39</v>
      </c>
      <c r="Q27">
        <v>2295.17</v>
      </c>
      <c r="R27">
        <v>162.98</v>
      </c>
      <c r="S27">
        <v>122.36</v>
      </c>
      <c r="T27">
        <v>15711.36</v>
      </c>
      <c r="U27">
        <v>0.75</v>
      </c>
      <c r="V27">
        <v>0.88</v>
      </c>
      <c r="W27">
        <v>9.359999999999999</v>
      </c>
      <c r="X27">
        <v>0.96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1.3106</v>
      </c>
      <c r="E28">
        <v>76.3</v>
      </c>
      <c r="F28">
        <v>72.86</v>
      </c>
      <c r="G28">
        <v>168.15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815.04</v>
      </c>
      <c r="Q28">
        <v>2295.19</v>
      </c>
      <c r="R28">
        <v>162.79</v>
      </c>
      <c r="S28">
        <v>122.36</v>
      </c>
      <c r="T28">
        <v>15619.16</v>
      </c>
      <c r="U28">
        <v>0.75</v>
      </c>
      <c r="V28">
        <v>0.88</v>
      </c>
      <c r="W28">
        <v>9.359999999999999</v>
      </c>
      <c r="X28">
        <v>0.95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0.8405</v>
      </c>
      <c r="E2">
        <v>118.97</v>
      </c>
      <c r="F2">
        <v>99.73999999999999</v>
      </c>
      <c r="G2">
        <v>8.33</v>
      </c>
      <c r="H2">
        <v>0.15</v>
      </c>
      <c r="I2">
        <v>718</v>
      </c>
      <c r="J2">
        <v>116.05</v>
      </c>
      <c r="K2">
        <v>43.4</v>
      </c>
      <c r="L2">
        <v>1</v>
      </c>
      <c r="M2">
        <v>716</v>
      </c>
      <c r="N2">
        <v>16.65</v>
      </c>
      <c r="O2">
        <v>14546.17</v>
      </c>
      <c r="P2">
        <v>989.13</v>
      </c>
      <c r="Q2">
        <v>2295.45</v>
      </c>
      <c r="R2">
        <v>1061.43</v>
      </c>
      <c r="S2">
        <v>122.36</v>
      </c>
      <c r="T2">
        <v>461479.76</v>
      </c>
      <c r="U2">
        <v>0.12</v>
      </c>
      <c r="V2">
        <v>0.65</v>
      </c>
      <c r="W2">
        <v>10.49</v>
      </c>
      <c r="X2">
        <v>27.82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1.0874</v>
      </c>
      <c r="E3">
        <v>91.95999999999999</v>
      </c>
      <c r="F3">
        <v>82.91</v>
      </c>
      <c r="G3">
        <v>17.04</v>
      </c>
      <c r="H3">
        <v>0.3</v>
      </c>
      <c r="I3">
        <v>292</v>
      </c>
      <c r="J3">
        <v>117.34</v>
      </c>
      <c r="K3">
        <v>43.4</v>
      </c>
      <c r="L3">
        <v>2</v>
      </c>
      <c r="M3">
        <v>290</v>
      </c>
      <c r="N3">
        <v>16.94</v>
      </c>
      <c r="O3">
        <v>14705.49</v>
      </c>
      <c r="P3">
        <v>806.72</v>
      </c>
      <c r="Q3">
        <v>2295.25</v>
      </c>
      <c r="R3">
        <v>498.91</v>
      </c>
      <c r="S3">
        <v>122.36</v>
      </c>
      <c r="T3">
        <v>182346.32</v>
      </c>
      <c r="U3">
        <v>0.25</v>
      </c>
      <c r="V3">
        <v>0.78</v>
      </c>
      <c r="W3">
        <v>9.76</v>
      </c>
      <c r="X3">
        <v>10.99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1.1752</v>
      </c>
      <c r="E4">
        <v>85.09</v>
      </c>
      <c r="F4">
        <v>78.68000000000001</v>
      </c>
      <c r="G4">
        <v>26.08</v>
      </c>
      <c r="H4">
        <v>0.45</v>
      </c>
      <c r="I4">
        <v>181</v>
      </c>
      <c r="J4">
        <v>118.63</v>
      </c>
      <c r="K4">
        <v>43.4</v>
      </c>
      <c r="L4">
        <v>3</v>
      </c>
      <c r="M4">
        <v>179</v>
      </c>
      <c r="N4">
        <v>17.23</v>
      </c>
      <c r="O4">
        <v>14865.24</v>
      </c>
      <c r="P4">
        <v>750.9400000000001</v>
      </c>
      <c r="Q4">
        <v>2295.33</v>
      </c>
      <c r="R4">
        <v>357.21</v>
      </c>
      <c r="S4">
        <v>122.36</v>
      </c>
      <c r="T4">
        <v>112052.25</v>
      </c>
      <c r="U4">
        <v>0.34</v>
      </c>
      <c r="V4">
        <v>0.82</v>
      </c>
      <c r="W4">
        <v>9.6</v>
      </c>
      <c r="X4">
        <v>6.77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1.2209</v>
      </c>
      <c r="E5">
        <v>81.91</v>
      </c>
      <c r="F5">
        <v>76.72</v>
      </c>
      <c r="G5">
        <v>35.41</v>
      </c>
      <c r="H5">
        <v>0.59</v>
      </c>
      <c r="I5">
        <v>130</v>
      </c>
      <c r="J5">
        <v>119.93</v>
      </c>
      <c r="K5">
        <v>43.4</v>
      </c>
      <c r="L5">
        <v>4</v>
      </c>
      <c r="M5">
        <v>128</v>
      </c>
      <c r="N5">
        <v>17.53</v>
      </c>
      <c r="O5">
        <v>15025.44</v>
      </c>
      <c r="P5">
        <v>715.85</v>
      </c>
      <c r="Q5">
        <v>2295.13</v>
      </c>
      <c r="R5">
        <v>292.45</v>
      </c>
      <c r="S5">
        <v>122.36</v>
      </c>
      <c r="T5">
        <v>79928.45</v>
      </c>
      <c r="U5">
        <v>0.42</v>
      </c>
      <c r="V5">
        <v>0.84</v>
      </c>
      <c r="W5">
        <v>9.49</v>
      </c>
      <c r="X5">
        <v>4.81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1.2488</v>
      </c>
      <c r="E6">
        <v>80.08</v>
      </c>
      <c r="F6">
        <v>75.61</v>
      </c>
      <c r="G6">
        <v>45.36</v>
      </c>
      <c r="H6">
        <v>0.73</v>
      </c>
      <c r="I6">
        <v>100</v>
      </c>
      <c r="J6">
        <v>121.23</v>
      </c>
      <c r="K6">
        <v>43.4</v>
      </c>
      <c r="L6">
        <v>5</v>
      </c>
      <c r="M6">
        <v>98</v>
      </c>
      <c r="N6">
        <v>17.83</v>
      </c>
      <c r="O6">
        <v>15186.08</v>
      </c>
      <c r="P6">
        <v>690.45</v>
      </c>
      <c r="Q6">
        <v>2295.12</v>
      </c>
      <c r="R6">
        <v>255.44</v>
      </c>
      <c r="S6">
        <v>122.36</v>
      </c>
      <c r="T6">
        <v>61572.26</v>
      </c>
      <c r="U6">
        <v>0.48</v>
      </c>
      <c r="V6">
        <v>0.85</v>
      </c>
      <c r="W6">
        <v>9.44</v>
      </c>
      <c r="X6">
        <v>3.69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1.2676</v>
      </c>
      <c r="E7">
        <v>78.89</v>
      </c>
      <c r="F7">
        <v>74.87</v>
      </c>
      <c r="G7">
        <v>55.46</v>
      </c>
      <c r="H7">
        <v>0.86</v>
      </c>
      <c r="I7">
        <v>81</v>
      </c>
      <c r="J7">
        <v>122.54</v>
      </c>
      <c r="K7">
        <v>43.4</v>
      </c>
      <c r="L7">
        <v>6</v>
      </c>
      <c r="M7">
        <v>79</v>
      </c>
      <c r="N7">
        <v>18.14</v>
      </c>
      <c r="O7">
        <v>15347.16</v>
      </c>
      <c r="P7">
        <v>665.25</v>
      </c>
      <c r="Q7">
        <v>2295.22</v>
      </c>
      <c r="R7">
        <v>231.03</v>
      </c>
      <c r="S7">
        <v>122.36</v>
      </c>
      <c r="T7">
        <v>49460.49</v>
      </c>
      <c r="U7">
        <v>0.53</v>
      </c>
      <c r="V7">
        <v>0.86</v>
      </c>
      <c r="W7">
        <v>9.41</v>
      </c>
      <c r="X7">
        <v>2.96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1.2815</v>
      </c>
      <c r="E8">
        <v>78.03</v>
      </c>
      <c r="F8">
        <v>74.34999999999999</v>
      </c>
      <c r="G8">
        <v>66.58</v>
      </c>
      <c r="H8">
        <v>1</v>
      </c>
      <c r="I8">
        <v>67</v>
      </c>
      <c r="J8">
        <v>123.85</v>
      </c>
      <c r="K8">
        <v>43.4</v>
      </c>
      <c r="L8">
        <v>7</v>
      </c>
      <c r="M8">
        <v>65</v>
      </c>
      <c r="N8">
        <v>18.45</v>
      </c>
      <c r="O8">
        <v>15508.69</v>
      </c>
      <c r="P8">
        <v>644.12</v>
      </c>
      <c r="Q8">
        <v>2295.13</v>
      </c>
      <c r="R8">
        <v>213.19</v>
      </c>
      <c r="S8">
        <v>122.36</v>
      </c>
      <c r="T8">
        <v>40613.95</v>
      </c>
      <c r="U8">
        <v>0.57</v>
      </c>
      <c r="V8">
        <v>0.87</v>
      </c>
      <c r="W8">
        <v>9.4</v>
      </c>
      <c r="X8">
        <v>2.44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1.2912</v>
      </c>
      <c r="E9">
        <v>77.45</v>
      </c>
      <c r="F9">
        <v>74</v>
      </c>
      <c r="G9">
        <v>77.90000000000001</v>
      </c>
      <c r="H9">
        <v>1.13</v>
      </c>
      <c r="I9">
        <v>57</v>
      </c>
      <c r="J9">
        <v>125.16</v>
      </c>
      <c r="K9">
        <v>43.4</v>
      </c>
      <c r="L9">
        <v>8</v>
      </c>
      <c r="M9">
        <v>54</v>
      </c>
      <c r="N9">
        <v>18.76</v>
      </c>
      <c r="O9">
        <v>15670.68</v>
      </c>
      <c r="P9">
        <v>623.48</v>
      </c>
      <c r="Q9">
        <v>2295.14</v>
      </c>
      <c r="R9">
        <v>201.77</v>
      </c>
      <c r="S9">
        <v>122.36</v>
      </c>
      <c r="T9">
        <v>34954.94</v>
      </c>
      <c r="U9">
        <v>0.61</v>
      </c>
      <c r="V9">
        <v>0.87</v>
      </c>
      <c r="W9">
        <v>9.380000000000001</v>
      </c>
      <c r="X9">
        <v>2.09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1.2999</v>
      </c>
      <c r="E10">
        <v>76.93000000000001</v>
      </c>
      <c r="F10">
        <v>73.68000000000001</v>
      </c>
      <c r="G10">
        <v>90.20999999999999</v>
      </c>
      <c r="H10">
        <v>1.26</v>
      </c>
      <c r="I10">
        <v>49</v>
      </c>
      <c r="J10">
        <v>126.48</v>
      </c>
      <c r="K10">
        <v>43.4</v>
      </c>
      <c r="L10">
        <v>9</v>
      </c>
      <c r="M10">
        <v>46</v>
      </c>
      <c r="N10">
        <v>19.08</v>
      </c>
      <c r="O10">
        <v>15833.12</v>
      </c>
      <c r="P10">
        <v>600.96</v>
      </c>
      <c r="Q10">
        <v>2295.15</v>
      </c>
      <c r="R10">
        <v>191.02</v>
      </c>
      <c r="S10">
        <v>122.36</v>
      </c>
      <c r="T10">
        <v>29619.67</v>
      </c>
      <c r="U10">
        <v>0.64</v>
      </c>
      <c r="V10">
        <v>0.87</v>
      </c>
      <c r="W10">
        <v>9.359999999999999</v>
      </c>
      <c r="X10">
        <v>1.76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1.3042</v>
      </c>
      <c r="E11">
        <v>76.68000000000001</v>
      </c>
      <c r="F11">
        <v>73.54000000000001</v>
      </c>
      <c r="G11">
        <v>100.28</v>
      </c>
      <c r="H11">
        <v>1.38</v>
      </c>
      <c r="I11">
        <v>44</v>
      </c>
      <c r="J11">
        <v>127.8</v>
      </c>
      <c r="K11">
        <v>43.4</v>
      </c>
      <c r="L11">
        <v>10</v>
      </c>
      <c r="M11">
        <v>16</v>
      </c>
      <c r="N11">
        <v>19.4</v>
      </c>
      <c r="O11">
        <v>15996.02</v>
      </c>
      <c r="P11">
        <v>584.53</v>
      </c>
      <c r="Q11">
        <v>2295.22</v>
      </c>
      <c r="R11">
        <v>185.27</v>
      </c>
      <c r="S11">
        <v>122.36</v>
      </c>
      <c r="T11">
        <v>26768.12</v>
      </c>
      <c r="U11">
        <v>0.66</v>
      </c>
      <c r="V11">
        <v>0.87</v>
      </c>
      <c r="W11">
        <v>9.390000000000001</v>
      </c>
      <c r="X11">
        <v>1.63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1.3054</v>
      </c>
      <c r="E12">
        <v>76.61</v>
      </c>
      <c r="F12">
        <v>73.5</v>
      </c>
      <c r="G12">
        <v>102.55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587.9299999999999</v>
      </c>
      <c r="Q12">
        <v>2295.11</v>
      </c>
      <c r="R12">
        <v>183.43</v>
      </c>
      <c r="S12">
        <v>122.36</v>
      </c>
      <c r="T12">
        <v>25851.68</v>
      </c>
      <c r="U12">
        <v>0.67</v>
      </c>
      <c r="V12">
        <v>0.88</v>
      </c>
      <c r="W12">
        <v>9.4</v>
      </c>
      <c r="X12">
        <v>1.59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1.3052</v>
      </c>
      <c r="E13">
        <v>76.62</v>
      </c>
      <c r="F13">
        <v>73.51000000000001</v>
      </c>
      <c r="G13">
        <v>102.57</v>
      </c>
      <c r="H13">
        <v>1.63</v>
      </c>
      <c r="I13">
        <v>43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593.12</v>
      </c>
      <c r="Q13">
        <v>2295.15</v>
      </c>
      <c r="R13">
        <v>183.51</v>
      </c>
      <c r="S13">
        <v>122.36</v>
      </c>
      <c r="T13">
        <v>25892.92</v>
      </c>
      <c r="U13">
        <v>0.67</v>
      </c>
      <c r="V13">
        <v>0.88</v>
      </c>
      <c r="W13">
        <v>9.41</v>
      </c>
      <c r="X13">
        <v>1.6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0.9431</v>
      </c>
      <c r="E2">
        <v>106.03</v>
      </c>
      <c r="F2">
        <v>93.48</v>
      </c>
      <c r="G2">
        <v>9.98</v>
      </c>
      <c r="H2">
        <v>0.2</v>
      </c>
      <c r="I2">
        <v>562</v>
      </c>
      <c r="J2">
        <v>89.87</v>
      </c>
      <c r="K2">
        <v>37.55</v>
      </c>
      <c r="L2">
        <v>1</v>
      </c>
      <c r="M2">
        <v>560</v>
      </c>
      <c r="N2">
        <v>11.32</v>
      </c>
      <c r="O2">
        <v>11317.98</v>
      </c>
      <c r="P2">
        <v>775.58</v>
      </c>
      <c r="Q2">
        <v>2295.68</v>
      </c>
      <c r="R2">
        <v>851.78</v>
      </c>
      <c r="S2">
        <v>122.36</v>
      </c>
      <c r="T2">
        <v>357430.8</v>
      </c>
      <c r="U2">
        <v>0.14</v>
      </c>
      <c r="V2">
        <v>0.6899999999999999</v>
      </c>
      <c r="W2">
        <v>10.22</v>
      </c>
      <c r="X2">
        <v>21.55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1.1479</v>
      </c>
      <c r="E3">
        <v>87.12</v>
      </c>
      <c r="F3">
        <v>80.73999999999999</v>
      </c>
      <c r="G3">
        <v>20.61</v>
      </c>
      <c r="H3">
        <v>0.39</v>
      </c>
      <c r="I3">
        <v>235</v>
      </c>
      <c r="J3">
        <v>91.09999999999999</v>
      </c>
      <c r="K3">
        <v>37.55</v>
      </c>
      <c r="L3">
        <v>2</v>
      </c>
      <c r="M3">
        <v>233</v>
      </c>
      <c r="N3">
        <v>11.54</v>
      </c>
      <c r="O3">
        <v>11468.97</v>
      </c>
      <c r="P3">
        <v>649.15</v>
      </c>
      <c r="Q3">
        <v>2295.28</v>
      </c>
      <c r="R3">
        <v>426.38</v>
      </c>
      <c r="S3">
        <v>122.36</v>
      </c>
      <c r="T3">
        <v>146367.5</v>
      </c>
      <c r="U3">
        <v>0.29</v>
      </c>
      <c r="V3">
        <v>0.8</v>
      </c>
      <c r="W3">
        <v>9.68</v>
      </c>
      <c r="X3">
        <v>8.82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1.2197</v>
      </c>
      <c r="E4">
        <v>81.98999999999999</v>
      </c>
      <c r="F4">
        <v>77.31</v>
      </c>
      <c r="G4">
        <v>31.99</v>
      </c>
      <c r="H4">
        <v>0.57</v>
      </c>
      <c r="I4">
        <v>145</v>
      </c>
      <c r="J4">
        <v>92.31999999999999</v>
      </c>
      <c r="K4">
        <v>37.55</v>
      </c>
      <c r="L4">
        <v>3</v>
      </c>
      <c r="M4">
        <v>143</v>
      </c>
      <c r="N4">
        <v>11.77</v>
      </c>
      <c r="O4">
        <v>11620.34</v>
      </c>
      <c r="P4">
        <v>600.42</v>
      </c>
      <c r="Q4">
        <v>2295.19</v>
      </c>
      <c r="R4">
        <v>311.67</v>
      </c>
      <c r="S4">
        <v>122.36</v>
      </c>
      <c r="T4">
        <v>89460.28</v>
      </c>
      <c r="U4">
        <v>0.39</v>
      </c>
      <c r="V4">
        <v>0.83</v>
      </c>
      <c r="W4">
        <v>9.539999999999999</v>
      </c>
      <c r="X4">
        <v>5.4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1.2563</v>
      </c>
      <c r="E5">
        <v>79.59999999999999</v>
      </c>
      <c r="F5">
        <v>75.70999999999999</v>
      </c>
      <c r="G5">
        <v>44.11</v>
      </c>
      <c r="H5">
        <v>0.75</v>
      </c>
      <c r="I5">
        <v>103</v>
      </c>
      <c r="J5">
        <v>93.55</v>
      </c>
      <c r="K5">
        <v>37.55</v>
      </c>
      <c r="L5">
        <v>4</v>
      </c>
      <c r="M5">
        <v>101</v>
      </c>
      <c r="N5">
        <v>12</v>
      </c>
      <c r="O5">
        <v>11772.07</v>
      </c>
      <c r="P5">
        <v>566.73</v>
      </c>
      <c r="Q5">
        <v>2295.19</v>
      </c>
      <c r="R5">
        <v>258.78</v>
      </c>
      <c r="S5">
        <v>122.36</v>
      </c>
      <c r="T5">
        <v>63225.5</v>
      </c>
      <c r="U5">
        <v>0.47</v>
      </c>
      <c r="V5">
        <v>0.85</v>
      </c>
      <c r="W5">
        <v>9.449999999999999</v>
      </c>
      <c r="X5">
        <v>3.8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1.2786</v>
      </c>
      <c r="E6">
        <v>78.20999999999999</v>
      </c>
      <c r="F6">
        <v>74.8</v>
      </c>
      <c r="G6">
        <v>57.54</v>
      </c>
      <c r="H6">
        <v>0.93</v>
      </c>
      <c r="I6">
        <v>78</v>
      </c>
      <c r="J6">
        <v>94.79000000000001</v>
      </c>
      <c r="K6">
        <v>37.55</v>
      </c>
      <c r="L6">
        <v>5</v>
      </c>
      <c r="M6">
        <v>75</v>
      </c>
      <c r="N6">
        <v>12.23</v>
      </c>
      <c r="O6">
        <v>11924.18</v>
      </c>
      <c r="P6">
        <v>534.74</v>
      </c>
      <c r="Q6">
        <v>2295.18</v>
      </c>
      <c r="R6">
        <v>228.4</v>
      </c>
      <c r="S6">
        <v>122.36</v>
      </c>
      <c r="T6">
        <v>48162.52</v>
      </c>
      <c r="U6">
        <v>0.54</v>
      </c>
      <c r="V6">
        <v>0.86</v>
      </c>
      <c r="W6">
        <v>9.41</v>
      </c>
      <c r="X6">
        <v>2.89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1.2919</v>
      </c>
      <c r="E7">
        <v>77.41</v>
      </c>
      <c r="F7">
        <v>74.28</v>
      </c>
      <c r="G7">
        <v>70.73999999999999</v>
      </c>
      <c r="H7">
        <v>1.1</v>
      </c>
      <c r="I7">
        <v>63</v>
      </c>
      <c r="J7">
        <v>96.02</v>
      </c>
      <c r="K7">
        <v>37.55</v>
      </c>
      <c r="L7">
        <v>6</v>
      </c>
      <c r="M7">
        <v>38</v>
      </c>
      <c r="N7">
        <v>12.47</v>
      </c>
      <c r="O7">
        <v>12076.67</v>
      </c>
      <c r="P7">
        <v>507.7</v>
      </c>
      <c r="Q7">
        <v>2295.14</v>
      </c>
      <c r="R7">
        <v>209.77</v>
      </c>
      <c r="S7">
        <v>122.36</v>
      </c>
      <c r="T7">
        <v>38921.41</v>
      </c>
      <c r="U7">
        <v>0.58</v>
      </c>
      <c r="V7">
        <v>0.87</v>
      </c>
      <c r="W7">
        <v>9.42</v>
      </c>
      <c r="X7">
        <v>2.36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1.2951</v>
      </c>
      <c r="E8">
        <v>77.22</v>
      </c>
      <c r="F8">
        <v>74.16</v>
      </c>
      <c r="G8">
        <v>75.42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2</v>
      </c>
      <c r="N8">
        <v>12.71</v>
      </c>
      <c r="O8">
        <v>12229.54</v>
      </c>
      <c r="P8">
        <v>505.21</v>
      </c>
      <c r="Q8">
        <v>2295.22</v>
      </c>
      <c r="R8">
        <v>204.81</v>
      </c>
      <c r="S8">
        <v>122.36</v>
      </c>
      <c r="T8">
        <v>36465</v>
      </c>
      <c r="U8">
        <v>0.6</v>
      </c>
      <c r="V8">
        <v>0.87</v>
      </c>
      <c r="W8">
        <v>9.449999999999999</v>
      </c>
      <c r="X8">
        <v>2.25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1.2952</v>
      </c>
      <c r="E9">
        <v>77.20999999999999</v>
      </c>
      <c r="F9">
        <v>74.16</v>
      </c>
      <c r="G9">
        <v>75.41</v>
      </c>
      <c r="H9">
        <v>1.43</v>
      </c>
      <c r="I9">
        <v>59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510.78</v>
      </c>
      <c r="Q9">
        <v>2295.22</v>
      </c>
      <c r="R9">
        <v>204.47</v>
      </c>
      <c r="S9">
        <v>122.36</v>
      </c>
      <c r="T9">
        <v>36293.82</v>
      </c>
      <c r="U9">
        <v>0.6</v>
      </c>
      <c r="V9">
        <v>0.87</v>
      </c>
      <c r="W9">
        <v>9.460000000000001</v>
      </c>
      <c r="X9">
        <v>2.24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0.5813</v>
      </c>
      <c r="E2">
        <v>172.02</v>
      </c>
      <c r="F2">
        <v>121.36</v>
      </c>
      <c r="G2">
        <v>5.88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1694.84</v>
      </c>
      <c r="Q2">
        <v>2296.12</v>
      </c>
      <c r="R2">
        <v>1787.55</v>
      </c>
      <c r="S2">
        <v>122.36</v>
      </c>
      <c r="T2">
        <v>821939.15</v>
      </c>
      <c r="U2">
        <v>0.07000000000000001</v>
      </c>
      <c r="V2">
        <v>0.53</v>
      </c>
      <c r="W2">
        <v>11.35</v>
      </c>
      <c r="X2">
        <v>49.42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0.9194</v>
      </c>
      <c r="E3">
        <v>108.77</v>
      </c>
      <c r="F3">
        <v>88.91</v>
      </c>
      <c r="G3">
        <v>11.96</v>
      </c>
      <c r="H3">
        <v>0.18</v>
      </c>
      <c r="I3">
        <v>446</v>
      </c>
      <c r="J3">
        <v>196.32</v>
      </c>
      <c r="K3">
        <v>54.38</v>
      </c>
      <c r="L3">
        <v>2</v>
      </c>
      <c r="M3">
        <v>444</v>
      </c>
      <c r="N3">
        <v>39.95</v>
      </c>
      <c r="O3">
        <v>24447.22</v>
      </c>
      <c r="P3">
        <v>1233.18</v>
      </c>
      <c r="Q3">
        <v>2295.28</v>
      </c>
      <c r="R3">
        <v>699.41</v>
      </c>
      <c r="S3">
        <v>122.36</v>
      </c>
      <c r="T3">
        <v>281826.68</v>
      </c>
      <c r="U3">
        <v>0.17</v>
      </c>
      <c r="V3">
        <v>0.72</v>
      </c>
      <c r="W3">
        <v>10.03</v>
      </c>
      <c r="X3">
        <v>16.99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1.0489</v>
      </c>
      <c r="E4">
        <v>95.34</v>
      </c>
      <c r="F4">
        <v>82.2</v>
      </c>
      <c r="G4">
        <v>18.07</v>
      </c>
      <c r="H4">
        <v>0.27</v>
      </c>
      <c r="I4">
        <v>273</v>
      </c>
      <c r="J4">
        <v>197.88</v>
      </c>
      <c r="K4">
        <v>54.38</v>
      </c>
      <c r="L4">
        <v>3</v>
      </c>
      <c r="M4">
        <v>271</v>
      </c>
      <c r="N4">
        <v>40.5</v>
      </c>
      <c r="O4">
        <v>24639</v>
      </c>
      <c r="P4">
        <v>1132.76</v>
      </c>
      <c r="Q4">
        <v>2295.22</v>
      </c>
      <c r="R4">
        <v>475.46</v>
      </c>
      <c r="S4">
        <v>122.36</v>
      </c>
      <c r="T4">
        <v>170715.43</v>
      </c>
      <c r="U4">
        <v>0.26</v>
      </c>
      <c r="V4">
        <v>0.78</v>
      </c>
      <c r="W4">
        <v>9.73</v>
      </c>
      <c r="X4">
        <v>10.29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1.1192</v>
      </c>
      <c r="E5">
        <v>89.34999999999999</v>
      </c>
      <c r="F5">
        <v>79.20999999999999</v>
      </c>
      <c r="G5">
        <v>24.25</v>
      </c>
      <c r="H5">
        <v>0.36</v>
      </c>
      <c r="I5">
        <v>196</v>
      </c>
      <c r="J5">
        <v>199.44</v>
      </c>
      <c r="K5">
        <v>54.38</v>
      </c>
      <c r="L5">
        <v>4</v>
      </c>
      <c r="M5">
        <v>194</v>
      </c>
      <c r="N5">
        <v>41.06</v>
      </c>
      <c r="O5">
        <v>24831.54</v>
      </c>
      <c r="P5">
        <v>1083.68</v>
      </c>
      <c r="Q5">
        <v>2295.24</v>
      </c>
      <c r="R5">
        <v>376.17</v>
      </c>
      <c r="S5">
        <v>122.36</v>
      </c>
      <c r="T5">
        <v>121455.27</v>
      </c>
      <c r="U5">
        <v>0.33</v>
      </c>
      <c r="V5">
        <v>0.8100000000000001</v>
      </c>
      <c r="W5">
        <v>9.59</v>
      </c>
      <c r="X5">
        <v>7.29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1.1619</v>
      </c>
      <c r="E6">
        <v>86.06</v>
      </c>
      <c r="F6">
        <v>77.59999999999999</v>
      </c>
      <c r="G6">
        <v>30.43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1054.14</v>
      </c>
      <c r="Q6">
        <v>2295.15</v>
      </c>
      <c r="R6">
        <v>321.46</v>
      </c>
      <c r="S6">
        <v>122.36</v>
      </c>
      <c r="T6">
        <v>94320.03999999999</v>
      </c>
      <c r="U6">
        <v>0.38</v>
      </c>
      <c r="V6">
        <v>0.83</v>
      </c>
      <c r="W6">
        <v>9.539999999999999</v>
      </c>
      <c r="X6">
        <v>5.69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1.1917</v>
      </c>
      <c r="E7">
        <v>83.92</v>
      </c>
      <c r="F7">
        <v>76.54000000000001</v>
      </c>
      <c r="G7">
        <v>36.74</v>
      </c>
      <c r="H7">
        <v>0.53</v>
      </c>
      <c r="I7">
        <v>125</v>
      </c>
      <c r="J7">
        <v>202.58</v>
      </c>
      <c r="K7">
        <v>54.38</v>
      </c>
      <c r="L7">
        <v>6</v>
      </c>
      <c r="M7">
        <v>123</v>
      </c>
      <c r="N7">
        <v>42.2</v>
      </c>
      <c r="O7">
        <v>25218.93</v>
      </c>
      <c r="P7">
        <v>1033.25</v>
      </c>
      <c r="Q7">
        <v>2295.21</v>
      </c>
      <c r="R7">
        <v>286.38</v>
      </c>
      <c r="S7">
        <v>122.36</v>
      </c>
      <c r="T7">
        <v>76917.14999999999</v>
      </c>
      <c r="U7">
        <v>0.43</v>
      </c>
      <c r="V7">
        <v>0.84</v>
      </c>
      <c r="W7">
        <v>9.49</v>
      </c>
      <c r="X7">
        <v>4.63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1.214</v>
      </c>
      <c r="E8">
        <v>82.37</v>
      </c>
      <c r="F8">
        <v>75.77</v>
      </c>
      <c r="G8">
        <v>43.3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1014.24</v>
      </c>
      <c r="Q8">
        <v>2295.28</v>
      </c>
      <c r="R8">
        <v>260.48</v>
      </c>
      <c r="S8">
        <v>122.36</v>
      </c>
      <c r="T8">
        <v>64066.49</v>
      </c>
      <c r="U8">
        <v>0.47</v>
      </c>
      <c r="V8">
        <v>0.85</v>
      </c>
      <c r="W8">
        <v>9.460000000000001</v>
      </c>
      <c r="X8">
        <v>3.86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1.2295</v>
      </c>
      <c r="E9">
        <v>81.34</v>
      </c>
      <c r="F9">
        <v>75.28</v>
      </c>
      <c r="G9">
        <v>49.63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1000.94</v>
      </c>
      <c r="Q9">
        <v>2295.18</v>
      </c>
      <c r="R9">
        <v>244.27</v>
      </c>
      <c r="S9">
        <v>122.36</v>
      </c>
      <c r="T9">
        <v>56034.01</v>
      </c>
      <c r="U9">
        <v>0.5</v>
      </c>
      <c r="V9">
        <v>0.85</v>
      </c>
      <c r="W9">
        <v>9.43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1.2425</v>
      </c>
      <c r="E10">
        <v>80.48</v>
      </c>
      <c r="F10">
        <v>74.84999999999999</v>
      </c>
      <c r="G10">
        <v>56.14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988.14</v>
      </c>
      <c r="Q10">
        <v>2295.21</v>
      </c>
      <c r="R10">
        <v>230.28</v>
      </c>
      <c r="S10">
        <v>122.36</v>
      </c>
      <c r="T10">
        <v>49093.2</v>
      </c>
      <c r="U10">
        <v>0.53</v>
      </c>
      <c r="V10">
        <v>0.86</v>
      </c>
      <c r="W10">
        <v>9.41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1.2535</v>
      </c>
      <c r="E11">
        <v>79.77</v>
      </c>
      <c r="F11">
        <v>74.5</v>
      </c>
      <c r="G11">
        <v>62.95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975.9</v>
      </c>
      <c r="Q11">
        <v>2295.14</v>
      </c>
      <c r="R11">
        <v>218.48</v>
      </c>
      <c r="S11">
        <v>122.36</v>
      </c>
      <c r="T11">
        <v>43237.48</v>
      </c>
      <c r="U11">
        <v>0.5600000000000001</v>
      </c>
      <c r="V11">
        <v>0.86</v>
      </c>
      <c r="W11">
        <v>9.390000000000001</v>
      </c>
      <c r="X11">
        <v>2.58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1.261</v>
      </c>
      <c r="E12">
        <v>79.3</v>
      </c>
      <c r="F12">
        <v>74.3</v>
      </c>
      <c r="G12">
        <v>69.66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965.8</v>
      </c>
      <c r="Q12">
        <v>2295.12</v>
      </c>
      <c r="R12">
        <v>211.6</v>
      </c>
      <c r="S12">
        <v>122.36</v>
      </c>
      <c r="T12">
        <v>39833.6</v>
      </c>
      <c r="U12">
        <v>0.58</v>
      </c>
      <c r="V12">
        <v>0.87</v>
      </c>
      <c r="W12">
        <v>9.4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1.2691</v>
      </c>
      <c r="E13">
        <v>78.79000000000001</v>
      </c>
      <c r="F13">
        <v>74.02</v>
      </c>
      <c r="G13">
        <v>76.58</v>
      </c>
      <c r="H13">
        <v>1</v>
      </c>
      <c r="I13">
        <v>58</v>
      </c>
      <c r="J13">
        <v>212.16</v>
      </c>
      <c r="K13">
        <v>54.38</v>
      </c>
      <c r="L13">
        <v>12</v>
      </c>
      <c r="M13">
        <v>56</v>
      </c>
      <c r="N13">
        <v>45.78</v>
      </c>
      <c r="O13">
        <v>26400.51</v>
      </c>
      <c r="P13">
        <v>954.08</v>
      </c>
      <c r="Q13">
        <v>2295.16</v>
      </c>
      <c r="R13">
        <v>202.74</v>
      </c>
      <c r="S13">
        <v>122.36</v>
      </c>
      <c r="T13">
        <v>35431.95</v>
      </c>
      <c r="U13">
        <v>0.6</v>
      </c>
      <c r="V13">
        <v>0.87</v>
      </c>
      <c r="W13">
        <v>9.369999999999999</v>
      </c>
      <c r="X13">
        <v>2.11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1.2736</v>
      </c>
      <c r="E14">
        <v>78.52</v>
      </c>
      <c r="F14">
        <v>73.90000000000001</v>
      </c>
      <c r="G14">
        <v>82.11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946.05</v>
      </c>
      <c r="Q14">
        <v>2295.13</v>
      </c>
      <c r="R14">
        <v>198.45</v>
      </c>
      <c r="S14">
        <v>122.36</v>
      </c>
      <c r="T14">
        <v>33305.71</v>
      </c>
      <c r="U14">
        <v>0.62</v>
      </c>
      <c r="V14">
        <v>0.87</v>
      </c>
      <c r="W14">
        <v>9.369999999999999</v>
      </c>
      <c r="X14">
        <v>1.99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1.2804</v>
      </c>
      <c r="E15">
        <v>78.09999999999999</v>
      </c>
      <c r="F15">
        <v>73.68000000000001</v>
      </c>
      <c r="G15">
        <v>90.22</v>
      </c>
      <c r="H15">
        <v>1.15</v>
      </c>
      <c r="I15">
        <v>49</v>
      </c>
      <c r="J15">
        <v>215.41</v>
      </c>
      <c r="K15">
        <v>54.38</v>
      </c>
      <c r="L15">
        <v>14</v>
      </c>
      <c r="M15">
        <v>47</v>
      </c>
      <c r="N15">
        <v>47.03</v>
      </c>
      <c r="O15">
        <v>26801</v>
      </c>
      <c r="P15">
        <v>934.42</v>
      </c>
      <c r="Q15">
        <v>2295.11</v>
      </c>
      <c r="R15">
        <v>191.13</v>
      </c>
      <c r="S15">
        <v>122.36</v>
      </c>
      <c r="T15">
        <v>29672.46</v>
      </c>
      <c r="U15">
        <v>0.64</v>
      </c>
      <c r="V15">
        <v>0.87</v>
      </c>
      <c r="W15">
        <v>9.369999999999999</v>
      </c>
      <c r="X15">
        <v>1.77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1.2836</v>
      </c>
      <c r="E16">
        <v>77.91</v>
      </c>
      <c r="F16">
        <v>73.59999999999999</v>
      </c>
      <c r="G16">
        <v>96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924.37</v>
      </c>
      <c r="Q16">
        <v>2295.18</v>
      </c>
      <c r="R16">
        <v>188.6</v>
      </c>
      <c r="S16">
        <v>122.36</v>
      </c>
      <c r="T16">
        <v>28424.79</v>
      </c>
      <c r="U16">
        <v>0.65</v>
      </c>
      <c r="V16">
        <v>0.87</v>
      </c>
      <c r="W16">
        <v>9.359999999999999</v>
      </c>
      <c r="X16">
        <v>1.69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1.2891</v>
      </c>
      <c r="E17">
        <v>77.56999999999999</v>
      </c>
      <c r="F17">
        <v>73.42</v>
      </c>
      <c r="G17">
        <v>104.89</v>
      </c>
      <c r="H17">
        <v>1.3</v>
      </c>
      <c r="I17">
        <v>42</v>
      </c>
      <c r="J17">
        <v>218.68</v>
      </c>
      <c r="K17">
        <v>54.38</v>
      </c>
      <c r="L17">
        <v>16</v>
      </c>
      <c r="M17">
        <v>40</v>
      </c>
      <c r="N17">
        <v>48.31</v>
      </c>
      <c r="O17">
        <v>27204.98</v>
      </c>
      <c r="P17">
        <v>914.21</v>
      </c>
      <c r="Q17">
        <v>2295.12</v>
      </c>
      <c r="R17">
        <v>182.39</v>
      </c>
      <c r="S17">
        <v>122.36</v>
      </c>
      <c r="T17">
        <v>25338.92</v>
      </c>
      <c r="U17">
        <v>0.67</v>
      </c>
      <c r="V17">
        <v>0.88</v>
      </c>
      <c r="W17">
        <v>9.35</v>
      </c>
      <c r="X17">
        <v>1.51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1.2913</v>
      </c>
      <c r="E18">
        <v>77.44</v>
      </c>
      <c r="F18">
        <v>73.37</v>
      </c>
      <c r="G18">
        <v>110.05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906.05</v>
      </c>
      <c r="Q18">
        <v>2295.15</v>
      </c>
      <c r="R18">
        <v>180.85</v>
      </c>
      <c r="S18">
        <v>122.36</v>
      </c>
      <c r="T18">
        <v>24578.48</v>
      </c>
      <c r="U18">
        <v>0.68</v>
      </c>
      <c r="V18">
        <v>0.88</v>
      </c>
      <c r="W18">
        <v>9.35</v>
      </c>
      <c r="X18">
        <v>1.46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1.2952</v>
      </c>
      <c r="E19">
        <v>77.20999999999999</v>
      </c>
      <c r="F19">
        <v>73.25</v>
      </c>
      <c r="G19">
        <v>118.79</v>
      </c>
      <c r="H19">
        <v>1.44</v>
      </c>
      <c r="I19">
        <v>37</v>
      </c>
      <c r="J19">
        <v>221.99</v>
      </c>
      <c r="K19">
        <v>54.38</v>
      </c>
      <c r="L19">
        <v>18</v>
      </c>
      <c r="M19">
        <v>35</v>
      </c>
      <c r="N19">
        <v>49.61</v>
      </c>
      <c r="O19">
        <v>27612.53</v>
      </c>
      <c r="P19">
        <v>897.11</v>
      </c>
      <c r="Q19">
        <v>2295.13</v>
      </c>
      <c r="R19">
        <v>176.95</v>
      </c>
      <c r="S19">
        <v>122.36</v>
      </c>
      <c r="T19">
        <v>22642.42</v>
      </c>
      <c r="U19">
        <v>0.6899999999999999</v>
      </c>
      <c r="V19">
        <v>0.88</v>
      </c>
      <c r="W19">
        <v>9.34</v>
      </c>
      <c r="X19">
        <v>1.34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1.2977</v>
      </c>
      <c r="E20">
        <v>77.06</v>
      </c>
      <c r="F20">
        <v>73.18000000000001</v>
      </c>
      <c r="G20">
        <v>125.46</v>
      </c>
      <c r="H20">
        <v>1.51</v>
      </c>
      <c r="I20">
        <v>35</v>
      </c>
      <c r="J20">
        <v>223.65</v>
      </c>
      <c r="K20">
        <v>54.38</v>
      </c>
      <c r="L20">
        <v>19</v>
      </c>
      <c r="M20">
        <v>33</v>
      </c>
      <c r="N20">
        <v>50.27</v>
      </c>
      <c r="O20">
        <v>27817.81</v>
      </c>
      <c r="P20">
        <v>887.37</v>
      </c>
      <c r="Q20">
        <v>2295.13</v>
      </c>
      <c r="R20">
        <v>174.39</v>
      </c>
      <c r="S20">
        <v>122.36</v>
      </c>
      <c r="T20">
        <v>21371.81</v>
      </c>
      <c r="U20">
        <v>0.7</v>
      </c>
      <c r="V20">
        <v>0.88</v>
      </c>
      <c r="W20">
        <v>9.35</v>
      </c>
      <c r="X20">
        <v>1.27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</v>
      </c>
      <c r="E21">
        <v>76.92</v>
      </c>
      <c r="F21">
        <v>73.12</v>
      </c>
      <c r="G21">
        <v>132.95</v>
      </c>
      <c r="H21">
        <v>1.58</v>
      </c>
      <c r="I21">
        <v>33</v>
      </c>
      <c r="J21">
        <v>225.32</v>
      </c>
      <c r="K21">
        <v>54.38</v>
      </c>
      <c r="L21">
        <v>20</v>
      </c>
      <c r="M21">
        <v>31</v>
      </c>
      <c r="N21">
        <v>50.95</v>
      </c>
      <c r="O21">
        <v>28023.89</v>
      </c>
      <c r="P21">
        <v>879.0700000000001</v>
      </c>
      <c r="Q21">
        <v>2295.14</v>
      </c>
      <c r="R21">
        <v>172.49</v>
      </c>
      <c r="S21">
        <v>122.36</v>
      </c>
      <c r="T21">
        <v>20434.74</v>
      </c>
      <c r="U21">
        <v>0.71</v>
      </c>
      <c r="V21">
        <v>0.88</v>
      </c>
      <c r="W21">
        <v>9.34</v>
      </c>
      <c r="X21">
        <v>1.21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1.3028</v>
      </c>
      <c r="E22">
        <v>76.76000000000001</v>
      </c>
      <c r="F22">
        <v>73.03</v>
      </c>
      <c r="G22">
        <v>141.36</v>
      </c>
      <c r="H22">
        <v>1.64</v>
      </c>
      <c r="I22">
        <v>31</v>
      </c>
      <c r="J22">
        <v>227</v>
      </c>
      <c r="K22">
        <v>54.38</v>
      </c>
      <c r="L22">
        <v>21</v>
      </c>
      <c r="M22">
        <v>29</v>
      </c>
      <c r="N22">
        <v>51.62</v>
      </c>
      <c r="O22">
        <v>28230.92</v>
      </c>
      <c r="P22">
        <v>871.9400000000001</v>
      </c>
      <c r="Q22">
        <v>2295.11</v>
      </c>
      <c r="R22">
        <v>169.69</v>
      </c>
      <c r="S22">
        <v>122.36</v>
      </c>
      <c r="T22">
        <v>19041.16</v>
      </c>
      <c r="U22">
        <v>0.72</v>
      </c>
      <c r="V22">
        <v>0.88</v>
      </c>
      <c r="W22">
        <v>9.33</v>
      </c>
      <c r="X22">
        <v>1.12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1.3058</v>
      </c>
      <c r="E23">
        <v>76.58</v>
      </c>
      <c r="F23">
        <v>72.94</v>
      </c>
      <c r="G23">
        <v>150.9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856.87</v>
      </c>
      <c r="Q23">
        <v>2295.17</v>
      </c>
      <c r="R23">
        <v>166.43</v>
      </c>
      <c r="S23">
        <v>122.36</v>
      </c>
      <c r="T23">
        <v>17420.39</v>
      </c>
      <c r="U23">
        <v>0.74</v>
      </c>
      <c r="V23">
        <v>0.88</v>
      </c>
      <c r="W23">
        <v>9.33</v>
      </c>
      <c r="X23">
        <v>1.02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1.3069</v>
      </c>
      <c r="E24">
        <v>76.52</v>
      </c>
      <c r="F24">
        <v>72.91</v>
      </c>
      <c r="G24">
        <v>156.24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24</v>
      </c>
      <c r="N24">
        <v>53</v>
      </c>
      <c r="O24">
        <v>28647.87</v>
      </c>
      <c r="P24">
        <v>848.5599999999999</v>
      </c>
      <c r="Q24">
        <v>2295.11</v>
      </c>
      <c r="R24">
        <v>165.67</v>
      </c>
      <c r="S24">
        <v>122.36</v>
      </c>
      <c r="T24">
        <v>17049.58</v>
      </c>
      <c r="U24">
        <v>0.74</v>
      </c>
      <c r="V24">
        <v>0.88</v>
      </c>
      <c r="W24">
        <v>9.33</v>
      </c>
      <c r="X24">
        <v>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1.308</v>
      </c>
      <c r="E25">
        <v>76.45</v>
      </c>
      <c r="F25">
        <v>72.89</v>
      </c>
      <c r="G25">
        <v>161.97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840.66</v>
      </c>
      <c r="Q25">
        <v>2295.11</v>
      </c>
      <c r="R25">
        <v>164.57</v>
      </c>
      <c r="S25">
        <v>122.36</v>
      </c>
      <c r="T25">
        <v>16500.76</v>
      </c>
      <c r="U25">
        <v>0.74</v>
      </c>
      <c r="V25">
        <v>0.88</v>
      </c>
      <c r="W25">
        <v>9.33</v>
      </c>
      <c r="X25">
        <v>0.98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1.3106</v>
      </c>
      <c r="E26">
        <v>76.3</v>
      </c>
      <c r="F26">
        <v>72.81</v>
      </c>
      <c r="G26">
        <v>174.75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831.95</v>
      </c>
      <c r="Q26">
        <v>2295.19</v>
      </c>
      <c r="R26">
        <v>161.72</v>
      </c>
      <c r="S26">
        <v>122.36</v>
      </c>
      <c r="T26">
        <v>15087.94</v>
      </c>
      <c r="U26">
        <v>0.76</v>
      </c>
      <c r="V26">
        <v>0.88</v>
      </c>
      <c r="W26">
        <v>9.34</v>
      </c>
      <c r="X26">
        <v>0.9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1.3104</v>
      </c>
      <c r="E27">
        <v>76.31</v>
      </c>
      <c r="F27">
        <v>72.81999999999999</v>
      </c>
      <c r="G27">
        <v>174.77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833.3099999999999</v>
      </c>
      <c r="Q27">
        <v>2295.15</v>
      </c>
      <c r="R27">
        <v>161.92</v>
      </c>
      <c r="S27">
        <v>122.36</v>
      </c>
      <c r="T27">
        <v>15188.17</v>
      </c>
      <c r="U27">
        <v>0.76</v>
      </c>
      <c r="V27">
        <v>0.88</v>
      </c>
      <c r="W27">
        <v>9.34</v>
      </c>
      <c r="X27">
        <v>0.91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1.3104</v>
      </c>
      <c r="E28">
        <v>76.31</v>
      </c>
      <c r="F28">
        <v>72.83</v>
      </c>
      <c r="G28">
        <v>174.78</v>
      </c>
      <c r="H28">
        <v>2.02</v>
      </c>
      <c r="I28">
        <v>25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834.1799999999999</v>
      </c>
      <c r="Q28">
        <v>2295.15</v>
      </c>
      <c r="R28">
        <v>161.83</v>
      </c>
      <c r="S28">
        <v>122.36</v>
      </c>
      <c r="T28">
        <v>15142.81</v>
      </c>
      <c r="U28">
        <v>0.76</v>
      </c>
      <c r="V28">
        <v>0.88</v>
      </c>
      <c r="W28">
        <v>9.35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1.3104</v>
      </c>
      <c r="E29">
        <v>76.31</v>
      </c>
      <c r="F29">
        <v>72.81999999999999</v>
      </c>
      <c r="G29">
        <v>174.78</v>
      </c>
      <c r="H29">
        <v>2.08</v>
      </c>
      <c r="I29">
        <v>25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836.8</v>
      </c>
      <c r="Q29">
        <v>2295.13</v>
      </c>
      <c r="R29">
        <v>161.71</v>
      </c>
      <c r="S29">
        <v>122.36</v>
      </c>
      <c r="T29">
        <v>15083.59</v>
      </c>
      <c r="U29">
        <v>0.76</v>
      </c>
      <c r="V29">
        <v>0.88</v>
      </c>
      <c r="W29">
        <v>9.35</v>
      </c>
      <c r="X29">
        <v>0.91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1.312</v>
      </c>
      <c r="E30">
        <v>76.22</v>
      </c>
      <c r="F30">
        <v>72.77</v>
      </c>
      <c r="G30">
        <v>181.93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1</v>
      </c>
      <c r="N30">
        <v>57.34</v>
      </c>
      <c r="O30">
        <v>29922.88</v>
      </c>
      <c r="P30">
        <v>841.26</v>
      </c>
      <c r="Q30">
        <v>2295.12</v>
      </c>
      <c r="R30">
        <v>159.96</v>
      </c>
      <c r="S30">
        <v>122.36</v>
      </c>
      <c r="T30">
        <v>14211.78</v>
      </c>
      <c r="U30">
        <v>0.76</v>
      </c>
      <c r="V30">
        <v>0.88</v>
      </c>
      <c r="W30">
        <v>9.35</v>
      </c>
      <c r="X30">
        <v>0.86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1.312</v>
      </c>
      <c r="E31">
        <v>76.22</v>
      </c>
      <c r="F31">
        <v>72.77</v>
      </c>
      <c r="G31">
        <v>181.92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848.11</v>
      </c>
      <c r="Q31">
        <v>2295.11</v>
      </c>
      <c r="R31">
        <v>159.69</v>
      </c>
      <c r="S31">
        <v>122.36</v>
      </c>
      <c r="T31">
        <v>14077.4</v>
      </c>
      <c r="U31">
        <v>0.77</v>
      </c>
      <c r="V31">
        <v>0.88</v>
      </c>
      <c r="W31">
        <v>9.35</v>
      </c>
      <c r="X31">
        <v>0.86</v>
      </c>
      <c r="Y31">
        <v>0.5</v>
      </c>
      <c r="Z31">
        <v>10</v>
      </c>
    </row>
    <row r="32" spans="1:26">
      <c r="A32">
        <v>0</v>
      </c>
      <c r="B32">
        <v>40</v>
      </c>
      <c r="C32" t="s">
        <v>26</v>
      </c>
      <c r="D32">
        <v>0.9431</v>
      </c>
      <c r="E32">
        <v>106.03</v>
      </c>
      <c r="F32">
        <v>93.48</v>
      </c>
      <c r="G32">
        <v>9.98</v>
      </c>
      <c r="H32">
        <v>0.2</v>
      </c>
      <c r="I32">
        <v>562</v>
      </c>
      <c r="J32">
        <v>89.87</v>
      </c>
      <c r="K32">
        <v>37.55</v>
      </c>
      <c r="L32">
        <v>1</v>
      </c>
      <c r="M32">
        <v>560</v>
      </c>
      <c r="N32">
        <v>11.32</v>
      </c>
      <c r="O32">
        <v>11317.98</v>
      </c>
      <c r="P32">
        <v>775.58</v>
      </c>
      <c r="Q32">
        <v>2295.68</v>
      </c>
      <c r="R32">
        <v>851.78</v>
      </c>
      <c r="S32">
        <v>122.36</v>
      </c>
      <c r="T32">
        <v>357430.8</v>
      </c>
      <c r="U32">
        <v>0.14</v>
      </c>
      <c r="V32">
        <v>0.6899999999999999</v>
      </c>
      <c r="W32">
        <v>10.22</v>
      </c>
      <c r="X32">
        <v>21.55</v>
      </c>
      <c r="Y32">
        <v>0.5</v>
      </c>
      <c r="Z32">
        <v>10</v>
      </c>
    </row>
    <row r="33" spans="1:26">
      <c r="A33">
        <v>1</v>
      </c>
      <c r="B33">
        <v>40</v>
      </c>
      <c r="C33" t="s">
        <v>26</v>
      </c>
      <c r="D33">
        <v>1.1479</v>
      </c>
      <c r="E33">
        <v>87.12</v>
      </c>
      <c r="F33">
        <v>80.73999999999999</v>
      </c>
      <c r="G33">
        <v>20.61</v>
      </c>
      <c r="H33">
        <v>0.39</v>
      </c>
      <c r="I33">
        <v>235</v>
      </c>
      <c r="J33">
        <v>91.09999999999999</v>
      </c>
      <c r="K33">
        <v>37.55</v>
      </c>
      <c r="L33">
        <v>2</v>
      </c>
      <c r="M33">
        <v>233</v>
      </c>
      <c r="N33">
        <v>11.54</v>
      </c>
      <c r="O33">
        <v>11468.97</v>
      </c>
      <c r="P33">
        <v>649.15</v>
      </c>
      <c r="Q33">
        <v>2295.28</v>
      </c>
      <c r="R33">
        <v>426.38</v>
      </c>
      <c r="S33">
        <v>122.36</v>
      </c>
      <c r="T33">
        <v>146367.5</v>
      </c>
      <c r="U33">
        <v>0.29</v>
      </c>
      <c r="V33">
        <v>0.8</v>
      </c>
      <c r="W33">
        <v>9.68</v>
      </c>
      <c r="X33">
        <v>8.82</v>
      </c>
      <c r="Y33">
        <v>0.5</v>
      </c>
      <c r="Z33">
        <v>10</v>
      </c>
    </row>
    <row r="34" spans="1:26">
      <c r="A34">
        <v>2</v>
      </c>
      <c r="B34">
        <v>40</v>
      </c>
      <c r="C34" t="s">
        <v>26</v>
      </c>
      <c r="D34">
        <v>1.2197</v>
      </c>
      <c r="E34">
        <v>81.98999999999999</v>
      </c>
      <c r="F34">
        <v>77.31</v>
      </c>
      <c r="G34">
        <v>31.99</v>
      </c>
      <c r="H34">
        <v>0.57</v>
      </c>
      <c r="I34">
        <v>145</v>
      </c>
      <c r="J34">
        <v>92.31999999999999</v>
      </c>
      <c r="K34">
        <v>37.55</v>
      </c>
      <c r="L34">
        <v>3</v>
      </c>
      <c r="M34">
        <v>143</v>
      </c>
      <c r="N34">
        <v>11.77</v>
      </c>
      <c r="O34">
        <v>11620.34</v>
      </c>
      <c r="P34">
        <v>600.42</v>
      </c>
      <c r="Q34">
        <v>2295.19</v>
      </c>
      <c r="R34">
        <v>311.67</v>
      </c>
      <c r="S34">
        <v>122.36</v>
      </c>
      <c r="T34">
        <v>89460.28</v>
      </c>
      <c r="U34">
        <v>0.39</v>
      </c>
      <c r="V34">
        <v>0.83</v>
      </c>
      <c r="W34">
        <v>9.539999999999999</v>
      </c>
      <c r="X34">
        <v>5.4</v>
      </c>
      <c r="Y34">
        <v>0.5</v>
      </c>
      <c r="Z34">
        <v>10</v>
      </c>
    </row>
    <row r="35" spans="1:26">
      <c r="A35">
        <v>3</v>
      </c>
      <c r="B35">
        <v>40</v>
      </c>
      <c r="C35" t="s">
        <v>26</v>
      </c>
      <c r="D35">
        <v>1.2563</v>
      </c>
      <c r="E35">
        <v>79.59999999999999</v>
      </c>
      <c r="F35">
        <v>75.70999999999999</v>
      </c>
      <c r="G35">
        <v>44.11</v>
      </c>
      <c r="H35">
        <v>0.75</v>
      </c>
      <c r="I35">
        <v>103</v>
      </c>
      <c r="J35">
        <v>93.55</v>
      </c>
      <c r="K35">
        <v>37.55</v>
      </c>
      <c r="L35">
        <v>4</v>
      </c>
      <c r="M35">
        <v>101</v>
      </c>
      <c r="N35">
        <v>12</v>
      </c>
      <c r="O35">
        <v>11772.07</v>
      </c>
      <c r="P35">
        <v>566.73</v>
      </c>
      <c r="Q35">
        <v>2295.19</v>
      </c>
      <c r="R35">
        <v>258.78</v>
      </c>
      <c r="S35">
        <v>122.36</v>
      </c>
      <c r="T35">
        <v>63225.5</v>
      </c>
      <c r="U35">
        <v>0.47</v>
      </c>
      <c r="V35">
        <v>0.85</v>
      </c>
      <c r="W35">
        <v>9.449999999999999</v>
      </c>
      <c r="X35">
        <v>3.8</v>
      </c>
      <c r="Y35">
        <v>0.5</v>
      </c>
      <c r="Z35">
        <v>10</v>
      </c>
    </row>
    <row r="36" spans="1:26">
      <c r="A36">
        <v>4</v>
      </c>
      <c r="B36">
        <v>40</v>
      </c>
      <c r="C36" t="s">
        <v>26</v>
      </c>
      <c r="D36">
        <v>1.2786</v>
      </c>
      <c r="E36">
        <v>78.20999999999999</v>
      </c>
      <c r="F36">
        <v>74.8</v>
      </c>
      <c r="G36">
        <v>57.54</v>
      </c>
      <c r="H36">
        <v>0.93</v>
      </c>
      <c r="I36">
        <v>78</v>
      </c>
      <c r="J36">
        <v>94.79000000000001</v>
      </c>
      <c r="K36">
        <v>37.55</v>
      </c>
      <c r="L36">
        <v>5</v>
      </c>
      <c r="M36">
        <v>75</v>
      </c>
      <c r="N36">
        <v>12.23</v>
      </c>
      <c r="O36">
        <v>11924.18</v>
      </c>
      <c r="P36">
        <v>534.74</v>
      </c>
      <c r="Q36">
        <v>2295.18</v>
      </c>
      <c r="R36">
        <v>228.4</v>
      </c>
      <c r="S36">
        <v>122.36</v>
      </c>
      <c r="T36">
        <v>48162.52</v>
      </c>
      <c r="U36">
        <v>0.54</v>
      </c>
      <c r="V36">
        <v>0.86</v>
      </c>
      <c r="W36">
        <v>9.41</v>
      </c>
      <c r="X36">
        <v>2.89</v>
      </c>
      <c r="Y36">
        <v>0.5</v>
      </c>
      <c r="Z36">
        <v>10</v>
      </c>
    </row>
    <row r="37" spans="1:26">
      <c r="A37">
        <v>5</v>
      </c>
      <c r="B37">
        <v>40</v>
      </c>
      <c r="C37" t="s">
        <v>26</v>
      </c>
      <c r="D37">
        <v>1.2919</v>
      </c>
      <c r="E37">
        <v>77.41</v>
      </c>
      <c r="F37">
        <v>74.28</v>
      </c>
      <c r="G37">
        <v>70.73999999999999</v>
      </c>
      <c r="H37">
        <v>1.1</v>
      </c>
      <c r="I37">
        <v>63</v>
      </c>
      <c r="J37">
        <v>96.02</v>
      </c>
      <c r="K37">
        <v>37.55</v>
      </c>
      <c r="L37">
        <v>6</v>
      </c>
      <c r="M37">
        <v>38</v>
      </c>
      <c r="N37">
        <v>12.47</v>
      </c>
      <c r="O37">
        <v>12076.67</v>
      </c>
      <c r="P37">
        <v>507.7</v>
      </c>
      <c r="Q37">
        <v>2295.14</v>
      </c>
      <c r="R37">
        <v>209.77</v>
      </c>
      <c r="S37">
        <v>122.36</v>
      </c>
      <c r="T37">
        <v>38921.41</v>
      </c>
      <c r="U37">
        <v>0.58</v>
      </c>
      <c r="V37">
        <v>0.87</v>
      </c>
      <c r="W37">
        <v>9.42</v>
      </c>
      <c r="X37">
        <v>2.36</v>
      </c>
      <c r="Y37">
        <v>0.5</v>
      </c>
      <c r="Z37">
        <v>10</v>
      </c>
    </row>
    <row r="38" spans="1:26">
      <c r="A38">
        <v>6</v>
      </c>
      <c r="B38">
        <v>40</v>
      </c>
      <c r="C38" t="s">
        <v>26</v>
      </c>
      <c r="D38">
        <v>1.2951</v>
      </c>
      <c r="E38">
        <v>77.22</v>
      </c>
      <c r="F38">
        <v>74.16</v>
      </c>
      <c r="G38">
        <v>75.42</v>
      </c>
      <c r="H38">
        <v>1.27</v>
      </c>
      <c r="I38">
        <v>59</v>
      </c>
      <c r="J38">
        <v>97.26000000000001</v>
      </c>
      <c r="K38">
        <v>37.55</v>
      </c>
      <c r="L38">
        <v>7</v>
      </c>
      <c r="M38">
        <v>2</v>
      </c>
      <c r="N38">
        <v>12.71</v>
      </c>
      <c r="O38">
        <v>12229.54</v>
      </c>
      <c r="P38">
        <v>505.21</v>
      </c>
      <c r="Q38">
        <v>2295.22</v>
      </c>
      <c r="R38">
        <v>204.81</v>
      </c>
      <c r="S38">
        <v>122.36</v>
      </c>
      <c r="T38">
        <v>36465</v>
      </c>
      <c r="U38">
        <v>0.6</v>
      </c>
      <c r="V38">
        <v>0.87</v>
      </c>
      <c r="W38">
        <v>9.449999999999999</v>
      </c>
      <c r="X38">
        <v>2.25</v>
      </c>
      <c r="Y38">
        <v>0.5</v>
      </c>
      <c r="Z38">
        <v>10</v>
      </c>
    </row>
    <row r="39" spans="1:26">
      <c r="A39">
        <v>7</v>
      </c>
      <c r="B39">
        <v>40</v>
      </c>
      <c r="C39" t="s">
        <v>26</v>
      </c>
      <c r="D39">
        <v>1.2952</v>
      </c>
      <c r="E39">
        <v>77.20999999999999</v>
      </c>
      <c r="F39">
        <v>74.16</v>
      </c>
      <c r="G39">
        <v>75.41</v>
      </c>
      <c r="H39">
        <v>1.43</v>
      </c>
      <c r="I39">
        <v>59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510.78</v>
      </c>
      <c r="Q39">
        <v>2295.22</v>
      </c>
      <c r="R39">
        <v>204.47</v>
      </c>
      <c r="S39">
        <v>122.36</v>
      </c>
      <c r="T39">
        <v>36293.82</v>
      </c>
      <c r="U39">
        <v>0.6</v>
      </c>
      <c r="V39">
        <v>0.87</v>
      </c>
      <c r="W39">
        <v>9.460000000000001</v>
      </c>
      <c r="X39">
        <v>2.24</v>
      </c>
      <c r="Y39">
        <v>0.5</v>
      </c>
      <c r="Z39">
        <v>10</v>
      </c>
    </row>
    <row r="40" spans="1:26">
      <c r="A40">
        <v>0</v>
      </c>
      <c r="B40">
        <v>30</v>
      </c>
      <c r="C40" t="s">
        <v>26</v>
      </c>
      <c r="D40">
        <v>1.0195</v>
      </c>
      <c r="E40">
        <v>98.09</v>
      </c>
      <c r="F40">
        <v>89.2</v>
      </c>
      <c r="G40">
        <v>11.81</v>
      </c>
      <c r="H40">
        <v>0.24</v>
      </c>
      <c r="I40">
        <v>453</v>
      </c>
      <c r="J40">
        <v>71.52</v>
      </c>
      <c r="K40">
        <v>32.27</v>
      </c>
      <c r="L40">
        <v>1</v>
      </c>
      <c r="M40">
        <v>451</v>
      </c>
      <c r="N40">
        <v>8.25</v>
      </c>
      <c r="O40">
        <v>9054.6</v>
      </c>
      <c r="P40">
        <v>625.45</v>
      </c>
      <c r="Q40">
        <v>2295.54</v>
      </c>
      <c r="R40">
        <v>708.35</v>
      </c>
      <c r="S40">
        <v>122.36</v>
      </c>
      <c r="T40">
        <v>286261.91</v>
      </c>
      <c r="U40">
        <v>0.17</v>
      </c>
      <c r="V40">
        <v>0.72</v>
      </c>
      <c r="W40">
        <v>10.05</v>
      </c>
      <c r="X40">
        <v>17.27</v>
      </c>
      <c r="Y40">
        <v>0.5</v>
      </c>
      <c r="Z40">
        <v>10</v>
      </c>
    </row>
    <row r="41" spans="1:26">
      <c r="A41">
        <v>1</v>
      </c>
      <c r="B41">
        <v>30</v>
      </c>
      <c r="C41" t="s">
        <v>26</v>
      </c>
      <c r="D41">
        <v>1.1924</v>
      </c>
      <c r="E41">
        <v>83.86</v>
      </c>
      <c r="F41">
        <v>79.05</v>
      </c>
      <c r="G41">
        <v>24.83</v>
      </c>
      <c r="H41">
        <v>0.48</v>
      </c>
      <c r="I41">
        <v>191</v>
      </c>
      <c r="J41">
        <v>72.7</v>
      </c>
      <c r="K41">
        <v>32.27</v>
      </c>
      <c r="L41">
        <v>2</v>
      </c>
      <c r="M41">
        <v>189</v>
      </c>
      <c r="N41">
        <v>8.43</v>
      </c>
      <c r="O41">
        <v>9200.25</v>
      </c>
      <c r="P41">
        <v>527.51</v>
      </c>
      <c r="Q41">
        <v>2295.24</v>
      </c>
      <c r="R41">
        <v>370.05</v>
      </c>
      <c r="S41">
        <v>122.36</v>
      </c>
      <c r="T41">
        <v>118423.35</v>
      </c>
      <c r="U41">
        <v>0.33</v>
      </c>
      <c r="V41">
        <v>0.8100000000000001</v>
      </c>
      <c r="W41">
        <v>9.6</v>
      </c>
      <c r="X41">
        <v>7.13</v>
      </c>
      <c r="Y41">
        <v>0.5</v>
      </c>
      <c r="Z41">
        <v>10</v>
      </c>
    </row>
    <row r="42" spans="1:26">
      <c r="A42">
        <v>2</v>
      </c>
      <c r="B42">
        <v>30</v>
      </c>
      <c r="C42" t="s">
        <v>26</v>
      </c>
      <c r="D42">
        <v>1.2521</v>
      </c>
      <c r="E42">
        <v>79.87</v>
      </c>
      <c r="F42">
        <v>76.22</v>
      </c>
      <c r="G42">
        <v>39.42</v>
      </c>
      <c r="H42">
        <v>0.71</v>
      </c>
      <c r="I42">
        <v>116</v>
      </c>
      <c r="J42">
        <v>73.88</v>
      </c>
      <c r="K42">
        <v>32.27</v>
      </c>
      <c r="L42">
        <v>3</v>
      </c>
      <c r="M42">
        <v>114</v>
      </c>
      <c r="N42">
        <v>8.609999999999999</v>
      </c>
      <c r="O42">
        <v>9346.23</v>
      </c>
      <c r="P42">
        <v>479.46</v>
      </c>
      <c r="Q42">
        <v>2295.22</v>
      </c>
      <c r="R42">
        <v>275.54</v>
      </c>
      <c r="S42">
        <v>122.36</v>
      </c>
      <c r="T42">
        <v>71544.97</v>
      </c>
      <c r="U42">
        <v>0.44</v>
      </c>
      <c r="V42">
        <v>0.84</v>
      </c>
      <c r="W42">
        <v>9.48</v>
      </c>
      <c r="X42">
        <v>4.31</v>
      </c>
      <c r="Y42">
        <v>0.5</v>
      </c>
      <c r="Z42">
        <v>10</v>
      </c>
    </row>
    <row r="43" spans="1:26">
      <c r="A43">
        <v>3</v>
      </c>
      <c r="B43">
        <v>30</v>
      </c>
      <c r="C43" t="s">
        <v>26</v>
      </c>
      <c r="D43">
        <v>1.2796</v>
      </c>
      <c r="E43">
        <v>78.15000000000001</v>
      </c>
      <c r="F43">
        <v>75.01000000000001</v>
      </c>
      <c r="G43">
        <v>54.23</v>
      </c>
      <c r="H43">
        <v>0.93</v>
      </c>
      <c r="I43">
        <v>83</v>
      </c>
      <c r="J43">
        <v>75.06999999999999</v>
      </c>
      <c r="K43">
        <v>32.27</v>
      </c>
      <c r="L43">
        <v>4</v>
      </c>
      <c r="M43">
        <v>48</v>
      </c>
      <c r="N43">
        <v>8.800000000000001</v>
      </c>
      <c r="O43">
        <v>9492.549999999999</v>
      </c>
      <c r="P43">
        <v>443.86</v>
      </c>
      <c r="Q43">
        <v>2295.2</v>
      </c>
      <c r="R43">
        <v>234.01</v>
      </c>
      <c r="S43">
        <v>122.36</v>
      </c>
      <c r="T43">
        <v>50944.32</v>
      </c>
      <c r="U43">
        <v>0.52</v>
      </c>
      <c r="V43">
        <v>0.86</v>
      </c>
      <c r="W43">
        <v>9.470000000000001</v>
      </c>
      <c r="X43">
        <v>3.1</v>
      </c>
      <c r="Y43">
        <v>0.5</v>
      </c>
      <c r="Z43">
        <v>10</v>
      </c>
    </row>
    <row r="44" spans="1:26">
      <c r="A44">
        <v>4</v>
      </c>
      <c r="B44">
        <v>30</v>
      </c>
      <c r="C44" t="s">
        <v>26</v>
      </c>
      <c r="D44">
        <v>1.2835</v>
      </c>
      <c r="E44">
        <v>77.91</v>
      </c>
      <c r="F44">
        <v>74.84999999999999</v>
      </c>
      <c r="G44">
        <v>57.58</v>
      </c>
      <c r="H44">
        <v>1.15</v>
      </c>
      <c r="I44">
        <v>78</v>
      </c>
      <c r="J44">
        <v>76.26000000000001</v>
      </c>
      <c r="K44">
        <v>32.27</v>
      </c>
      <c r="L44">
        <v>5</v>
      </c>
      <c r="M44">
        <v>1</v>
      </c>
      <c r="N44">
        <v>8.99</v>
      </c>
      <c r="O44">
        <v>9639.200000000001</v>
      </c>
      <c r="P44">
        <v>443.18</v>
      </c>
      <c r="Q44">
        <v>2295.28</v>
      </c>
      <c r="R44">
        <v>226.91</v>
      </c>
      <c r="S44">
        <v>122.36</v>
      </c>
      <c r="T44">
        <v>47416.81</v>
      </c>
      <c r="U44">
        <v>0.54</v>
      </c>
      <c r="V44">
        <v>0.86</v>
      </c>
      <c r="W44">
        <v>9.51</v>
      </c>
      <c r="X44">
        <v>2.94</v>
      </c>
      <c r="Y44">
        <v>0.5</v>
      </c>
      <c r="Z44">
        <v>10</v>
      </c>
    </row>
    <row r="45" spans="1:26">
      <c r="A45">
        <v>5</v>
      </c>
      <c r="B45">
        <v>30</v>
      </c>
      <c r="C45" t="s">
        <v>26</v>
      </c>
      <c r="D45">
        <v>1.2834</v>
      </c>
      <c r="E45">
        <v>77.92</v>
      </c>
      <c r="F45">
        <v>74.86</v>
      </c>
      <c r="G45">
        <v>57.58</v>
      </c>
      <c r="H45">
        <v>1.36</v>
      </c>
      <c r="I45">
        <v>78</v>
      </c>
      <c r="J45">
        <v>77.45</v>
      </c>
      <c r="K45">
        <v>32.27</v>
      </c>
      <c r="L45">
        <v>6</v>
      </c>
      <c r="M45">
        <v>0</v>
      </c>
      <c r="N45">
        <v>9.18</v>
      </c>
      <c r="O45">
        <v>9786.190000000001</v>
      </c>
      <c r="P45">
        <v>449.49</v>
      </c>
      <c r="Q45">
        <v>2295.14</v>
      </c>
      <c r="R45">
        <v>227.03</v>
      </c>
      <c r="S45">
        <v>122.36</v>
      </c>
      <c r="T45">
        <v>47479.17</v>
      </c>
      <c r="U45">
        <v>0.54</v>
      </c>
      <c r="V45">
        <v>0.86</v>
      </c>
      <c r="W45">
        <v>9.51</v>
      </c>
      <c r="X45">
        <v>2.95</v>
      </c>
      <c r="Y45">
        <v>0.5</v>
      </c>
      <c r="Z45">
        <v>10</v>
      </c>
    </row>
    <row r="46" spans="1:26">
      <c r="A46">
        <v>0</v>
      </c>
      <c r="B46">
        <v>15</v>
      </c>
      <c r="C46" t="s">
        <v>26</v>
      </c>
      <c r="D46">
        <v>1.1657</v>
      </c>
      <c r="E46">
        <v>85.78</v>
      </c>
      <c r="F46">
        <v>81.31</v>
      </c>
      <c r="G46">
        <v>19.51</v>
      </c>
      <c r="H46">
        <v>0.43</v>
      </c>
      <c r="I46">
        <v>250</v>
      </c>
      <c r="J46">
        <v>39.78</v>
      </c>
      <c r="K46">
        <v>19.54</v>
      </c>
      <c r="L46">
        <v>1</v>
      </c>
      <c r="M46">
        <v>246</v>
      </c>
      <c r="N46">
        <v>4.24</v>
      </c>
      <c r="O46">
        <v>5140</v>
      </c>
      <c r="P46">
        <v>345.2</v>
      </c>
      <c r="Q46">
        <v>2295.27</v>
      </c>
      <c r="R46">
        <v>445.39</v>
      </c>
      <c r="S46">
        <v>122.36</v>
      </c>
      <c r="T46">
        <v>155798.07</v>
      </c>
      <c r="U46">
        <v>0.27</v>
      </c>
      <c r="V46">
        <v>0.79</v>
      </c>
      <c r="W46">
        <v>9.699999999999999</v>
      </c>
      <c r="X46">
        <v>9.390000000000001</v>
      </c>
      <c r="Y46">
        <v>0.5</v>
      </c>
      <c r="Z46">
        <v>10</v>
      </c>
    </row>
    <row r="47" spans="1:26">
      <c r="A47">
        <v>1</v>
      </c>
      <c r="B47">
        <v>15</v>
      </c>
      <c r="C47" t="s">
        <v>26</v>
      </c>
      <c r="D47">
        <v>1.2317</v>
      </c>
      <c r="E47">
        <v>81.19</v>
      </c>
      <c r="F47">
        <v>77.78</v>
      </c>
      <c r="G47">
        <v>30.3</v>
      </c>
      <c r="H47">
        <v>0.84</v>
      </c>
      <c r="I47">
        <v>154</v>
      </c>
      <c r="J47">
        <v>40.89</v>
      </c>
      <c r="K47">
        <v>19.54</v>
      </c>
      <c r="L47">
        <v>2</v>
      </c>
      <c r="M47">
        <v>0</v>
      </c>
      <c r="N47">
        <v>4.35</v>
      </c>
      <c r="O47">
        <v>5277.26</v>
      </c>
      <c r="P47">
        <v>309.9</v>
      </c>
      <c r="Q47">
        <v>2295.27</v>
      </c>
      <c r="R47">
        <v>321.12</v>
      </c>
      <c r="S47">
        <v>122.36</v>
      </c>
      <c r="T47">
        <v>94144.57000000001</v>
      </c>
      <c r="U47">
        <v>0.38</v>
      </c>
      <c r="V47">
        <v>0.83</v>
      </c>
      <c r="W47">
        <v>9.73</v>
      </c>
      <c r="X47">
        <v>5.87</v>
      </c>
      <c r="Y47">
        <v>0.5</v>
      </c>
      <c r="Z47">
        <v>10</v>
      </c>
    </row>
    <row r="48" spans="1:26">
      <c r="A48">
        <v>0</v>
      </c>
      <c r="B48">
        <v>70</v>
      </c>
      <c r="C48" t="s">
        <v>26</v>
      </c>
      <c r="D48">
        <v>0.7475000000000001</v>
      </c>
      <c r="E48">
        <v>133.79</v>
      </c>
      <c r="F48">
        <v>106.22</v>
      </c>
      <c r="G48">
        <v>7.27</v>
      </c>
      <c r="H48">
        <v>0.12</v>
      </c>
      <c r="I48">
        <v>877</v>
      </c>
      <c r="J48">
        <v>141.81</v>
      </c>
      <c r="K48">
        <v>47.83</v>
      </c>
      <c r="L48">
        <v>1</v>
      </c>
      <c r="M48">
        <v>875</v>
      </c>
      <c r="N48">
        <v>22.98</v>
      </c>
      <c r="O48">
        <v>17723.39</v>
      </c>
      <c r="P48">
        <v>1205.78</v>
      </c>
      <c r="Q48">
        <v>2295.88</v>
      </c>
      <c r="R48">
        <v>1279.08</v>
      </c>
      <c r="S48">
        <v>122.36</v>
      </c>
      <c r="T48">
        <v>569508.61</v>
      </c>
      <c r="U48">
        <v>0.1</v>
      </c>
      <c r="V48">
        <v>0.61</v>
      </c>
      <c r="W48">
        <v>10.76</v>
      </c>
      <c r="X48">
        <v>34.29</v>
      </c>
      <c r="Y48">
        <v>0.5</v>
      </c>
      <c r="Z48">
        <v>10</v>
      </c>
    </row>
    <row r="49" spans="1:26">
      <c r="A49">
        <v>1</v>
      </c>
      <c r="B49">
        <v>70</v>
      </c>
      <c r="C49" t="s">
        <v>26</v>
      </c>
      <c r="D49">
        <v>1.0303</v>
      </c>
      <c r="E49">
        <v>97.06</v>
      </c>
      <c r="F49">
        <v>84.90000000000001</v>
      </c>
      <c r="G49">
        <v>14.81</v>
      </c>
      <c r="H49">
        <v>0.25</v>
      </c>
      <c r="I49">
        <v>344</v>
      </c>
      <c r="J49">
        <v>143.17</v>
      </c>
      <c r="K49">
        <v>47.83</v>
      </c>
      <c r="L49">
        <v>2</v>
      </c>
      <c r="M49">
        <v>342</v>
      </c>
      <c r="N49">
        <v>23.34</v>
      </c>
      <c r="O49">
        <v>17891.86</v>
      </c>
      <c r="P49">
        <v>951.63</v>
      </c>
      <c r="Q49">
        <v>2295.33</v>
      </c>
      <c r="R49">
        <v>565.02</v>
      </c>
      <c r="S49">
        <v>122.36</v>
      </c>
      <c r="T49">
        <v>215141.95</v>
      </c>
      <c r="U49">
        <v>0.22</v>
      </c>
      <c r="V49">
        <v>0.76</v>
      </c>
      <c r="W49">
        <v>9.859999999999999</v>
      </c>
      <c r="X49">
        <v>12.98</v>
      </c>
      <c r="Y49">
        <v>0.5</v>
      </c>
      <c r="Z49">
        <v>10</v>
      </c>
    </row>
    <row r="50" spans="1:26">
      <c r="A50">
        <v>2</v>
      </c>
      <c r="B50">
        <v>70</v>
      </c>
      <c r="C50" t="s">
        <v>26</v>
      </c>
      <c r="D50">
        <v>1.1332</v>
      </c>
      <c r="E50">
        <v>88.23999999999999</v>
      </c>
      <c r="F50">
        <v>79.86</v>
      </c>
      <c r="G50">
        <v>22.5</v>
      </c>
      <c r="H50">
        <v>0.37</v>
      </c>
      <c r="I50">
        <v>213</v>
      </c>
      <c r="J50">
        <v>144.54</v>
      </c>
      <c r="K50">
        <v>47.83</v>
      </c>
      <c r="L50">
        <v>3</v>
      </c>
      <c r="M50">
        <v>211</v>
      </c>
      <c r="N50">
        <v>23.71</v>
      </c>
      <c r="O50">
        <v>18060.85</v>
      </c>
      <c r="P50">
        <v>883.24</v>
      </c>
      <c r="Q50">
        <v>2295.2</v>
      </c>
      <c r="R50">
        <v>397.08</v>
      </c>
      <c r="S50">
        <v>122.36</v>
      </c>
      <c r="T50">
        <v>131825.07</v>
      </c>
      <c r="U50">
        <v>0.31</v>
      </c>
      <c r="V50">
        <v>0.8100000000000001</v>
      </c>
      <c r="W50">
        <v>9.640000000000001</v>
      </c>
      <c r="X50">
        <v>7.95</v>
      </c>
      <c r="Y50">
        <v>0.5</v>
      </c>
      <c r="Z50">
        <v>10</v>
      </c>
    </row>
    <row r="51" spans="1:26">
      <c r="A51">
        <v>3</v>
      </c>
      <c r="B51">
        <v>70</v>
      </c>
      <c r="C51" t="s">
        <v>26</v>
      </c>
      <c r="D51">
        <v>1.1868</v>
      </c>
      <c r="E51">
        <v>84.26000000000001</v>
      </c>
      <c r="F51">
        <v>77.61</v>
      </c>
      <c r="G51">
        <v>30.44</v>
      </c>
      <c r="H51">
        <v>0.49</v>
      </c>
      <c r="I51">
        <v>153</v>
      </c>
      <c r="J51">
        <v>145.92</v>
      </c>
      <c r="K51">
        <v>47.83</v>
      </c>
      <c r="L51">
        <v>4</v>
      </c>
      <c r="M51">
        <v>151</v>
      </c>
      <c r="N51">
        <v>24.09</v>
      </c>
      <c r="O51">
        <v>18230.35</v>
      </c>
      <c r="P51">
        <v>846.12</v>
      </c>
      <c r="Q51">
        <v>2295.29</v>
      </c>
      <c r="R51">
        <v>322.28</v>
      </c>
      <c r="S51">
        <v>122.36</v>
      </c>
      <c r="T51">
        <v>94725.35000000001</v>
      </c>
      <c r="U51">
        <v>0.38</v>
      </c>
      <c r="V51">
        <v>0.83</v>
      </c>
      <c r="W51">
        <v>9.529999999999999</v>
      </c>
      <c r="X51">
        <v>5.7</v>
      </c>
      <c r="Y51">
        <v>0.5</v>
      </c>
      <c r="Z51">
        <v>10</v>
      </c>
    </row>
    <row r="52" spans="1:26">
      <c r="A52">
        <v>4</v>
      </c>
      <c r="B52">
        <v>70</v>
      </c>
      <c r="C52" t="s">
        <v>26</v>
      </c>
      <c r="D52">
        <v>1.2206</v>
      </c>
      <c r="E52">
        <v>81.92</v>
      </c>
      <c r="F52">
        <v>76.26000000000001</v>
      </c>
      <c r="G52">
        <v>38.45</v>
      </c>
      <c r="H52">
        <v>0.6</v>
      </c>
      <c r="I52">
        <v>119</v>
      </c>
      <c r="J52">
        <v>147.3</v>
      </c>
      <c r="K52">
        <v>47.83</v>
      </c>
      <c r="L52">
        <v>5</v>
      </c>
      <c r="M52">
        <v>117</v>
      </c>
      <c r="N52">
        <v>24.47</v>
      </c>
      <c r="O52">
        <v>18400.38</v>
      </c>
      <c r="P52">
        <v>820.39</v>
      </c>
      <c r="Q52">
        <v>2295.23</v>
      </c>
      <c r="R52">
        <v>277.57</v>
      </c>
      <c r="S52">
        <v>122.36</v>
      </c>
      <c r="T52">
        <v>72544.17</v>
      </c>
      <c r="U52">
        <v>0.44</v>
      </c>
      <c r="V52">
        <v>0.84</v>
      </c>
      <c r="W52">
        <v>9.460000000000001</v>
      </c>
      <c r="X52">
        <v>4.34</v>
      </c>
      <c r="Y52">
        <v>0.5</v>
      </c>
      <c r="Z52">
        <v>10</v>
      </c>
    </row>
    <row r="53" spans="1:26">
      <c r="A53">
        <v>5</v>
      </c>
      <c r="B53">
        <v>70</v>
      </c>
      <c r="C53" t="s">
        <v>26</v>
      </c>
      <c r="D53">
        <v>1.2419</v>
      </c>
      <c r="E53">
        <v>80.52</v>
      </c>
      <c r="F53">
        <v>75.48999999999999</v>
      </c>
      <c r="G53">
        <v>46.7</v>
      </c>
      <c r="H53">
        <v>0.71</v>
      </c>
      <c r="I53">
        <v>97</v>
      </c>
      <c r="J53">
        <v>148.68</v>
      </c>
      <c r="K53">
        <v>47.83</v>
      </c>
      <c r="L53">
        <v>6</v>
      </c>
      <c r="M53">
        <v>95</v>
      </c>
      <c r="N53">
        <v>24.85</v>
      </c>
      <c r="O53">
        <v>18570.94</v>
      </c>
      <c r="P53">
        <v>799.63</v>
      </c>
      <c r="Q53">
        <v>2295.18</v>
      </c>
      <c r="R53">
        <v>251.77</v>
      </c>
      <c r="S53">
        <v>122.36</v>
      </c>
      <c r="T53">
        <v>59754.75</v>
      </c>
      <c r="U53">
        <v>0.49</v>
      </c>
      <c r="V53">
        <v>0.85</v>
      </c>
      <c r="W53">
        <v>9.44</v>
      </c>
      <c r="X53">
        <v>3.58</v>
      </c>
      <c r="Y53">
        <v>0.5</v>
      </c>
      <c r="Z53">
        <v>10</v>
      </c>
    </row>
    <row r="54" spans="1:26">
      <c r="A54">
        <v>6</v>
      </c>
      <c r="B54">
        <v>70</v>
      </c>
      <c r="C54" t="s">
        <v>26</v>
      </c>
      <c r="D54">
        <v>1.2586</v>
      </c>
      <c r="E54">
        <v>79.45</v>
      </c>
      <c r="F54">
        <v>74.89</v>
      </c>
      <c r="G54">
        <v>55.47</v>
      </c>
      <c r="H54">
        <v>0.83</v>
      </c>
      <c r="I54">
        <v>81</v>
      </c>
      <c r="J54">
        <v>150.07</v>
      </c>
      <c r="K54">
        <v>47.83</v>
      </c>
      <c r="L54">
        <v>7</v>
      </c>
      <c r="M54">
        <v>79</v>
      </c>
      <c r="N54">
        <v>25.24</v>
      </c>
      <c r="O54">
        <v>18742.03</v>
      </c>
      <c r="P54">
        <v>780.54</v>
      </c>
      <c r="Q54">
        <v>2295.21</v>
      </c>
      <c r="R54">
        <v>231.3</v>
      </c>
      <c r="S54">
        <v>122.36</v>
      </c>
      <c r="T54">
        <v>49595.88</v>
      </c>
      <c r="U54">
        <v>0.53</v>
      </c>
      <c r="V54">
        <v>0.86</v>
      </c>
      <c r="W54">
        <v>9.42</v>
      </c>
      <c r="X54">
        <v>2.97</v>
      </c>
      <c r="Y54">
        <v>0.5</v>
      </c>
      <c r="Z54">
        <v>10</v>
      </c>
    </row>
    <row r="55" spans="1:26">
      <c r="A55">
        <v>7</v>
      </c>
      <c r="B55">
        <v>70</v>
      </c>
      <c r="C55" t="s">
        <v>26</v>
      </c>
      <c r="D55">
        <v>1.2697</v>
      </c>
      <c r="E55">
        <v>78.76000000000001</v>
      </c>
      <c r="F55">
        <v>74.51000000000001</v>
      </c>
      <c r="G55">
        <v>63.87</v>
      </c>
      <c r="H55">
        <v>0.9399999999999999</v>
      </c>
      <c r="I55">
        <v>70</v>
      </c>
      <c r="J55">
        <v>151.46</v>
      </c>
      <c r="K55">
        <v>47.83</v>
      </c>
      <c r="L55">
        <v>8</v>
      </c>
      <c r="M55">
        <v>68</v>
      </c>
      <c r="N55">
        <v>25.63</v>
      </c>
      <c r="O55">
        <v>18913.66</v>
      </c>
      <c r="P55">
        <v>763.85</v>
      </c>
      <c r="Q55">
        <v>2295.12</v>
      </c>
      <c r="R55">
        <v>218.21</v>
      </c>
      <c r="S55">
        <v>122.36</v>
      </c>
      <c r="T55">
        <v>43105.13</v>
      </c>
      <c r="U55">
        <v>0.5600000000000001</v>
      </c>
      <c r="V55">
        <v>0.86</v>
      </c>
      <c r="W55">
        <v>9.42</v>
      </c>
      <c r="X55">
        <v>2.6</v>
      </c>
      <c r="Y55">
        <v>0.5</v>
      </c>
      <c r="Z55">
        <v>10</v>
      </c>
    </row>
    <row r="56" spans="1:26">
      <c r="A56">
        <v>8</v>
      </c>
      <c r="B56">
        <v>70</v>
      </c>
      <c r="C56" t="s">
        <v>26</v>
      </c>
      <c r="D56">
        <v>1.2797</v>
      </c>
      <c r="E56">
        <v>78.14</v>
      </c>
      <c r="F56">
        <v>74.15000000000001</v>
      </c>
      <c r="G56">
        <v>72.94</v>
      </c>
      <c r="H56">
        <v>1.04</v>
      </c>
      <c r="I56">
        <v>61</v>
      </c>
      <c r="J56">
        <v>152.85</v>
      </c>
      <c r="K56">
        <v>47.83</v>
      </c>
      <c r="L56">
        <v>9</v>
      </c>
      <c r="M56">
        <v>59</v>
      </c>
      <c r="N56">
        <v>26.03</v>
      </c>
      <c r="O56">
        <v>19085.83</v>
      </c>
      <c r="P56">
        <v>748.66</v>
      </c>
      <c r="Q56">
        <v>2295.13</v>
      </c>
      <c r="R56">
        <v>206.8</v>
      </c>
      <c r="S56">
        <v>122.36</v>
      </c>
      <c r="T56">
        <v>37447.31</v>
      </c>
      <c r="U56">
        <v>0.59</v>
      </c>
      <c r="V56">
        <v>0.87</v>
      </c>
      <c r="W56">
        <v>9.390000000000001</v>
      </c>
      <c r="X56">
        <v>2.24</v>
      </c>
      <c r="Y56">
        <v>0.5</v>
      </c>
      <c r="Z56">
        <v>10</v>
      </c>
    </row>
    <row r="57" spans="1:26">
      <c r="A57">
        <v>9</v>
      </c>
      <c r="B57">
        <v>70</v>
      </c>
      <c r="C57" t="s">
        <v>26</v>
      </c>
      <c r="D57">
        <v>1.2874</v>
      </c>
      <c r="E57">
        <v>77.68000000000001</v>
      </c>
      <c r="F57">
        <v>73.89</v>
      </c>
      <c r="G57">
        <v>82.09999999999999</v>
      </c>
      <c r="H57">
        <v>1.15</v>
      </c>
      <c r="I57">
        <v>54</v>
      </c>
      <c r="J57">
        <v>154.25</v>
      </c>
      <c r="K57">
        <v>47.83</v>
      </c>
      <c r="L57">
        <v>10</v>
      </c>
      <c r="M57">
        <v>52</v>
      </c>
      <c r="N57">
        <v>26.43</v>
      </c>
      <c r="O57">
        <v>19258.55</v>
      </c>
      <c r="P57">
        <v>732.48</v>
      </c>
      <c r="Q57">
        <v>2295.17</v>
      </c>
      <c r="R57">
        <v>197.99</v>
      </c>
      <c r="S57">
        <v>122.36</v>
      </c>
      <c r="T57">
        <v>33078.7</v>
      </c>
      <c r="U57">
        <v>0.62</v>
      </c>
      <c r="V57">
        <v>0.87</v>
      </c>
      <c r="W57">
        <v>9.369999999999999</v>
      </c>
      <c r="X57">
        <v>1.98</v>
      </c>
      <c r="Y57">
        <v>0.5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1.2941</v>
      </c>
      <c r="E58">
        <v>77.28</v>
      </c>
      <c r="F58">
        <v>73.66</v>
      </c>
      <c r="G58">
        <v>92.08</v>
      </c>
      <c r="H58">
        <v>1.25</v>
      </c>
      <c r="I58">
        <v>48</v>
      </c>
      <c r="J58">
        <v>155.66</v>
      </c>
      <c r="K58">
        <v>47.83</v>
      </c>
      <c r="L58">
        <v>11</v>
      </c>
      <c r="M58">
        <v>46</v>
      </c>
      <c r="N58">
        <v>26.83</v>
      </c>
      <c r="O58">
        <v>19431.82</v>
      </c>
      <c r="P58">
        <v>713.72</v>
      </c>
      <c r="Q58">
        <v>2295.11</v>
      </c>
      <c r="R58">
        <v>190.35</v>
      </c>
      <c r="S58">
        <v>122.36</v>
      </c>
      <c r="T58">
        <v>29285.08</v>
      </c>
      <c r="U58">
        <v>0.64</v>
      </c>
      <c r="V58">
        <v>0.87</v>
      </c>
      <c r="W58">
        <v>9.369999999999999</v>
      </c>
      <c r="X58">
        <v>1.75</v>
      </c>
      <c r="Y58">
        <v>0.5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1.2999</v>
      </c>
      <c r="E59">
        <v>76.93000000000001</v>
      </c>
      <c r="F59">
        <v>73.45999999999999</v>
      </c>
      <c r="G59">
        <v>102.5</v>
      </c>
      <c r="H59">
        <v>1.35</v>
      </c>
      <c r="I59">
        <v>43</v>
      </c>
      <c r="J59">
        <v>157.07</v>
      </c>
      <c r="K59">
        <v>47.83</v>
      </c>
      <c r="L59">
        <v>12</v>
      </c>
      <c r="M59">
        <v>40</v>
      </c>
      <c r="N59">
        <v>27.24</v>
      </c>
      <c r="O59">
        <v>19605.66</v>
      </c>
      <c r="P59">
        <v>697.66</v>
      </c>
      <c r="Q59">
        <v>2295.14</v>
      </c>
      <c r="R59">
        <v>183.34</v>
      </c>
      <c r="S59">
        <v>122.36</v>
      </c>
      <c r="T59">
        <v>25808.79</v>
      </c>
      <c r="U59">
        <v>0.67</v>
      </c>
      <c r="V59">
        <v>0.88</v>
      </c>
      <c r="W59">
        <v>9.359999999999999</v>
      </c>
      <c r="X59">
        <v>1.55</v>
      </c>
      <c r="Y59">
        <v>0.5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1.3043</v>
      </c>
      <c r="E60">
        <v>76.67</v>
      </c>
      <c r="F60">
        <v>73.31999999999999</v>
      </c>
      <c r="G60">
        <v>112.8</v>
      </c>
      <c r="H60">
        <v>1.45</v>
      </c>
      <c r="I60">
        <v>39</v>
      </c>
      <c r="J60">
        <v>158.48</v>
      </c>
      <c r="K60">
        <v>47.83</v>
      </c>
      <c r="L60">
        <v>13</v>
      </c>
      <c r="M60">
        <v>34</v>
      </c>
      <c r="N60">
        <v>27.65</v>
      </c>
      <c r="O60">
        <v>19780.06</v>
      </c>
      <c r="P60">
        <v>681.22</v>
      </c>
      <c r="Q60">
        <v>2295.14</v>
      </c>
      <c r="R60">
        <v>179.16</v>
      </c>
      <c r="S60">
        <v>122.36</v>
      </c>
      <c r="T60">
        <v>23735.46</v>
      </c>
      <c r="U60">
        <v>0.68</v>
      </c>
      <c r="V60">
        <v>0.88</v>
      </c>
      <c r="W60">
        <v>9.34</v>
      </c>
      <c r="X60">
        <v>1.41</v>
      </c>
      <c r="Y60">
        <v>0.5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1.3073</v>
      </c>
      <c r="E61">
        <v>76.48999999999999</v>
      </c>
      <c r="F61">
        <v>73.22</v>
      </c>
      <c r="G61">
        <v>122.04</v>
      </c>
      <c r="H61">
        <v>1.55</v>
      </c>
      <c r="I61">
        <v>36</v>
      </c>
      <c r="J61">
        <v>159.9</v>
      </c>
      <c r="K61">
        <v>47.83</v>
      </c>
      <c r="L61">
        <v>14</v>
      </c>
      <c r="M61">
        <v>23</v>
      </c>
      <c r="N61">
        <v>28.07</v>
      </c>
      <c r="O61">
        <v>19955.16</v>
      </c>
      <c r="P61">
        <v>668.35</v>
      </c>
      <c r="Q61">
        <v>2295.13</v>
      </c>
      <c r="R61">
        <v>175.37</v>
      </c>
      <c r="S61">
        <v>122.36</v>
      </c>
      <c r="T61">
        <v>21855.67</v>
      </c>
      <c r="U61">
        <v>0.7</v>
      </c>
      <c r="V61">
        <v>0.88</v>
      </c>
      <c r="W61">
        <v>9.359999999999999</v>
      </c>
      <c r="X61">
        <v>1.31</v>
      </c>
      <c r="Y61">
        <v>0.5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1.3083</v>
      </c>
      <c r="E62">
        <v>76.44</v>
      </c>
      <c r="F62">
        <v>73.2</v>
      </c>
      <c r="G62">
        <v>125.48</v>
      </c>
      <c r="H62">
        <v>1.65</v>
      </c>
      <c r="I62">
        <v>35</v>
      </c>
      <c r="J62">
        <v>161.32</v>
      </c>
      <c r="K62">
        <v>47.83</v>
      </c>
      <c r="L62">
        <v>15</v>
      </c>
      <c r="M62">
        <v>6</v>
      </c>
      <c r="N62">
        <v>28.5</v>
      </c>
      <c r="O62">
        <v>20130.71</v>
      </c>
      <c r="P62">
        <v>665.25</v>
      </c>
      <c r="Q62">
        <v>2295.17</v>
      </c>
      <c r="R62">
        <v>174.16</v>
      </c>
      <c r="S62">
        <v>122.36</v>
      </c>
      <c r="T62">
        <v>21255.88</v>
      </c>
      <c r="U62">
        <v>0.7</v>
      </c>
      <c r="V62">
        <v>0.88</v>
      </c>
      <c r="W62">
        <v>9.369999999999999</v>
      </c>
      <c r="X62">
        <v>1.29</v>
      </c>
      <c r="Y62">
        <v>0.5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1.3094</v>
      </c>
      <c r="E63">
        <v>76.37</v>
      </c>
      <c r="F63">
        <v>73.16</v>
      </c>
      <c r="G63">
        <v>129.1</v>
      </c>
      <c r="H63">
        <v>1.74</v>
      </c>
      <c r="I63">
        <v>34</v>
      </c>
      <c r="J63">
        <v>162.75</v>
      </c>
      <c r="K63">
        <v>47.83</v>
      </c>
      <c r="L63">
        <v>16</v>
      </c>
      <c r="M63">
        <v>2</v>
      </c>
      <c r="N63">
        <v>28.92</v>
      </c>
      <c r="O63">
        <v>20306.85</v>
      </c>
      <c r="P63">
        <v>665.46</v>
      </c>
      <c r="Q63">
        <v>2295.19</v>
      </c>
      <c r="R63">
        <v>172.34</v>
      </c>
      <c r="S63">
        <v>122.36</v>
      </c>
      <c r="T63">
        <v>20350.21</v>
      </c>
      <c r="U63">
        <v>0.71</v>
      </c>
      <c r="V63">
        <v>0.88</v>
      </c>
      <c r="W63">
        <v>9.380000000000001</v>
      </c>
      <c r="X63">
        <v>1.25</v>
      </c>
      <c r="Y63">
        <v>0.5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1.3094</v>
      </c>
      <c r="E64">
        <v>76.37</v>
      </c>
      <c r="F64">
        <v>73.16</v>
      </c>
      <c r="G64">
        <v>129.11</v>
      </c>
      <c r="H64">
        <v>1.83</v>
      </c>
      <c r="I64">
        <v>34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671.14</v>
      </c>
      <c r="Q64">
        <v>2295.16</v>
      </c>
      <c r="R64">
        <v>172.11</v>
      </c>
      <c r="S64">
        <v>122.36</v>
      </c>
      <c r="T64">
        <v>20236.54</v>
      </c>
      <c r="U64">
        <v>0.71</v>
      </c>
      <c r="V64">
        <v>0.88</v>
      </c>
      <c r="W64">
        <v>9.390000000000001</v>
      </c>
      <c r="X64">
        <v>1.25</v>
      </c>
      <c r="Y64">
        <v>0.5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0.6345</v>
      </c>
      <c r="E65">
        <v>157.6</v>
      </c>
      <c r="F65">
        <v>115.79</v>
      </c>
      <c r="G65">
        <v>6.27</v>
      </c>
      <c r="H65">
        <v>0.1</v>
      </c>
      <c r="I65">
        <v>1108</v>
      </c>
      <c r="J65">
        <v>176.73</v>
      </c>
      <c r="K65">
        <v>52.44</v>
      </c>
      <c r="L65">
        <v>1</v>
      </c>
      <c r="M65">
        <v>1106</v>
      </c>
      <c r="N65">
        <v>33.29</v>
      </c>
      <c r="O65">
        <v>22031.19</v>
      </c>
      <c r="P65">
        <v>1518.61</v>
      </c>
      <c r="Q65">
        <v>2295.95</v>
      </c>
      <c r="R65">
        <v>1601.5</v>
      </c>
      <c r="S65">
        <v>122.36</v>
      </c>
      <c r="T65">
        <v>729561.85</v>
      </c>
      <c r="U65">
        <v>0.08</v>
      </c>
      <c r="V65">
        <v>0.5600000000000001</v>
      </c>
      <c r="W65">
        <v>11.1</v>
      </c>
      <c r="X65">
        <v>43.85</v>
      </c>
      <c r="Y65">
        <v>0.5</v>
      </c>
      <c r="Z65">
        <v>10</v>
      </c>
    </row>
    <row r="66" spans="1:26">
      <c r="A66">
        <v>1</v>
      </c>
      <c r="B66">
        <v>90</v>
      </c>
      <c r="C66" t="s">
        <v>26</v>
      </c>
      <c r="D66">
        <v>0.9558</v>
      </c>
      <c r="E66">
        <v>104.63</v>
      </c>
      <c r="F66">
        <v>87.56</v>
      </c>
      <c r="G66">
        <v>12.75</v>
      </c>
      <c r="H66">
        <v>0.2</v>
      </c>
      <c r="I66">
        <v>412</v>
      </c>
      <c r="J66">
        <v>178.21</v>
      </c>
      <c r="K66">
        <v>52.44</v>
      </c>
      <c r="L66">
        <v>2</v>
      </c>
      <c r="M66">
        <v>410</v>
      </c>
      <c r="N66">
        <v>33.77</v>
      </c>
      <c r="O66">
        <v>22213.89</v>
      </c>
      <c r="P66">
        <v>1138.82</v>
      </c>
      <c r="Q66">
        <v>2295.51</v>
      </c>
      <c r="R66">
        <v>653.73</v>
      </c>
      <c r="S66">
        <v>122.36</v>
      </c>
      <c r="T66">
        <v>259158.59</v>
      </c>
      <c r="U66">
        <v>0.19</v>
      </c>
      <c r="V66">
        <v>0.74</v>
      </c>
      <c r="W66">
        <v>9.970000000000001</v>
      </c>
      <c r="X66">
        <v>15.64</v>
      </c>
      <c r="Y66">
        <v>0.5</v>
      </c>
      <c r="Z66">
        <v>10</v>
      </c>
    </row>
    <row r="67" spans="1:26">
      <c r="A67">
        <v>2</v>
      </c>
      <c r="B67">
        <v>90</v>
      </c>
      <c r="C67" t="s">
        <v>26</v>
      </c>
      <c r="D67">
        <v>1.0772</v>
      </c>
      <c r="E67">
        <v>92.83</v>
      </c>
      <c r="F67">
        <v>81.41</v>
      </c>
      <c r="G67">
        <v>19.31</v>
      </c>
      <c r="H67">
        <v>0.3</v>
      </c>
      <c r="I67">
        <v>253</v>
      </c>
      <c r="J67">
        <v>179.7</v>
      </c>
      <c r="K67">
        <v>52.44</v>
      </c>
      <c r="L67">
        <v>3</v>
      </c>
      <c r="M67">
        <v>251</v>
      </c>
      <c r="N67">
        <v>34.26</v>
      </c>
      <c r="O67">
        <v>22397.24</v>
      </c>
      <c r="P67">
        <v>1050.12</v>
      </c>
      <c r="Q67">
        <v>2295.24</v>
      </c>
      <c r="R67">
        <v>448.92</v>
      </c>
      <c r="S67">
        <v>122.36</v>
      </c>
      <c r="T67">
        <v>157548.73</v>
      </c>
      <c r="U67">
        <v>0.27</v>
      </c>
      <c r="V67">
        <v>0.79</v>
      </c>
      <c r="W67">
        <v>9.710000000000001</v>
      </c>
      <c r="X67">
        <v>9.5</v>
      </c>
      <c r="Y67">
        <v>0.5</v>
      </c>
      <c r="Z67">
        <v>10</v>
      </c>
    </row>
    <row r="68" spans="1:26">
      <c r="A68">
        <v>3</v>
      </c>
      <c r="B68">
        <v>90</v>
      </c>
      <c r="C68" t="s">
        <v>26</v>
      </c>
      <c r="D68">
        <v>1.1417</v>
      </c>
      <c r="E68">
        <v>87.59</v>
      </c>
      <c r="F68">
        <v>78.7</v>
      </c>
      <c r="G68">
        <v>25.94</v>
      </c>
      <c r="H68">
        <v>0.39</v>
      </c>
      <c r="I68">
        <v>182</v>
      </c>
      <c r="J68">
        <v>181.19</v>
      </c>
      <c r="K68">
        <v>52.44</v>
      </c>
      <c r="L68">
        <v>4</v>
      </c>
      <c r="M68">
        <v>180</v>
      </c>
      <c r="N68">
        <v>34.75</v>
      </c>
      <c r="O68">
        <v>22581.25</v>
      </c>
      <c r="P68">
        <v>1006.43</v>
      </c>
      <c r="Q68">
        <v>2295.39</v>
      </c>
      <c r="R68">
        <v>358.06</v>
      </c>
      <c r="S68">
        <v>122.36</v>
      </c>
      <c r="T68">
        <v>112471.19</v>
      </c>
      <c r="U68">
        <v>0.34</v>
      </c>
      <c r="V68">
        <v>0.82</v>
      </c>
      <c r="W68">
        <v>9.59</v>
      </c>
      <c r="X68">
        <v>6.78</v>
      </c>
      <c r="Y68">
        <v>0.5</v>
      </c>
      <c r="Z68">
        <v>10</v>
      </c>
    </row>
    <row r="69" spans="1:26">
      <c r="A69">
        <v>4</v>
      </c>
      <c r="B69">
        <v>90</v>
      </c>
      <c r="C69" t="s">
        <v>26</v>
      </c>
      <c r="D69">
        <v>1.1807</v>
      </c>
      <c r="E69">
        <v>84.69</v>
      </c>
      <c r="F69">
        <v>77.22</v>
      </c>
      <c r="G69">
        <v>32.63</v>
      </c>
      <c r="H69">
        <v>0.49</v>
      </c>
      <c r="I69">
        <v>142</v>
      </c>
      <c r="J69">
        <v>182.69</v>
      </c>
      <c r="K69">
        <v>52.44</v>
      </c>
      <c r="L69">
        <v>5</v>
      </c>
      <c r="M69">
        <v>140</v>
      </c>
      <c r="N69">
        <v>35.25</v>
      </c>
      <c r="O69">
        <v>22766.06</v>
      </c>
      <c r="P69">
        <v>978.92</v>
      </c>
      <c r="Q69">
        <v>2295.29</v>
      </c>
      <c r="R69">
        <v>308.96</v>
      </c>
      <c r="S69">
        <v>122.36</v>
      </c>
      <c r="T69">
        <v>88120.96000000001</v>
      </c>
      <c r="U69">
        <v>0.4</v>
      </c>
      <c r="V69">
        <v>0.83</v>
      </c>
      <c r="W69">
        <v>9.52</v>
      </c>
      <c r="X69">
        <v>5.31</v>
      </c>
      <c r="Y69">
        <v>0.5</v>
      </c>
      <c r="Z69">
        <v>10</v>
      </c>
    </row>
    <row r="70" spans="1:26">
      <c r="A70">
        <v>5</v>
      </c>
      <c r="B70">
        <v>90</v>
      </c>
      <c r="C70" t="s">
        <v>26</v>
      </c>
      <c r="D70">
        <v>1.2085</v>
      </c>
      <c r="E70">
        <v>82.75</v>
      </c>
      <c r="F70">
        <v>76.2</v>
      </c>
      <c r="G70">
        <v>39.41</v>
      </c>
      <c r="H70">
        <v>0.58</v>
      </c>
      <c r="I70">
        <v>116</v>
      </c>
      <c r="J70">
        <v>184.19</v>
      </c>
      <c r="K70">
        <v>52.44</v>
      </c>
      <c r="L70">
        <v>6</v>
      </c>
      <c r="M70">
        <v>114</v>
      </c>
      <c r="N70">
        <v>35.75</v>
      </c>
      <c r="O70">
        <v>22951.43</v>
      </c>
      <c r="P70">
        <v>957.51</v>
      </c>
      <c r="Q70">
        <v>2295.16</v>
      </c>
      <c r="R70">
        <v>275.28</v>
      </c>
      <c r="S70">
        <v>122.36</v>
      </c>
      <c r="T70">
        <v>71411.75</v>
      </c>
      <c r="U70">
        <v>0.44</v>
      </c>
      <c r="V70">
        <v>0.84</v>
      </c>
      <c r="W70">
        <v>9.470000000000001</v>
      </c>
      <c r="X70">
        <v>4.29</v>
      </c>
      <c r="Y70">
        <v>0.5</v>
      </c>
      <c r="Z70">
        <v>10</v>
      </c>
    </row>
    <row r="71" spans="1:26">
      <c r="A71">
        <v>6</v>
      </c>
      <c r="B71">
        <v>90</v>
      </c>
      <c r="C71" t="s">
        <v>26</v>
      </c>
      <c r="D71">
        <v>1.2281</v>
      </c>
      <c r="E71">
        <v>81.42</v>
      </c>
      <c r="F71">
        <v>75.52</v>
      </c>
      <c r="G71">
        <v>46.24</v>
      </c>
      <c r="H71">
        <v>0.67</v>
      </c>
      <c r="I71">
        <v>98</v>
      </c>
      <c r="J71">
        <v>185.7</v>
      </c>
      <c r="K71">
        <v>52.44</v>
      </c>
      <c r="L71">
        <v>7</v>
      </c>
      <c r="M71">
        <v>96</v>
      </c>
      <c r="N71">
        <v>36.26</v>
      </c>
      <c r="O71">
        <v>23137.49</v>
      </c>
      <c r="P71">
        <v>939.92</v>
      </c>
      <c r="Q71">
        <v>2295.11</v>
      </c>
      <c r="R71">
        <v>252.68</v>
      </c>
      <c r="S71">
        <v>122.36</v>
      </c>
      <c r="T71">
        <v>60203.27</v>
      </c>
      <c r="U71">
        <v>0.48</v>
      </c>
      <c r="V71">
        <v>0.85</v>
      </c>
      <c r="W71">
        <v>9.44</v>
      </c>
      <c r="X71">
        <v>3.61</v>
      </c>
      <c r="Y71">
        <v>0.5</v>
      </c>
      <c r="Z71">
        <v>10</v>
      </c>
    </row>
    <row r="72" spans="1:26">
      <c r="A72">
        <v>7</v>
      </c>
      <c r="B72">
        <v>90</v>
      </c>
      <c r="C72" t="s">
        <v>26</v>
      </c>
      <c r="D72">
        <v>1.2436</v>
      </c>
      <c r="E72">
        <v>80.41</v>
      </c>
      <c r="F72">
        <v>75</v>
      </c>
      <c r="G72">
        <v>53.57</v>
      </c>
      <c r="H72">
        <v>0.76</v>
      </c>
      <c r="I72">
        <v>84</v>
      </c>
      <c r="J72">
        <v>187.22</v>
      </c>
      <c r="K72">
        <v>52.44</v>
      </c>
      <c r="L72">
        <v>8</v>
      </c>
      <c r="M72">
        <v>82</v>
      </c>
      <c r="N72">
        <v>36.78</v>
      </c>
      <c r="O72">
        <v>23324.24</v>
      </c>
      <c r="P72">
        <v>924.52</v>
      </c>
      <c r="Q72">
        <v>2295.16</v>
      </c>
      <c r="R72">
        <v>235.12</v>
      </c>
      <c r="S72">
        <v>122.36</v>
      </c>
      <c r="T72">
        <v>51492.64</v>
      </c>
      <c r="U72">
        <v>0.52</v>
      </c>
      <c r="V72">
        <v>0.86</v>
      </c>
      <c r="W72">
        <v>9.42</v>
      </c>
      <c r="X72">
        <v>3.09</v>
      </c>
      <c r="Y72">
        <v>0.5</v>
      </c>
      <c r="Z72">
        <v>10</v>
      </c>
    </row>
    <row r="73" spans="1:26">
      <c r="A73">
        <v>8</v>
      </c>
      <c r="B73">
        <v>90</v>
      </c>
      <c r="C73" t="s">
        <v>26</v>
      </c>
      <c r="D73">
        <v>1.2548</v>
      </c>
      <c r="E73">
        <v>79.69</v>
      </c>
      <c r="F73">
        <v>74.64</v>
      </c>
      <c r="G73">
        <v>60.52</v>
      </c>
      <c r="H73">
        <v>0.85</v>
      </c>
      <c r="I73">
        <v>74</v>
      </c>
      <c r="J73">
        <v>188.74</v>
      </c>
      <c r="K73">
        <v>52.44</v>
      </c>
      <c r="L73">
        <v>9</v>
      </c>
      <c r="M73">
        <v>72</v>
      </c>
      <c r="N73">
        <v>37.3</v>
      </c>
      <c r="O73">
        <v>23511.69</v>
      </c>
      <c r="P73">
        <v>911.41</v>
      </c>
      <c r="Q73">
        <v>2295.22</v>
      </c>
      <c r="R73">
        <v>222.97</v>
      </c>
      <c r="S73">
        <v>122.36</v>
      </c>
      <c r="T73">
        <v>45466.25</v>
      </c>
      <c r="U73">
        <v>0.55</v>
      </c>
      <c r="V73">
        <v>0.86</v>
      </c>
      <c r="W73">
        <v>9.41</v>
      </c>
      <c r="X73">
        <v>2.73</v>
      </c>
      <c r="Y73">
        <v>0.5</v>
      </c>
      <c r="Z73">
        <v>10</v>
      </c>
    </row>
    <row r="74" spans="1:26">
      <c r="A74">
        <v>9</v>
      </c>
      <c r="B74">
        <v>90</v>
      </c>
      <c r="C74" t="s">
        <v>26</v>
      </c>
      <c r="D74">
        <v>1.2635</v>
      </c>
      <c r="E74">
        <v>79.15000000000001</v>
      </c>
      <c r="F74">
        <v>74.38</v>
      </c>
      <c r="G74">
        <v>67.62</v>
      </c>
      <c r="H74">
        <v>0.93</v>
      </c>
      <c r="I74">
        <v>66</v>
      </c>
      <c r="J74">
        <v>190.26</v>
      </c>
      <c r="K74">
        <v>52.44</v>
      </c>
      <c r="L74">
        <v>10</v>
      </c>
      <c r="M74">
        <v>64</v>
      </c>
      <c r="N74">
        <v>37.82</v>
      </c>
      <c r="O74">
        <v>23699.85</v>
      </c>
      <c r="P74">
        <v>897.79</v>
      </c>
      <c r="Q74">
        <v>2295.12</v>
      </c>
      <c r="R74">
        <v>214.29</v>
      </c>
      <c r="S74">
        <v>122.36</v>
      </c>
      <c r="T74">
        <v>41167.54</v>
      </c>
      <c r="U74">
        <v>0.57</v>
      </c>
      <c r="V74">
        <v>0.87</v>
      </c>
      <c r="W74">
        <v>9.4</v>
      </c>
      <c r="X74">
        <v>2.47</v>
      </c>
      <c r="Y74">
        <v>0.5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1.2727</v>
      </c>
      <c r="E75">
        <v>78.58</v>
      </c>
      <c r="F75">
        <v>74.06</v>
      </c>
      <c r="G75">
        <v>75.31</v>
      </c>
      <c r="H75">
        <v>1.02</v>
      </c>
      <c r="I75">
        <v>59</v>
      </c>
      <c r="J75">
        <v>191.79</v>
      </c>
      <c r="K75">
        <v>52.44</v>
      </c>
      <c r="L75">
        <v>11</v>
      </c>
      <c r="M75">
        <v>57</v>
      </c>
      <c r="N75">
        <v>38.35</v>
      </c>
      <c r="O75">
        <v>23888.73</v>
      </c>
      <c r="P75">
        <v>886.86</v>
      </c>
      <c r="Q75">
        <v>2295.12</v>
      </c>
      <c r="R75">
        <v>203.78</v>
      </c>
      <c r="S75">
        <v>122.36</v>
      </c>
      <c r="T75">
        <v>35946.85</v>
      </c>
      <c r="U75">
        <v>0.6</v>
      </c>
      <c r="V75">
        <v>0.87</v>
      </c>
      <c r="W75">
        <v>9.380000000000001</v>
      </c>
      <c r="X75">
        <v>2.15</v>
      </c>
      <c r="Y75">
        <v>0.5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1.2781</v>
      </c>
      <c r="E76">
        <v>78.23999999999999</v>
      </c>
      <c r="F76">
        <v>73.90000000000001</v>
      </c>
      <c r="G76">
        <v>82.11</v>
      </c>
      <c r="H76">
        <v>1.1</v>
      </c>
      <c r="I76">
        <v>54</v>
      </c>
      <c r="J76">
        <v>193.33</v>
      </c>
      <c r="K76">
        <v>52.44</v>
      </c>
      <c r="L76">
        <v>12</v>
      </c>
      <c r="M76">
        <v>52</v>
      </c>
      <c r="N76">
        <v>38.89</v>
      </c>
      <c r="O76">
        <v>24078.33</v>
      </c>
      <c r="P76">
        <v>876.3099999999999</v>
      </c>
      <c r="Q76">
        <v>2295.12</v>
      </c>
      <c r="R76">
        <v>198.25</v>
      </c>
      <c r="S76">
        <v>122.36</v>
      </c>
      <c r="T76">
        <v>33210.02</v>
      </c>
      <c r="U76">
        <v>0.62</v>
      </c>
      <c r="V76">
        <v>0.87</v>
      </c>
      <c r="W76">
        <v>9.380000000000001</v>
      </c>
      <c r="X76">
        <v>1.99</v>
      </c>
      <c r="Y76">
        <v>0.5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1.2843</v>
      </c>
      <c r="E77">
        <v>77.87</v>
      </c>
      <c r="F77">
        <v>73.7</v>
      </c>
      <c r="G77">
        <v>90.25</v>
      </c>
      <c r="H77">
        <v>1.18</v>
      </c>
      <c r="I77">
        <v>49</v>
      </c>
      <c r="J77">
        <v>194.88</v>
      </c>
      <c r="K77">
        <v>52.44</v>
      </c>
      <c r="L77">
        <v>13</v>
      </c>
      <c r="M77">
        <v>47</v>
      </c>
      <c r="N77">
        <v>39.43</v>
      </c>
      <c r="O77">
        <v>24268.67</v>
      </c>
      <c r="P77">
        <v>862.78</v>
      </c>
      <c r="Q77">
        <v>2295.17</v>
      </c>
      <c r="R77">
        <v>192.03</v>
      </c>
      <c r="S77">
        <v>122.36</v>
      </c>
      <c r="T77">
        <v>30123.68</v>
      </c>
      <c r="U77">
        <v>0.64</v>
      </c>
      <c r="V77">
        <v>0.87</v>
      </c>
      <c r="W77">
        <v>9.359999999999999</v>
      </c>
      <c r="X77">
        <v>1.79</v>
      </c>
      <c r="Y77">
        <v>0.5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1.2895</v>
      </c>
      <c r="E78">
        <v>77.55</v>
      </c>
      <c r="F78">
        <v>73.53</v>
      </c>
      <c r="G78">
        <v>98.04000000000001</v>
      </c>
      <c r="H78">
        <v>1.27</v>
      </c>
      <c r="I78">
        <v>45</v>
      </c>
      <c r="J78">
        <v>196.42</v>
      </c>
      <c r="K78">
        <v>52.44</v>
      </c>
      <c r="L78">
        <v>14</v>
      </c>
      <c r="M78">
        <v>43</v>
      </c>
      <c r="N78">
        <v>39.98</v>
      </c>
      <c r="O78">
        <v>24459.75</v>
      </c>
      <c r="P78">
        <v>852.28</v>
      </c>
      <c r="Q78">
        <v>2295.11</v>
      </c>
      <c r="R78">
        <v>185.81</v>
      </c>
      <c r="S78">
        <v>122.36</v>
      </c>
      <c r="T78">
        <v>27033.49</v>
      </c>
      <c r="U78">
        <v>0.66</v>
      </c>
      <c r="V78">
        <v>0.88</v>
      </c>
      <c r="W78">
        <v>9.369999999999999</v>
      </c>
      <c r="X78">
        <v>1.62</v>
      </c>
      <c r="Y78">
        <v>0.5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1.2927</v>
      </c>
      <c r="E79">
        <v>77.36</v>
      </c>
      <c r="F79">
        <v>73.44</v>
      </c>
      <c r="G79">
        <v>104.92</v>
      </c>
      <c r="H79">
        <v>1.35</v>
      </c>
      <c r="I79">
        <v>42</v>
      </c>
      <c r="J79">
        <v>197.98</v>
      </c>
      <c r="K79">
        <v>52.44</v>
      </c>
      <c r="L79">
        <v>15</v>
      </c>
      <c r="M79">
        <v>40</v>
      </c>
      <c r="N79">
        <v>40.54</v>
      </c>
      <c r="O79">
        <v>24651.58</v>
      </c>
      <c r="P79">
        <v>841.79</v>
      </c>
      <c r="Q79">
        <v>2295.12</v>
      </c>
      <c r="R79">
        <v>183.58</v>
      </c>
      <c r="S79">
        <v>122.36</v>
      </c>
      <c r="T79">
        <v>25934.4</v>
      </c>
      <c r="U79">
        <v>0.67</v>
      </c>
      <c r="V79">
        <v>0.88</v>
      </c>
      <c r="W79">
        <v>9.34</v>
      </c>
      <c r="X79">
        <v>1.53</v>
      </c>
      <c r="Y79">
        <v>0.5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1.2966</v>
      </c>
      <c r="E80">
        <v>77.13</v>
      </c>
      <c r="F80">
        <v>73.31999999999999</v>
      </c>
      <c r="G80">
        <v>112.8</v>
      </c>
      <c r="H80">
        <v>1.42</v>
      </c>
      <c r="I80">
        <v>39</v>
      </c>
      <c r="J80">
        <v>199.54</v>
      </c>
      <c r="K80">
        <v>52.44</v>
      </c>
      <c r="L80">
        <v>16</v>
      </c>
      <c r="M80">
        <v>37</v>
      </c>
      <c r="N80">
        <v>41.1</v>
      </c>
      <c r="O80">
        <v>24844.17</v>
      </c>
      <c r="P80">
        <v>829.58</v>
      </c>
      <c r="Q80">
        <v>2295.15</v>
      </c>
      <c r="R80">
        <v>179.25</v>
      </c>
      <c r="S80">
        <v>122.36</v>
      </c>
      <c r="T80">
        <v>23783.84</v>
      </c>
      <c r="U80">
        <v>0.68</v>
      </c>
      <c r="V80">
        <v>0.88</v>
      </c>
      <c r="W80">
        <v>9.34</v>
      </c>
      <c r="X80">
        <v>1.41</v>
      </c>
      <c r="Y80">
        <v>0.5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1.3003</v>
      </c>
      <c r="E81">
        <v>76.90000000000001</v>
      </c>
      <c r="F81">
        <v>73.2</v>
      </c>
      <c r="G81">
        <v>122.01</v>
      </c>
      <c r="H81">
        <v>1.5</v>
      </c>
      <c r="I81">
        <v>36</v>
      </c>
      <c r="J81">
        <v>201.11</v>
      </c>
      <c r="K81">
        <v>52.44</v>
      </c>
      <c r="L81">
        <v>17</v>
      </c>
      <c r="M81">
        <v>34</v>
      </c>
      <c r="N81">
        <v>41.67</v>
      </c>
      <c r="O81">
        <v>25037.53</v>
      </c>
      <c r="P81">
        <v>819.7</v>
      </c>
      <c r="Q81">
        <v>2295.12</v>
      </c>
      <c r="R81">
        <v>175.26</v>
      </c>
      <c r="S81">
        <v>122.36</v>
      </c>
      <c r="T81">
        <v>21803.48</v>
      </c>
      <c r="U81">
        <v>0.7</v>
      </c>
      <c r="V81">
        <v>0.88</v>
      </c>
      <c r="W81">
        <v>9.34</v>
      </c>
      <c r="X81">
        <v>1.29</v>
      </c>
      <c r="Y81">
        <v>0.5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1.3023</v>
      </c>
      <c r="E82">
        <v>76.79000000000001</v>
      </c>
      <c r="F82">
        <v>73.16</v>
      </c>
      <c r="G82">
        <v>129.11</v>
      </c>
      <c r="H82">
        <v>1.58</v>
      </c>
      <c r="I82">
        <v>34</v>
      </c>
      <c r="J82">
        <v>202.68</v>
      </c>
      <c r="K82">
        <v>52.44</v>
      </c>
      <c r="L82">
        <v>18</v>
      </c>
      <c r="M82">
        <v>32</v>
      </c>
      <c r="N82">
        <v>42.24</v>
      </c>
      <c r="O82">
        <v>25231.66</v>
      </c>
      <c r="P82">
        <v>806.02</v>
      </c>
      <c r="Q82">
        <v>2295.14</v>
      </c>
      <c r="R82">
        <v>173.7</v>
      </c>
      <c r="S82">
        <v>122.36</v>
      </c>
      <c r="T82">
        <v>21034</v>
      </c>
      <c r="U82">
        <v>0.7</v>
      </c>
      <c r="V82">
        <v>0.88</v>
      </c>
      <c r="W82">
        <v>9.34</v>
      </c>
      <c r="X82">
        <v>1.25</v>
      </c>
      <c r="Y82">
        <v>0.5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1.3068</v>
      </c>
      <c r="E83">
        <v>76.52</v>
      </c>
      <c r="F83">
        <v>73</v>
      </c>
      <c r="G83">
        <v>141.29</v>
      </c>
      <c r="H83">
        <v>1.65</v>
      </c>
      <c r="I83">
        <v>31</v>
      </c>
      <c r="J83">
        <v>204.26</v>
      </c>
      <c r="K83">
        <v>52.44</v>
      </c>
      <c r="L83">
        <v>19</v>
      </c>
      <c r="M83">
        <v>28</v>
      </c>
      <c r="N83">
        <v>42.82</v>
      </c>
      <c r="O83">
        <v>25426.72</v>
      </c>
      <c r="P83">
        <v>793.03</v>
      </c>
      <c r="Q83">
        <v>2295.12</v>
      </c>
      <c r="R83">
        <v>168.36</v>
      </c>
      <c r="S83">
        <v>122.36</v>
      </c>
      <c r="T83">
        <v>18379.01</v>
      </c>
      <c r="U83">
        <v>0.73</v>
      </c>
      <c r="V83">
        <v>0.88</v>
      </c>
      <c r="W83">
        <v>9.33</v>
      </c>
      <c r="X83">
        <v>1.09</v>
      </c>
      <c r="Y83">
        <v>0.5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1.3076</v>
      </c>
      <c r="E84">
        <v>76.48</v>
      </c>
      <c r="F84">
        <v>72.98999999999999</v>
      </c>
      <c r="G84">
        <v>145.98</v>
      </c>
      <c r="H84">
        <v>1.73</v>
      </c>
      <c r="I84">
        <v>30</v>
      </c>
      <c r="J84">
        <v>205.85</v>
      </c>
      <c r="K84">
        <v>52.44</v>
      </c>
      <c r="L84">
        <v>20</v>
      </c>
      <c r="M84">
        <v>23</v>
      </c>
      <c r="N84">
        <v>43.41</v>
      </c>
      <c r="O84">
        <v>25622.45</v>
      </c>
      <c r="P84">
        <v>785.5700000000001</v>
      </c>
      <c r="Q84">
        <v>2295.16</v>
      </c>
      <c r="R84">
        <v>167.96</v>
      </c>
      <c r="S84">
        <v>122.36</v>
      </c>
      <c r="T84">
        <v>18181.37</v>
      </c>
      <c r="U84">
        <v>0.73</v>
      </c>
      <c r="V84">
        <v>0.88</v>
      </c>
      <c r="W84">
        <v>9.34</v>
      </c>
      <c r="X84">
        <v>1.08</v>
      </c>
      <c r="Y84">
        <v>0.5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1.31</v>
      </c>
      <c r="E85">
        <v>76.34</v>
      </c>
      <c r="F85">
        <v>72.92</v>
      </c>
      <c r="G85">
        <v>156.26</v>
      </c>
      <c r="H85">
        <v>1.8</v>
      </c>
      <c r="I85">
        <v>28</v>
      </c>
      <c r="J85">
        <v>207.45</v>
      </c>
      <c r="K85">
        <v>52.44</v>
      </c>
      <c r="L85">
        <v>21</v>
      </c>
      <c r="M85">
        <v>16</v>
      </c>
      <c r="N85">
        <v>44</v>
      </c>
      <c r="O85">
        <v>25818.99</v>
      </c>
      <c r="P85">
        <v>777.0599999999999</v>
      </c>
      <c r="Q85">
        <v>2295.14</v>
      </c>
      <c r="R85">
        <v>165.46</v>
      </c>
      <c r="S85">
        <v>122.36</v>
      </c>
      <c r="T85">
        <v>16944.78</v>
      </c>
      <c r="U85">
        <v>0.74</v>
      </c>
      <c r="V85">
        <v>0.88</v>
      </c>
      <c r="W85">
        <v>9.34</v>
      </c>
      <c r="X85">
        <v>1.01</v>
      </c>
      <c r="Y85">
        <v>0.5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1.3092</v>
      </c>
      <c r="E86">
        <v>76.38</v>
      </c>
      <c r="F86">
        <v>72.95999999999999</v>
      </c>
      <c r="G86">
        <v>156.35</v>
      </c>
      <c r="H86">
        <v>1.87</v>
      </c>
      <c r="I86">
        <v>28</v>
      </c>
      <c r="J86">
        <v>209.05</v>
      </c>
      <c r="K86">
        <v>52.44</v>
      </c>
      <c r="L86">
        <v>22</v>
      </c>
      <c r="M86">
        <v>10</v>
      </c>
      <c r="N86">
        <v>44.6</v>
      </c>
      <c r="O86">
        <v>26016.35</v>
      </c>
      <c r="P86">
        <v>775.13</v>
      </c>
      <c r="Q86">
        <v>2295.16</v>
      </c>
      <c r="R86">
        <v>166.4</v>
      </c>
      <c r="S86">
        <v>122.36</v>
      </c>
      <c r="T86">
        <v>17413.59</v>
      </c>
      <c r="U86">
        <v>0.74</v>
      </c>
      <c r="V86">
        <v>0.88</v>
      </c>
      <c r="W86">
        <v>9.359999999999999</v>
      </c>
      <c r="X86">
        <v>1.05</v>
      </c>
      <c r="Y86">
        <v>0.5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1.3112</v>
      </c>
      <c r="E87">
        <v>76.27</v>
      </c>
      <c r="F87">
        <v>72.88</v>
      </c>
      <c r="G87">
        <v>161.97</v>
      </c>
      <c r="H87">
        <v>1.94</v>
      </c>
      <c r="I87">
        <v>27</v>
      </c>
      <c r="J87">
        <v>210.65</v>
      </c>
      <c r="K87">
        <v>52.44</v>
      </c>
      <c r="L87">
        <v>23</v>
      </c>
      <c r="M87">
        <v>2</v>
      </c>
      <c r="N87">
        <v>45.21</v>
      </c>
      <c r="O87">
        <v>26214.54</v>
      </c>
      <c r="P87">
        <v>777.4</v>
      </c>
      <c r="Q87">
        <v>2295.11</v>
      </c>
      <c r="R87">
        <v>163.97</v>
      </c>
      <c r="S87">
        <v>122.36</v>
      </c>
      <c r="T87">
        <v>16204</v>
      </c>
      <c r="U87">
        <v>0.75</v>
      </c>
      <c r="V87">
        <v>0.88</v>
      </c>
      <c r="W87">
        <v>9.35</v>
      </c>
      <c r="X87">
        <v>0.97</v>
      </c>
      <c r="Y87">
        <v>0.5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1.311</v>
      </c>
      <c r="E88">
        <v>76.28</v>
      </c>
      <c r="F88">
        <v>72.89</v>
      </c>
      <c r="G88">
        <v>161.99</v>
      </c>
      <c r="H88">
        <v>2.01</v>
      </c>
      <c r="I88">
        <v>27</v>
      </c>
      <c r="J88">
        <v>212.27</v>
      </c>
      <c r="K88">
        <v>52.44</v>
      </c>
      <c r="L88">
        <v>24</v>
      </c>
      <c r="M88">
        <v>0</v>
      </c>
      <c r="N88">
        <v>45.82</v>
      </c>
      <c r="O88">
        <v>26413.56</v>
      </c>
      <c r="P88">
        <v>783.25</v>
      </c>
      <c r="Q88">
        <v>2295.16</v>
      </c>
      <c r="R88">
        <v>163.92</v>
      </c>
      <c r="S88">
        <v>122.36</v>
      </c>
      <c r="T88">
        <v>16176.23</v>
      </c>
      <c r="U88">
        <v>0.75</v>
      </c>
      <c r="V88">
        <v>0.88</v>
      </c>
      <c r="W88">
        <v>9.359999999999999</v>
      </c>
      <c r="X88">
        <v>0.98</v>
      </c>
      <c r="Y88">
        <v>0.5</v>
      </c>
      <c r="Z88">
        <v>10</v>
      </c>
    </row>
    <row r="89" spans="1:26">
      <c r="A89">
        <v>0</v>
      </c>
      <c r="B89">
        <v>10</v>
      </c>
      <c r="C89" t="s">
        <v>26</v>
      </c>
      <c r="D89">
        <v>1.1766</v>
      </c>
      <c r="E89">
        <v>84.98999999999999</v>
      </c>
      <c r="F89">
        <v>80.78</v>
      </c>
      <c r="G89">
        <v>20.98</v>
      </c>
      <c r="H89">
        <v>0.64</v>
      </c>
      <c r="I89">
        <v>231</v>
      </c>
      <c r="J89">
        <v>26.11</v>
      </c>
      <c r="K89">
        <v>12.1</v>
      </c>
      <c r="L89">
        <v>1</v>
      </c>
      <c r="M89">
        <v>0</v>
      </c>
      <c r="N89">
        <v>3.01</v>
      </c>
      <c r="O89">
        <v>3454.41</v>
      </c>
      <c r="P89">
        <v>233.17</v>
      </c>
      <c r="Q89">
        <v>2295.38</v>
      </c>
      <c r="R89">
        <v>416.63</v>
      </c>
      <c r="S89">
        <v>122.36</v>
      </c>
      <c r="T89">
        <v>141514.2</v>
      </c>
      <c r="U89">
        <v>0.29</v>
      </c>
      <c r="V89">
        <v>0.8</v>
      </c>
      <c r="W89">
        <v>9.99</v>
      </c>
      <c r="X89">
        <v>8.859999999999999</v>
      </c>
      <c r="Y89">
        <v>0.5</v>
      </c>
      <c r="Z89">
        <v>10</v>
      </c>
    </row>
    <row r="90" spans="1:26">
      <c r="A90">
        <v>0</v>
      </c>
      <c r="B90">
        <v>45</v>
      </c>
      <c r="C90" t="s">
        <v>26</v>
      </c>
      <c r="D90">
        <v>0.908</v>
      </c>
      <c r="E90">
        <v>110.13</v>
      </c>
      <c r="F90">
        <v>95.52</v>
      </c>
      <c r="G90">
        <v>9.33</v>
      </c>
      <c r="H90">
        <v>0.18</v>
      </c>
      <c r="I90">
        <v>614</v>
      </c>
      <c r="J90">
        <v>98.70999999999999</v>
      </c>
      <c r="K90">
        <v>39.72</v>
      </c>
      <c r="L90">
        <v>1</v>
      </c>
      <c r="M90">
        <v>612</v>
      </c>
      <c r="N90">
        <v>12.99</v>
      </c>
      <c r="O90">
        <v>12407.75</v>
      </c>
      <c r="P90">
        <v>846.9400000000001</v>
      </c>
      <c r="Q90">
        <v>2295.69</v>
      </c>
      <c r="R90">
        <v>920.91</v>
      </c>
      <c r="S90">
        <v>122.36</v>
      </c>
      <c r="T90">
        <v>391737.14</v>
      </c>
      <c r="U90">
        <v>0.13</v>
      </c>
      <c r="V90">
        <v>0.67</v>
      </c>
      <c r="W90">
        <v>10.29</v>
      </c>
      <c r="X90">
        <v>23.6</v>
      </c>
      <c r="Y90">
        <v>0.5</v>
      </c>
      <c r="Z90">
        <v>10</v>
      </c>
    </row>
    <row r="91" spans="1:26">
      <c r="A91">
        <v>1</v>
      </c>
      <c r="B91">
        <v>45</v>
      </c>
      <c r="C91" t="s">
        <v>26</v>
      </c>
      <c r="D91">
        <v>1.1281</v>
      </c>
      <c r="E91">
        <v>88.65000000000001</v>
      </c>
      <c r="F91">
        <v>81.44</v>
      </c>
      <c r="G91">
        <v>19.24</v>
      </c>
      <c r="H91">
        <v>0.35</v>
      </c>
      <c r="I91">
        <v>254</v>
      </c>
      <c r="J91">
        <v>99.95</v>
      </c>
      <c r="K91">
        <v>39.72</v>
      </c>
      <c r="L91">
        <v>2</v>
      </c>
      <c r="M91">
        <v>252</v>
      </c>
      <c r="N91">
        <v>13.24</v>
      </c>
      <c r="O91">
        <v>12561.45</v>
      </c>
      <c r="P91">
        <v>703.8099999999999</v>
      </c>
      <c r="Q91">
        <v>2295.33</v>
      </c>
      <c r="R91">
        <v>449.66</v>
      </c>
      <c r="S91">
        <v>122.36</v>
      </c>
      <c r="T91">
        <v>157914.19</v>
      </c>
      <c r="U91">
        <v>0.27</v>
      </c>
      <c r="V91">
        <v>0.79</v>
      </c>
      <c r="W91">
        <v>9.710000000000001</v>
      </c>
      <c r="X91">
        <v>9.529999999999999</v>
      </c>
      <c r="Y91">
        <v>0.5</v>
      </c>
      <c r="Z91">
        <v>10</v>
      </c>
    </row>
    <row r="92" spans="1:26">
      <c r="A92">
        <v>2</v>
      </c>
      <c r="B92">
        <v>45</v>
      </c>
      <c r="C92" t="s">
        <v>26</v>
      </c>
      <c r="D92">
        <v>1.204</v>
      </c>
      <c r="E92">
        <v>83.06</v>
      </c>
      <c r="F92">
        <v>77.81999999999999</v>
      </c>
      <c r="G92">
        <v>29.55</v>
      </c>
      <c r="H92">
        <v>0.52</v>
      </c>
      <c r="I92">
        <v>158</v>
      </c>
      <c r="J92">
        <v>101.2</v>
      </c>
      <c r="K92">
        <v>39.72</v>
      </c>
      <c r="L92">
        <v>3</v>
      </c>
      <c r="M92">
        <v>156</v>
      </c>
      <c r="N92">
        <v>13.49</v>
      </c>
      <c r="O92">
        <v>12715.54</v>
      </c>
      <c r="P92">
        <v>653.8</v>
      </c>
      <c r="Q92">
        <v>2295.18</v>
      </c>
      <c r="R92">
        <v>328.74</v>
      </c>
      <c r="S92">
        <v>122.36</v>
      </c>
      <c r="T92">
        <v>97932.48</v>
      </c>
      <c r="U92">
        <v>0.37</v>
      </c>
      <c r="V92">
        <v>0.83</v>
      </c>
      <c r="W92">
        <v>9.550000000000001</v>
      </c>
      <c r="X92">
        <v>5.91</v>
      </c>
      <c r="Y92">
        <v>0.5</v>
      </c>
      <c r="Z92">
        <v>10</v>
      </c>
    </row>
    <row r="93" spans="1:26">
      <c r="A93">
        <v>3</v>
      </c>
      <c r="B93">
        <v>45</v>
      </c>
      <c r="C93" t="s">
        <v>26</v>
      </c>
      <c r="D93">
        <v>1.2445</v>
      </c>
      <c r="E93">
        <v>80.34999999999999</v>
      </c>
      <c r="F93">
        <v>76.06</v>
      </c>
      <c r="G93">
        <v>40.75</v>
      </c>
      <c r="H93">
        <v>0.6899999999999999</v>
      </c>
      <c r="I93">
        <v>112</v>
      </c>
      <c r="J93">
        <v>102.45</v>
      </c>
      <c r="K93">
        <v>39.72</v>
      </c>
      <c r="L93">
        <v>4</v>
      </c>
      <c r="M93">
        <v>110</v>
      </c>
      <c r="N93">
        <v>13.74</v>
      </c>
      <c r="O93">
        <v>12870.03</v>
      </c>
      <c r="P93">
        <v>619.55</v>
      </c>
      <c r="Q93">
        <v>2295.17</v>
      </c>
      <c r="R93">
        <v>270.32</v>
      </c>
      <c r="S93">
        <v>122.36</v>
      </c>
      <c r="T93">
        <v>68951.32000000001</v>
      </c>
      <c r="U93">
        <v>0.45</v>
      </c>
      <c r="V93">
        <v>0.85</v>
      </c>
      <c r="W93">
        <v>9.470000000000001</v>
      </c>
      <c r="X93">
        <v>4.15</v>
      </c>
      <c r="Y93">
        <v>0.5</v>
      </c>
      <c r="Z93">
        <v>10</v>
      </c>
    </row>
    <row r="94" spans="1:26">
      <c r="A94">
        <v>4</v>
      </c>
      <c r="B94">
        <v>45</v>
      </c>
      <c r="C94" t="s">
        <v>26</v>
      </c>
      <c r="D94">
        <v>1.2689</v>
      </c>
      <c r="E94">
        <v>78.81</v>
      </c>
      <c r="F94">
        <v>75.05</v>
      </c>
      <c r="G94">
        <v>52.36</v>
      </c>
      <c r="H94">
        <v>0.85</v>
      </c>
      <c r="I94">
        <v>86</v>
      </c>
      <c r="J94">
        <v>103.71</v>
      </c>
      <c r="K94">
        <v>39.72</v>
      </c>
      <c r="L94">
        <v>5</v>
      </c>
      <c r="M94">
        <v>84</v>
      </c>
      <c r="N94">
        <v>14</v>
      </c>
      <c r="O94">
        <v>13024.91</v>
      </c>
      <c r="P94">
        <v>590.15</v>
      </c>
      <c r="Q94">
        <v>2295.2</v>
      </c>
      <c r="R94">
        <v>236.93</v>
      </c>
      <c r="S94">
        <v>122.36</v>
      </c>
      <c r="T94">
        <v>52387.79</v>
      </c>
      <c r="U94">
        <v>0.52</v>
      </c>
      <c r="V94">
        <v>0.86</v>
      </c>
      <c r="W94">
        <v>9.42</v>
      </c>
      <c r="X94">
        <v>3.14</v>
      </c>
      <c r="Y94">
        <v>0.5</v>
      </c>
      <c r="Z94">
        <v>10</v>
      </c>
    </row>
    <row r="95" spans="1:26">
      <c r="A95">
        <v>5</v>
      </c>
      <c r="B95">
        <v>45</v>
      </c>
      <c r="C95" t="s">
        <v>26</v>
      </c>
      <c r="D95">
        <v>1.2844</v>
      </c>
      <c r="E95">
        <v>77.84999999999999</v>
      </c>
      <c r="F95">
        <v>74.45</v>
      </c>
      <c r="G95">
        <v>64.73999999999999</v>
      </c>
      <c r="H95">
        <v>1.01</v>
      </c>
      <c r="I95">
        <v>69</v>
      </c>
      <c r="J95">
        <v>104.97</v>
      </c>
      <c r="K95">
        <v>39.72</v>
      </c>
      <c r="L95">
        <v>6</v>
      </c>
      <c r="M95">
        <v>67</v>
      </c>
      <c r="N95">
        <v>14.25</v>
      </c>
      <c r="O95">
        <v>13180.19</v>
      </c>
      <c r="P95">
        <v>564.53</v>
      </c>
      <c r="Q95">
        <v>2295.11</v>
      </c>
      <c r="R95">
        <v>216.6</v>
      </c>
      <c r="S95">
        <v>122.36</v>
      </c>
      <c r="T95">
        <v>42306.52</v>
      </c>
      <c r="U95">
        <v>0.5600000000000001</v>
      </c>
      <c r="V95">
        <v>0.86</v>
      </c>
      <c r="W95">
        <v>9.4</v>
      </c>
      <c r="X95">
        <v>2.54</v>
      </c>
      <c r="Y95">
        <v>0.5</v>
      </c>
      <c r="Z95">
        <v>10</v>
      </c>
    </row>
    <row r="96" spans="1:26">
      <c r="A96">
        <v>6</v>
      </c>
      <c r="B96">
        <v>45</v>
      </c>
      <c r="C96" t="s">
        <v>26</v>
      </c>
      <c r="D96">
        <v>1.2956</v>
      </c>
      <c r="E96">
        <v>77.19</v>
      </c>
      <c r="F96">
        <v>74.03</v>
      </c>
      <c r="G96">
        <v>77.92</v>
      </c>
      <c r="H96">
        <v>1.16</v>
      </c>
      <c r="I96">
        <v>57</v>
      </c>
      <c r="J96">
        <v>106.23</v>
      </c>
      <c r="K96">
        <v>39.72</v>
      </c>
      <c r="L96">
        <v>7</v>
      </c>
      <c r="M96">
        <v>43</v>
      </c>
      <c r="N96">
        <v>14.52</v>
      </c>
      <c r="O96">
        <v>13335.87</v>
      </c>
      <c r="P96">
        <v>539.97</v>
      </c>
      <c r="Q96">
        <v>2295.13</v>
      </c>
      <c r="R96">
        <v>202.23</v>
      </c>
      <c r="S96">
        <v>122.36</v>
      </c>
      <c r="T96">
        <v>35181.43</v>
      </c>
      <c r="U96">
        <v>0.61</v>
      </c>
      <c r="V96">
        <v>0.87</v>
      </c>
      <c r="W96">
        <v>9.390000000000001</v>
      </c>
      <c r="X96">
        <v>2.12</v>
      </c>
      <c r="Y96">
        <v>0.5</v>
      </c>
      <c r="Z96">
        <v>10</v>
      </c>
    </row>
    <row r="97" spans="1:26">
      <c r="A97">
        <v>7</v>
      </c>
      <c r="B97">
        <v>45</v>
      </c>
      <c r="C97" t="s">
        <v>26</v>
      </c>
      <c r="D97">
        <v>1.2993</v>
      </c>
      <c r="E97">
        <v>76.95999999999999</v>
      </c>
      <c r="F97">
        <v>73.89</v>
      </c>
      <c r="G97">
        <v>83.64</v>
      </c>
      <c r="H97">
        <v>1.31</v>
      </c>
      <c r="I97">
        <v>53</v>
      </c>
      <c r="J97">
        <v>107.5</v>
      </c>
      <c r="K97">
        <v>39.72</v>
      </c>
      <c r="L97">
        <v>8</v>
      </c>
      <c r="M97">
        <v>7</v>
      </c>
      <c r="N97">
        <v>14.78</v>
      </c>
      <c r="O97">
        <v>13491.96</v>
      </c>
      <c r="P97">
        <v>532.1799999999999</v>
      </c>
      <c r="Q97">
        <v>2295.2</v>
      </c>
      <c r="R97">
        <v>195.93</v>
      </c>
      <c r="S97">
        <v>122.36</v>
      </c>
      <c r="T97">
        <v>32054.51</v>
      </c>
      <c r="U97">
        <v>0.62</v>
      </c>
      <c r="V97">
        <v>0.87</v>
      </c>
      <c r="W97">
        <v>9.43</v>
      </c>
      <c r="X97">
        <v>1.97</v>
      </c>
      <c r="Y97">
        <v>0.5</v>
      </c>
      <c r="Z97">
        <v>10</v>
      </c>
    </row>
    <row r="98" spans="1:26">
      <c r="A98">
        <v>8</v>
      </c>
      <c r="B98">
        <v>45</v>
      </c>
      <c r="C98" t="s">
        <v>26</v>
      </c>
      <c r="D98">
        <v>1.3001</v>
      </c>
      <c r="E98">
        <v>76.92</v>
      </c>
      <c r="F98">
        <v>73.86</v>
      </c>
      <c r="G98">
        <v>85.22</v>
      </c>
      <c r="H98">
        <v>1.46</v>
      </c>
      <c r="I98">
        <v>52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536.84</v>
      </c>
      <c r="Q98">
        <v>2295.27</v>
      </c>
      <c r="R98">
        <v>194.91</v>
      </c>
      <c r="S98">
        <v>122.36</v>
      </c>
      <c r="T98">
        <v>31545.82</v>
      </c>
      <c r="U98">
        <v>0.63</v>
      </c>
      <c r="V98">
        <v>0.87</v>
      </c>
      <c r="W98">
        <v>9.43</v>
      </c>
      <c r="X98">
        <v>1.95</v>
      </c>
      <c r="Y98">
        <v>0.5</v>
      </c>
      <c r="Z98">
        <v>10</v>
      </c>
    </row>
    <row r="99" spans="1:26">
      <c r="A99">
        <v>0</v>
      </c>
      <c r="B99">
        <v>60</v>
      </c>
      <c r="C99" t="s">
        <v>26</v>
      </c>
      <c r="D99">
        <v>0.8089</v>
      </c>
      <c r="E99">
        <v>123.62</v>
      </c>
      <c r="F99">
        <v>101.81</v>
      </c>
      <c r="G99">
        <v>7.93</v>
      </c>
      <c r="H99">
        <v>0.14</v>
      </c>
      <c r="I99">
        <v>770</v>
      </c>
      <c r="J99">
        <v>124.63</v>
      </c>
      <c r="K99">
        <v>45</v>
      </c>
      <c r="L99">
        <v>1</v>
      </c>
      <c r="M99">
        <v>768</v>
      </c>
      <c r="N99">
        <v>18.64</v>
      </c>
      <c r="O99">
        <v>15605.44</v>
      </c>
      <c r="P99">
        <v>1059.92</v>
      </c>
      <c r="Q99">
        <v>2295.54</v>
      </c>
      <c r="R99">
        <v>1132.03</v>
      </c>
      <c r="S99">
        <v>122.36</v>
      </c>
      <c r="T99">
        <v>496520</v>
      </c>
      <c r="U99">
        <v>0.11</v>
      </c>
      <c r="V99">
        <v>0.63</v>
      </c>
      <c r="W99">
        <v>10.54</v>
      </c>
      <c r="X99">
        <v>29.89</v>
      </c>
      <c r="Y99">
        <v>0.5</v>
      </c>
      <c r="Z99">
        <v>10</v>
      </c>
    </row>
    <row r="100" spans="1:26">
      <c r="A100">
        <v>1</v>
      </c>
      <c r="B100">
        <v>60</v>
      </c>
      <c r="C100" t="s">
        <v>26</v>
      </c>
      <c r="D100">
        <v>1.0686</v>
      </c>
      <c r="E100">
        <v>93.58</v>
      </c>
      <c r="F100">
        <v>83.55</v>
      </c>
      <c r="G100">
        <v>16.22</v>
      </c>
      <c r="H100">
        <v>0.28</v>
      </c>
      <c r="I100">
        <v>309</v>
      </c>
      <c r="J100">
        <v>125.95</v>
      </c>
      <c r="K100">
        <v>45</v>
      </c>
      <c r="L100">
        <v>2</v>
      </c>
      <c r="M100">
        <v>307</v>
      </c>
      <c r="N100">
        <v>18.95</v>
      </c>
      <c r="O100">
        <v>15767.7</v>
      </c>
      <c r="P100">
        <v>855.6900000000001</v>
      </c>
      <c r="Q100">
        <v>2295.44</v>
      </c>
      <c r="R100">
        <v>520.5700000000001</v>
      </c>
      <c r="S100">
        <v>122.36</v>
      </c>
      <c r="T100">
        <v>193094.03</v>
      </c>
      <c r="U100">
        <v>0.24</v>
      </c>
      <c r="V100">
        <v>0.77</v>
      </c>
      <c r="W100">
        <v>9.789999999999999</v>
      </c>
      <c r="X100">
        <v>11.63</v>
      </c>
      <c r="Y100">
        <v>0.5</v>
      </c>
      <c r="Z100">
        <v>10</v>
      </c>
    </row>
    <row r="101" spans="1:26">
      <c r="A101">
        <v>2</v>
      </c>
      <c r="B101">
        <v>60</v>
      </c>
      <c r="C101" t="s">
        <v>26</v>
      </c>
      <c r="D101">
        <v>1.1614</v>
      </c>
      <c r="E101">
        <v>86.09999999999999</v>
      </c>
      <c r="F101">
        <v>79.06</v>
      </c>
      <c r="G101">
        <v>24.71</v>
      </c>
      <c r="H101">
        <v>0.42</v>
      </c>
      <c r="I101">
        <v>192</v>
      </c>
      <c r="J101">
        <v>127.27</v>
      </c>
      <c r="K101">
        <v>45</v>
      </c>
      <c r="L101">
        <v>3</v>
      </c>
      <c r="M101">
        <v>190</v>
      </c>
      <c r="N101">
        <v>19.27</v>
      </c>
      <c r="O101">
        <v>15930.42</v>
      </c>
      <c r="P101">
        <v>795.34</v>
      </c>
      <c r="Q101">
        <v>2295.23</v>
      </c>
      <c r="R101">
        <v>370.93</v>
      </c>
      <c r="S101">
        <v>122.36</v>
      </c>
      <c r="T101">
        <v>118856.78</v>
      </c>
      <c r="U101">
        <v>0.33</v>
      </c>
      <c r="V101">
        <v>0.8100000000000001</v>
      </c>
      <c r="W101">
        <v>9.59</v>
      </c>
      <c r="X101">
        <v>7.15</v>
      </c>
      <c r="Y101">
        <v>0.5</v>
      </c>
      <c r="Z101">
        <v>10</v>
      </c>
    </row>
    <row r="102" spans="1:26">
      <c r="A102">
        <v>3</v>
      </c>
      <c r="B102">
        <v>60</v>
      </c>
      <c r="C102" t="s">
        <v>26</v>
      </c>
      <c r="D102">
        <v>1.2095</v>
      </c>
      <c r="E102">
        <v>82.68000000000001</v>
      </c>
      <c r="F102">
        <v>77.02</v>
      </c>
      <c r="G102">
        <v>33.49</v>
      </c>
      <c r="H102">
        <v>0.55</v>
      </c>
      <c r="I102">
        <v>138</v>
      </c>
      <c r="J102">
        <v>128.59</v>
      </c>
      <c r="K102">
        <v>45</v>
      </c>
      <c r="L102">
        <v>4</v>
      </c>
      <c r="M102">
        <v>136</v>
      </c>
      <c r="N102">
        <v>19.59</v>
      </c>
      <c r="O102">
        <v>16093.6</v>
      </c>
      <c r="P102">
        <v>761.49</v>
      </c>
      <c r="Q102">
        <v>2295.17</v>
      </c>
      <c r="R102">
        <v>302.58</v>
      </c>
      <c r="S102">
        <v>122.36</v>
      </c>
      <c r="T102">
        <v>84952.21000000001</v>
      </c>
      <c r="U102">
        <v>0.4</v>
      </c>
      <c r="V102">
        <v>0.84</v>
      </c>
      <c r="W102">
        <v>9.51</v>
      </c>
      <c r="X102">
        <v>5.11</v>
      </c>
      <c r="Y102">
        <v>0.5</v>
      </c>
      <c r="Z102">
        <v>10</v>
      </c>
    </row>
    <row r="103" spans="1:26">
      <c r="A103">
        <v>4</v>
      </c>
      <c r="B103">
        <v>60</v>
      </c>
      <c r="C103" t="s">
        <v>26</v>
      </c>
      <c r="D103">
        <v>1.2385</v>
      </c>
      <c r="E103">
        <v>80.73999999999999</v>
      </c>
      <c r="F103">
        <v>75.87</v>
      </c>
      <c r="G103">
        <v>42.55</v>
      </c>
      <c r="H103">
        <v>0.68</v>
      </c>
      <c r="I103">
        <v>107</v>
      </c>
      <c r="J103">
        <v>129.92</v>
      </c>
      <c r="K103">
        <v>45</v>
      </c>
      <c r="L103">
        <v>5</v>
      </c>
      <c r="M103">
        <v>105</v>
      </c>
      <c r="N103">
        <v>19.92</v>
      </c>
      <c r="O103">
        <v>16257.24</v>
      </c>
      <c r="P103">
        <v>735.28</v>
      </c>
      <c r="Q103">
        <v>2295.22</v>
      </c>
      <c r="R103">
        <v>264.19</v>
      </c>
      <c r="S103">
        <v>122.36</v>
      </c>
      <c r="T103">
        <v>65914.06</v>
      </c>
      <c r="U103">
        <v>0.46</v>
      </c>
      <c r="V103">
        <v>0.85</v>
      </c>
      <c r="W103">
        <v>9.460000000000001</v>
      </c>
      <c r="X103">
        <v>3.96</v>
      </c>
      <c r="Y103">
        <v>0.5</v>
      </c>
      <c r="Z103">
        <v>10</v>
      </c>
    </row>
    <row r="104" spans="1:26">
      <c r="A104">
        <v>5</v>
      </c>
      <c r="B104">
        <v>60</v>
      </c>
      <c r="C104" t="s">
        <v>26</v>
      </c>
      <c r="D104">
        <v>1.2585</v>
      </c>
      <c r="E104">
        <v>79.45999999999999</v>
      </c>
      <c r="F104">
        <v>75.11</v>
      </c>
      <c r="G104">
        <v>51.8</v>
      </c>
      <c r="H104">
        <v>0.8100000000000001</v>
      </c>
      <c r="I104">
        <v>87</v>
      </c>
      <c r="J104">
        <v>131.25</v>
      </c>
      <c r="K104">
        <v>45</v>
      </c>
      <c r="L104">
        <v>6</v>
      </c>
      <c r="M104">
        <v>85</v>
      </c>
      <c r="N104">
        <v>20.25</v>
      </c>
      <c r="O104">
        <v>16421.36</v>
      </c>
      <c r="P104">
        <v>713.26</v>
      </c>
      <c r="Q104">
        <v>2295.16</v>
      </c>
      <c r="R104">
        <v>238.94</v>
      </c>
      <c r="S104">
        <v>122.36</v>
      </c>
      <c r="T104">
        <v>53386.55</v>
      </c>
      <c r="U104">
        <v>0.51</v>
      </c>
      <c r="V104">
        <v>0.86</v>
      </c>
      <c r="W104">
        <v>9.42</v>
      </c>
      <c r="X104">
        <v>3.19</v>
      </c>
      <c r="Y104">
        <v>0.5</v>
      </c>
      <c r="Z104">
        <v>10</v>
      </c>
    </row>
    <row r="105" spans="1:26">
      <c r="A105">
        <v>6</v>
      </c>
      <c r="B105">
        <v>60</v>
      </c>
      <c r="C105" t="s">
        <v>26</v>
      </c>
      <c r="D105">
        <v>1.274</v>
      </c>
      <c r="E105">
        <v>78.48999999999999</v>
      </c>
      <c r="F105">
        <v>74.52</v>
      </c>
      <c r="G105">
        <v>62.1</v>
      </c>
      <c r="H105">
        <v>0.93</v>
      </c>
      <c r="I105">
        <v>72</v>
      </c>
      <c r="J105">
        <v>132.58</v>
      </c>
      <c r="K105">
        <v>45</v>
      </c>
      <c r="L105">
        <v>7</v>
      </c>
      <c r="M105">
        <v>70</v>
      </c>
      <c r="N105">
        <v>20.59</v>
      </c>
      <c r="O105">
        <v>16585.95</v>
      </c>
      <c r="P105">
        <v>692.3</v>
      </c>
      <c r="Q105">
        <v>2295.14</v>
      </c>
      <c r="R105">
        <v>219.35</v>
      </c>
      <c r="S105">
        <v>122.36</v>
      </c>
      <c r="T105">
        <v>43666.28</v>
      </c>
      <c r="U105">
        <v>0.5600000000000001</v>
      </c>
      <c r="V105">
        <v>0.86</v>
      </c>
      <c r="W105">
        <v>9.390000000000001</v>
      </c>
      <c r="X105">
        <v>2.61</v>
      </c>
      <c r="Y105">
        <v>0.5</v>
      </c>
      <c r="Z105">
        <v>10</v>
      </c>
    </row>
    <row r="106" spans="1:26">
      <c r="A106">
        <v>7</v>
      </c>
      <c r="B106">
        <v>60</v>
      </c>
      <c r="C106" t="s">
        <v>26</v>
      </c>
      <c r="D106">
        <v>1.2843</v>
      </c>
      <c r="E106">
        <v>77.86</v>
      </c>
      <c r="F106">
        <v>74.15000000000001</v>
      </c>
      <c r="G106">
        <v>71.75</v>
      </c>
      <c r="H106">
        <v>1.06</v>
      </c>
      <c r="I106">
        <v>62</v>
      </c>
      <c r="J106">
        <v>133.92</v>
      </c>
      <c r="K106">
        <v>45</v>
      </c>
      <c r="L106">
        <v>8</v>
      </c>
      <c r="M106">
        <v>60</v>
      </c>
      <c r="N106">
        <v>20.93</v>
      </c>
      <c r="O106">
        <v>16751.02</v>
      </c>
      <c r="P106">
        <v>673.0700000000001</v>
      </c>
      <c r="Q106">
        <v>2295.17</v>
      </c>
      <c r="R106">
        <v>206.54</v>
      </c>
      <c r="S106">
        <v>122.36</v>
      </c>
      <c r="T106">
        <v>37314.25</v>
      </c>
      <c r="U106">
        <v>0.59</v>
      </c>
      <c r="V106">
        <v>0.87</v>
      </c>
      <c r="W106">
        <v>9.390000000000001</v>
      </c>
      <c r="X106">
        <v>2.23</v>
      </c>
      <c r="Y106">
        <v>0.5</v>
      </c>
      <c r="Z106">
        <v>10</v>
      </c>
    </row>
    <row r="107" spans="1:26">
      <c r="A107">
        <v>8</v>
      </c>
      <c r="B107">
        <v>60</v>
      </c>
      <c r="C107" t="s">
        <v>26</v>
      </c>
      <c r="D107">
        <v>1.2918</v>
      </c>
      <c r="E107">
        <v>77.41</v>
      </c>
      <c r="F107">
        <v>73.90000000000001</v>
      </c>
      <c r="G107">
        <v>82.11</v>
      </c>
      <c r="H107">
        <v>1.18</v>
      </c>
      <c r="I107">
        <v>54</v>
      </c>
      <c r="J107">
        <v>135.27</v>
      </c>
      <c r="K107">
        <v>45</v>
      </c>
      <c r="L107">
        <v>9</v>
      </c>
      <c r="M107">
        <v>52</v>
      </c>
      <c r="N107">
        <v>21.27</v>
      </c>
      <c r="O107">
        <v>16916.71</v>
      </c>
      <c r="P107">
        <v>654.72</v>
      </c>
      <c r="Q107">
        <v>2295.15</v>
      </c>
      <c r="R107">
        <v>198.32</v>
      </c>
      <c r="S107">
        <v>122.36</v>
      </c>
      <c r="T107">
        <v>33242.89</v>
      </c>
      <c r="U107">
        <v>0.62</v>
      </c>
      <c r="V107">
        <v>0.87</v>
      </c>
      <c r="W107">
        <v>9.380000000000001</v>
      </c>
      <c r="X107">
        <v>1.99</v>
      </c>
      <c r="Y107">
        <v>0.5</v>
      </c>
      <c r="Z107">
        <v>10</v>
      </c>
    </row>
    <row r="108" spans="1:26">
      <c r="A108">
        <v>9</v>
      </c>
      <c r="B108">
        <v>60</v>
      </c>
      <c r="C108" t="s">
        <v>26</v>
      </c>
      <c r="D108">
        <v>1.2994</v>
      </c>
      <c r="E108">
        <v>76.95999999999999</v>
      </c>
      <c r="F108">
        <v>73.63</v>
      </c>
      <c r="G108">
        <v>93.98999999999999</v>
      </c>
      <c r="H108">
        <v>1.29</v>
      </c>
      <c r="I108">
        <v>47</v>
      </c>
      <c r="J108">
        <v>136.61</v>
      </c>
      <c r="K108">
        <v>45</v>
      </c>
      <c r="L108">
        <v>10</v>
      </c>
      <c r="M108">
        <v>44</v>
      </c>
      <c r="N108">
        <v>21.61</v>
      </c>
      <c r="O108">
        <v>17082.76</v>
      </c>
      <c r="P108">
        <v>634.4299999999999</v>
      </c>
      <c r="Q108">
        <v>2295.12</v>
      </c>
      <c r="R108">
        <v>189.28</v>
      </c>
      <c r="S108">
        <v>122.36</v>
      </c>
      <c r="T108">
        <v>28758.7</v>
      </c>
      <c r="U108">
        <v>0.65</v>
      </c>
      <c r="V108">
        <v>0.87</v>
      </c>
      <c r="W108">
        <v>9.359999999999999</v>
      </c>
      <c r="X108">
        <v>1.71</v>
      </c>
      <c r="Y108">
        <v>0.5</v>
      </c>
      <c r="Z108">
        <v>10</v>
      </c>
    </row>
    <row r="109" spans="1:26">
      <c r="A109">
        <v>10</v>
      </c>
      <c r="B109">
        <v>60</v>
      </c>
      <c r="C109" t="s">
        <v>26</v>
      </c>
      <c r="D109">
        <v>1.3043</v>
      </c>
      <c r="E109">
        <v>76.67</v>
      </c>
      <c r="F109">
        <v>73.45999999999999</v>
      </c>
      <c r="G109">
        <v>104.95</v>
      </c>
      <c r="H109">
        <v>1.41</v>
      </c>
      <c r="I109">
        <v>42</v>
      </c>
      <c r="J109">
        <v>137.96</v>
      </c>
      <c r="K109">
        <v>45</v>
      </c>
      <c r="L109">
        <v>11</v>
      </c>
      <c r="M109">
        <v>24</v>
      </c>
      <c r="N109">
        <v>21.96</v>
      </c>
      <c r="O109">
        <v>17249.3</v>
      </c>
      <c r="P109">
        <v>617.95</v>
      </c>
      <c r="Q109">
        <v>2295.11</v>
      </c>
      <c r="R109">
        <v>183.33</v>
      </c>
      <c r="S109">
        <v>122.36</v>
      </c>
      <c r="T109">
        <v>25807.88</v>
      </c>
      <c r="U109">
        <v>0.67</v>
      </c>
      <c r="V109">
        <v>0.88</v>
      </c>
      <c r="W109">
        <v>9.369999999999999</v>
      </c>
      <c r="X109">
        <v>1.55</v>
      </c>
      <c r="Y109">
        <v>0.5</v>
      </c>
      <c r="Z109">
        <v>10</v>
      </c>
    </row>
    <row r="110" spans="1:26">
      <c r="A110">
        <v>11</v>
      </c>
      <c r="B110">
        <v>60</v>
      </c>
      <c r="C110" t="s">
        <v>26</v>
      </c>
      <c r="D110">
        <v>1.3063</v>
      </c>
      <c r="E110">
        <v>76.55</v>
      </c>
      <c r="F110">
        <v>73.40000000000001</v>
      </c>
      <c r="G110">
        <v>110.09</v>
      </c>
      <c r="H110">
        <v>1.52</v>
      </c>
      <c r="I110">
        <v>40</v>
      </c>
      <c r="J110">
        <v>139.32</v>
      </c>
      <c r="K110">
        <v>45</v>
      </c>
      <c r="L110">
        <v>12</v>
      </c>
      <c r="M110">
        <v>5</v>
      </c>
      <c r="N110">
        <v>22.32</v>
      </c>
      <c r="O110">
        <v>17416.34</v>
      </c>
      <c r="P110">
        <v>612.4299999999999</v>
      </c>
      <c r="Q110">
        <v>2295.13</v>
      </c>
      <c r="R110">
        <v>180.11</v>
      </c>
      <c r="S110">
        <v>122.36</v>
      </c>
      <c r="T110">
        <v>24209.32</v>
      </c>
      <c r="U110">
        <v>0.68</v>
      </c>
      <c r="V110">
        <v>0.88</v>
      </c>
      <c r="W110">
        <v>9.390000000000001</v>
      </c>
      <c r="X110">
        <v>1.49</v>
      </c>
      <c r="Y110">
        <v>0.5</v>
      </c>
      <c r="Z110">
        <v>10</v>
      </c>
    </row>
    <row r="111" spans="1:26">
      <c r="A111">
        <v>12</v>
      </c>
      <c r="B111">
        <v>60</v>
      </c>
      <c r="C111" t="s">
        <v>26</v>
      </c>
      <c r="D111">
        <v>1.3064</v>
      </c>
      <c r="E111">
        <v>76.55</v>
      </c>
      <c r="F111">
        <v>73.39</v>
      </c>
      <c r="G111">
        <v>110.09</v>
      </c>
      <c r="H111">
        <v>1.63</v>
      </c>
      <c r="I111">
        <v>40</v>
      </c>
      <c r="J111">
        <v>140.67</v>
      </c>
      <c r="K111">
        <v>45</v>
      </c>
      <c r="L111">
        <v>13</v>
      </c>
      <c r="M111">
        <v>0</v>
      </c>
      <c r="N111">
        <v>22.68</v>
      </c>
      <c r="O111">
        <v>17583.88</v>
      </c>
      <c r="P111">
        <v>618.47</v>
      </c>
      <c r="Q111">
        <v>2295.17</v>
      </c>
      <c r="R111">
        <v>179.79</v>
      </c>
      <c r="S111">
        <v>122.36</v>
      </c>
      <c r="T111">
        <v>24047.66</v>
      </c>
      <c r="U111">
        <v>0.68</v>
      </c>
      <c r="V111">
        <v>0.88</v>
      </c>
      <c r="W111">
        <v>9.4</v>
      </c>
      <c r="X111">
        <v>1.48</v>
      </c>
      <c r="Y111">
        <v>0.5</v>
      </c>
      <c r="Z111">
        <v>10</v>
      </c>
    </row>
    <row r="112" spans="1:26">
      <c r="A112">
        <v>0</v>
      </c>
      <c r="B112">
        <v>80</v>
      </c>
      <c r="C112" t="s">
        <v>26</v>
      </c>
      <c r="D112">
        <v>0.6894</v>
      </c>
      <c r="E112">
        <v>145.05</v>
      </c>
      <c r="F112">
        <v>110.86</v>
      </c>
      <c r="G112">
        <v>6.73</v>
      </c>
      <c r="H112">
        <v>0.11</v>
      </c>
      <c r="I112">
        <v>989</v>
      </c>
      <c r="J112">
        <v>159.12</v>
      </c>
      <c r="K112">
        <v>50.28</v>
      </c>
      <c r="L112">
        <v>1</v>
      </c>
      <c r="M112">
        <v>987</v>
      </c>
      <c r="N112">
        <v>27.84</v>
      </c>
      <c r="O112">
        <v>19859.16</v>
      </c>
      <c r="P112">
        <v>1357.76</v>
      </c>
      <c r="Q112">
        <v>2296.1</v>
      </c>
      <c r="R112">
        <v>1434.74</v>
      </c>
      <c r="S112">
        <v>122.36</v>
      </c>
      <c r="T112">
        <v>646775.97</v>
      </c>
      <c r="U112">
        <v>0.09</v>
      </c>
      <c r="V112">
        <v>0.58</v>
      </c>
      <c r="W112">
        <v>10.92</v>
      </c>
      <c r="X112">
        <v>38.93</v>
      </c>
      <c r="Y112">
        <v>0.5</v>
      </c>
      <c r="Z112">
        <v>10</v>
      </c>
    </row>
    <row r="113" spans="1:26">
      <c r="A113">
        <v>1</v>
      </c>
      <c r="B113">
        <v>80</v>
      </c>
      <c r="C113" t="s">
        <v>26</v>
      </c>
      <c r="D113">
        <v>0.9928</v>
      </c>
      <c r="E113">
        <v>100.73</v>
      </c>
      <c r="F113">
        <v>86.22</v>
      </c>
      <c r="G113">
        <v>13.69</v>
      </c>
      <c r="H113">
        <v>0.22</v>
      </c>
      <c r="I113">
        <v>378</v>
      </c>
      <c r="J113">
        <v>160.54</v>
      </c>
      <c r="K113">
        <v>50.28</v>
      </c>
      <c r="L113">
        <v>2</v>
      </c>
      <c r="M113">
        <v>376</v>
      </c>
      <c r="N113">
        <v>28.26</v>
      </c>
      <c r="O113">
        <v>20034.4</v>
      </c>
      <c r="P113">
        <v>1045.49</v>
      </c>
      <c r="Q113">
        <v>2295.44</v>
      </c>
      <c r="R113">
        <v>609.38</v>
      </c>
      <c r="S113">
        <v>122.36</v>
      </c>
      <c r="T113">
        <v>237151.2</v>
      </c>
      <c r="U113">
        <v>0.2</v>
      </c>
      <c r="V113">
        <v>0.75</v>
      </c>
      <c r="W113">
        <v>9.91</v>
      </c>
      <c r="X113">
        <v>14.3</v>
      </c>
      <c r="Y113">
        <v>0.5</v>
      </c>
      <c r="Z113">
        <v>10</v>
      </c>
    </row>
    <row r="114" spans="1:26">
      <c r="A114">
        <v>2</v>
      </c>
      <c r="B114">
        <v>80</v>
      </c>
      <c r="C114" t="s">
        <v>26</v>
      </c>
      <c r="D114">
        <v>1.1052</v>
      </c>
      <c r="E114">
        <v>90.48</v>
      </c>
      <c r="F114">
        <v>80.65000000000001</v>
      </c>
      <c r="G114">
        <v>20.77</v>
      </c>
      <c r="H114">
        <v>0.33</v>
      </c>
      <c r="I114">
        <v>233</v>
      </c>
      <c r="J114">
        <v>161.97</v>
      </c>
      <c r="K114">
        <v>50.28</v>
      </c>
      <c r="L114">
        <v>3</v>
      </c>
      <c r="M114">
        <v>231</v>
      </c>
      <c r="N114">
        <v>28.69</v>
      </c>
      <c r="O114">
        <v>20210.21</v>
      </c>
      <c r="P114">
        <v>967.5</v>
      </c>
      <c r="Q114">
        <v>2295.24</v>
      </c>
      <c r="R114">
        <v>423.58</v>
      </c>
      <c r="S114">
        <v>122.36</v>
      </c>
      <c r="T114">
        <v>144976.39</v>
      </c>
      <c r="U114">
        <v>0.29</v>
      </c>
      <c r="V114">
        <v>0.8</v>
      </c>
      <c r="W114">
        <v>9.66</v>
      </c>
      <c r="X114">
        <v>8.73</v>
      </c>
      <c r="Y114">
        <v>0.5</v>
      </c>
      <c r="Z114">
        <v>10</v>
      </c>
    </row>
    <row r="115" spans="1:26">
      <c r="A115">
        <v>3</v>
      </c>
      <c r="B115">
        <v>80</v>
      </c>
      <c r="C115" t="s">
        <v>26</v>
      </c>
      <c r="D115">
        <v>1.1637</v>
      </c>
      <c r="E115">
        <v>85.93000000000001</v>
      </c>
      <c r="F115">
        <v>78.19</v>
      </c>
      <c r="G115">
        <v>27.93</v>
      </c>
      <c r="H115">
        <v>0.43</v>
      </c>
      <c r="I115">
        <v>168</v>
      </c>
      <c r="J115">
        <v>163.4</v>
      </c>
      <c r="K115">
        <v>50.28</v>
      </c>
      <c r="L115">
        <v>4</v>
      </c>
      <c r="M115">
        <v>166</v>
      </c>
      <c r="N115">
        <v>29.12</v>
      </c>
      <c r="O115">
        <v>20386.62</v>
      </c>
      <c r="P115">
        <v>927.9</v>
      </c>
      <c r="Q115">
        <v>2295.28</v>
      </c>
      <c r="R115">
        <v>340.92</v>
      </c>
      <c r="S115">
        <v>122.36</v>
      </c>
      <c r="T115">
        <v>103971.98</v>
      </c>
      <c r="U115">
        <v>0.36</v>
      </c>
      <c r="V115">
        <v>0.82</v>
      </c>
      <c r="W115">
        <v>9.58</v>
      </c>
      <c r="X115">
        <v>6.28</v>
      </c>
      <c r="Y115">
        <v>0.5</v>
      </c>
      <c r="Z115">
        <v>10</v>
      </c>
    </row>
    <row r="116" spans="1:26">
      <c r="A116">
        <v>4</v>
      </c>
      <c r="B116">
        <v>80</v>
      </c>
      <c r="C116" t="s">
        <v>26</v>
      </c>
      <c r="D116">
        <v>1.2002</v>
      </c>
      <c r="E116">
        <v>83.31999999999999</v>
      </c>
      <c r="F116">
        <v>76.77</v>
      </c>
      <c r="G116">
        <v>35.16</v>
      </c>
      <c r="H116">
        <v>0.54</v>
      </c>
      <c r="I116">
        <v>131</v>
      </c>
      <c r="J116">
        <v>164.83</v>
      </c>
      <c r="K116">
        <v>50.28</v>
      </c>
      <c r="L116">
        <v>5</v>
      </c>
      <c r="M116">
        <v>129</v>
      </c>
      <c r="N116">
        <v>29.55</v>
      </c>
      <c r="O116">
        <v>20563.61</v>
      </c>
      <c r="P116">
        <v>900.88</v>
      </c>
      <c r="Q116">
        <v>2295.23</v>
      </c>
      <c r="R116">
        <v>294.22</v>
      </c>
      <c r="S116">
        <v>122.36</v>
      </c>
      <c r="T116">
        <v>80809.42999999999</v>
      </c>
      <c r="U116">
        <v>0.42</v>
      </c>
      <c r="V116">
        <v>0.84</v>
      </c>
      <c r="W116">
        <v>9.5</v>
      </c>
      <c r="X116">
        <v>4.86</v>
      </c>
      <c r="Y116">
        <v>0.5</v>
      </c>
      <c r="Z116">
        <v>10</v>
      </c>
    </row>
    <row r="117" spans="1:26">
      <c r="A117">
        <v>5</v>
      </c>
      <c r="B117">
        <v>80</v>
      </c>
      <c r="C117" t="s">
        <v>26</v>
      </c>
      <c r="D117">
        <v>1.2251</v>
      </c>
      <c r="E117">
        <v>81.62</v>
      </c>
      <c r="F117">
        <v>75.84999999999999</v>
      </c>
      <c r="G117">
        <v>42.53</v>
      </c>
      <c r="H117">
        <v>0.64</v>
      </c>
      <c r="I117">
        <v>107</v>
      </c>
      <c r="J117">
        <v>166.27</v>
      </c>
      <c r="K117">
        <v>50.28</v>
      </c>
      <c r="L117">
        <v>6</v>
      </c>
      <c r="M117">
        <v>105</v>
      </c>
      <c r="N117">
        <v>29.99</v>
      </c>
      <c r="O117">
        <v>20741.2</v>
      </c>
      <c r="P117">
        <v>880.4</v>
      </c>
      <c r="Q117">
        <v>2295.21</v>
      </c>
      <c r="R117">
        <v>263.83</v>
      </c>
      <c r="S117">
        <v>122.36</v>
      </c>
      <c r="T117">
        <v>65731.7</v>
      </c>
      <c r="U117">
        <v>0.46</v>
      </c>
      <c r="V117">
        <v>0.85</v>
      </c>
      <c r="W117">
        <v>9.449999999999999</v>
      </c>
      <c r="X117">
        <v>3.94</v>
      </c>
      <c r="Y117">
        <v>0.5</v>
      </c>
      <c r="Z117">
        <v>10</v>
      </c>
    </row>
    <row r="118" spans="1:26">
      <c r="A118">
        <v>6</v>
      </c>
      <c r="B118">
        <v>80</v>
      </c>
      <c r="C118" t="s">
        <v>26</v>
      </c>
      <c r="D118">
        <v>1.2436</v>
      </c>
      <c r="E118">
        <v>80.41</v>
      </c>
      <c r="F118">
        <v>75.19</v>
      </c>
      <c r="G118">
        <v>50.13</v>
      </c>
      <c r="H118">
        <v>0.74</v>
      </c>
      <c r="I118">
        <v>90</v>
      </c>
      <c r="J118">
        <v>167.72</v>
      </c>
      <c r="K118">
        <v>50.28</v>
      </c>
      <c r="L118">
        <v>7</v>
      </c>
      <c r="M118">
        <v>88</v>
      </c>
      <c r="N118">
        <v>30.44</v>
      </c>
      <c r="O118">
        <v>20919.39</v>
      </c>
      <c r="P118">
        <v>861.85</v>
      </c>
      <c r="Q118">
        <v>2295.15</v>
      </c>
      <c r="R118">
        <v>241.65</v>
      </c>
      <c r="S118">
        <v>122.36</v>
      </c>
      <c r="T118">
        <v>54726.57</v>
      </c>
      <c r="U118">
        <v>0.51</v>
      </c>
      <c r="V118">
        <v>0.86</v>
      </c>
      <c r="W118">
        <v>9.42</v>
      </c>
      <c r="X118">
        <v>3.28</v>
      </c>
      <c r="Y118">
        <v>0.5</v>
      </c>
      <c r="Z118">
        <v>10</v>
      </c>
    </row>
    <row r="119" spans="1:26">
      <c r="A119">
        <v>7</v>
      </c>
      <c r="B119">
        <v>80</v>
      </c>
      <c r="C119" t="s">
        <v>26</v>
      </c>
      <c r="D119">
        <v>1.2571</v>
      </c>
      <c r="E119">
        <v>79.55</v>
      </c>
      <c r="F119">
        <v>74.73999999999999</v>
      </c>
      <c r="G119">
        <v>58.24</v>
      </c>
      <c r="H119">
        <v>0.84</v>
      </c>
      <c r="I119">
        <v>77</v>
      </c>
      <c r="J119">
        <v>169.17</v>
      </c>
      <c r="K119">
        <v>50.28</v>
      </c>
      <c r="L119">
        <v>8</v>
      </c>
      <c r="M119">
        <v>75</v>
      </c>
      <c r="N119">
        <v>30.89</v>
      </c>
      <c r="O119">
        <v>21098.19</v>
      </c>
      <c r="P119">
        <v>846.63</v>
      </c>
      <c r="Q119">
        <v>2295.15</v>
      </c>
      <c r="R119">
        <v>226.58</v>
      </c>
      <c r="S119">
        <v>122.36</v>
      </c>
      <c r="T119">
        <v>47255.52</v>
      </c>
      <c r="U119">
        <v>0.54</v>
      </c>
      <c r="V119">
        <v>0.86</v>
      </c>
      <c r="W119">
        <v>9.41</v>
      </c>
      <c r="X119">
        <v>2.83</v>
      </c>
      <c r="Y119">
        <v>0.5</v>
      </c>
      <c r="Z119">
        <v>10</v>
      </c>
    </row>
    <row r="120" spans="1:26">
      <c r="A120">
        <v>8</v>
      </c>
      <c r="B120">
        <v>80</v>
      </c>
      <c r="C120" t="s">
        <v>26</v>
      </c>
      <c r="D120">
        <v>1.269</v>
      </c>
      <c r="E120">
        <v>78.8</v>
      </c>
      <c r="F120">
        <v>74.31999999999999</v>
      </c>
      <c r="G120">
        <v>66.55</v>
      </c>
      <c r="H120">
        <v>0.9399999999999999</v>
      </c>
      <c r="I120">
        <v>67</v>
      </c>
      <c r="J120">
        <v>170.62</v>
      </c>
      <c r="K120">
        <v>50.28</v>
      </c>
      <c r="L120">
        <v>9</v>
      </c>
      <c r="M120">
        <v>65</v>
      </c>
      <c r="N120">
        <v>31.34</v>
      </c>
      <c r="O120">
        <v>21277.6</v>
      </c>
      <c r="P120">
        <v>829.6900000000001</v>
      </c>
      <c r="Q120">
        <v>2295.13</v>
      </c>
      <c r="R120">
        <v>212.21</v>
      </c>
      <c r="S120">
        <v>122.36</v>
      </c>
      <c r="T120">
        <v>40120.21</v>
      </c>
      <c r="U120">
        <v>0.58</v>
      </c>
      <c r="V120">
        <v>0.87</v>
      </c>
      <c r="W120">
        <v>9.390000000000001</v>
      </c>
      <c r="X120">
        <v>2.41</v>
      </c>
      <c r="Y120">
        <v>0.5</v>
      </c>
      <c r="Z120">
        <v>10</v>
      </c>
    </row>
    <row r="121" spans="1:26">
      <c r="A121">
        <v>9</v>
      </c>
      <c r="B121">
        <v>80</v>
      </c>
      <c r="C121" t="s">
        <v>26</v>
      </c>
      <c r="D121">
        <v>1.2765</v>
      </c>
      <c r="E121">
        <v>78.34</v>
      </c>
      <c r="F121">
        <v>74.08</v>
      </c>
      <c r="G121">
        <v>74.08</v>
      </c>
      <c r="H121">
        <v>1.03</v>
      </c>
      <c r="I121">
        <v>60</v>
      </c>
      <c r="J121">
        <v>172.08</v>
      </c>
      <c r="K121">
        <v>50.28</v>
      </c>
      <c r="L121">
        <v>10</v>
      </c>
      <c r="M121">
        <v>58</v>
      </c>
      <c r="N121">
        <v>31.8</v>
      </c>
      <c r="O121">
        <v>21457.64</v>
      </c>
      <c r="P121">
        <v>816.75</v>
      </c>
      <c r="Q121">
        <v>2295.15</v>
      </c>
      <c r="R121">
        <v>204.48</v>
      </c>
      <c r="S121">
        <v>122.36</v>
      </c>
      <c r="T121">
        <v>36290.12</v>
      </c>
      <c r="U121">
        <v>0.6</v>
      </c>
      <c r="V121">
        <v>0.87</v>
      </c>
      <c r="W121">
        <v>9.380000000000001</v>
      </c>
      <c r="X121">
        <v>2.17</v>
      </c>
      <c r="Y121">
        <v>0.5</v>
      </c>
      <c r="Z121">
        <v>10</v>
      </c>
    </row>
    <row r="122" spans="1:26">
      <c r="A122">
        <v>10</v>
      </c>
      <c r="B122">
        <v>80</v>
      </c>
      <c r="C122" t="s">
        <v>26</v>
      </c>
      <c r="D122">
        <v>1.2828</v>
      </c>
      <c r="E122">
        <v>77.95</v>
      </c>
      <c r="F122">
        <v>73.89</v>
      </c>
      <c r="G122">
        <v>82.09999999999999</v>
      </c>
      <c r="H122">
        <v>1.12</v>
      </c>
      <c r="I122">
        <v>54</v>
      </c>
      <c r="J122">
        <v>173.55</v>
      </c>
      <c r="K122">
        <v>50.28</v>
      </c>
      <c r="L122">
        <v>11</v>
      </c>
      <c r="M122">
        <v>52</v>
      </c>
      <c r="N122">
        <v>32.27</v>
      </c>
      <c r="O122">
        <v>21638.31</v>
      </c>
      <c r="P122">
        <v>805.48</v>
      </c>
      <c r="Q122">
        <v>2295.11</v>
      </c>
      <c r="R122">
        <v>197.99</v>
      </c>
      <c r="S122">
        <v>122.36</v>
      </c>
      <c r="T122">
        <v>33079.1</v>
      </c>
      <c r="U122">
        <v>0.62</v>
      </c>
      <c r="V122">
        <v>0.87</v>
      </c>
      <c r="W122">
        <v>9.380000000000001</v>
      </c>
      <c r="X122">
        <v>1.98</v>
      </c>
      <c r="Y122">
        <v>0.5</v>
      </c>
      <c r="Z122">
        <v>10</v>
      </c>
    </row>
    <row r="123" spans="1:26">
      <c r="A123">
        <v>11</v>
      </c>
      <c r="B123">
        <v>80</v>
      </c>
      <c r="C123" t="s">
        <v>26</v>
      </c>
      <c r="D123">
        <v>1.2885</v>
      </c>
      <c r="E123">
        <v>77.61</v>
      </c>
      <c r="F123">
        <v>73.70999999999999</v>
      </c>
      <c r="G123">
        <v>90.25</v>
      </c>
      <c r="H123">
        <v>1.22</v>
      </c>
      <c r="I123">
        <v>49</v>
      </c>
      <c r="J123">
        <v>175.02</v>
      </c>
      <c r="K123">
        <v>50.28</v>
      </c>
      <c r="L123">
        <v>12</v>
      </c>
      <c r="M123">
        <v>47</v>
      </c>
      <c r="N123">
        <v>32.74</v>
      </c>
      <c r="O123">
        <v>21819.6</v>
      </c>
      <c r="P123">
        <v>789.46</v>
      </c>
      <c r="Q123">
        <v>2295.13</v>
      </c>
      <c r="R123">
        <v>192.04</v>
      </c>
      <c r="S123">
        <v>122.36</v>
      </c>
      <c r="T123">
        <v>30129.99</v>
      </c>
      <c r="U123">
        <v>0.64</v>
      </c>
      <c r="V123">
        <v>0.87</v>
      </c>
      <c r="W123">
        <v>9.369999999999999</v>
      </c>
      <c r="X123">
        <v>1.8</v>
      </c>
      <c r="Y123">
        <v>0.5</v>
      </c>
      <c r="Z123">
        <v>10</v>
      </c>
    </row>
    <row r="124" spans="1:26">
      <c r="A124">
        <v>12</v>
      </c>
      <c r="B124">
        <v>80</v>
      </c>
      <c r="C124" t="s">
        <v>26</v>
      </c>
      <c r="D124">
        <v>1.2946</v>
      </c>
      <c r="E124">
        <v>77.25</v>
      </c>
      <c r="F124">
        <v>73.5</v>
      </c>
      <c r="G124">
        <v>100.23</v>
      </c>
      <c r="H124">
        <v>1.31</v>
      </c>
      <c r="I124">
        <v>44</v>
      </c>
      <c r="J124">
        <v>176.49</v>
      </c>
      <c r="K124">
        <v>50.28</v>
      </c>
      <c r="L124">
        <v>13</v>
      </c>
      <c r="M124">
        <v>42</v>
      </c>
      <c r="N124">
        <v>33.21</v>
      </c>
      <c r="O124">
        <v>22001.54</v>
      </c>
      <c r="P124">
        <v>776.92</v>
      </c>
      <c r="Q124">
        <v>2295.14</v>
      </c>
      <c r="R124">
        <v>185.18</v>
      </c>
      <c r="S124">
        <v>122.36</v>
      </c>
      <c r="T124">
        <v>26724.9</v>
      </c>
      <c r="U124">
        <v>0.66</v>
      </c>
      <c r="V124">
        <v>0.88</v>
      </c>
      <c r="W124">
        <v>9.359999999999999</v>
      </c>
      <c r="X124">
        <v>1.59</v>
      </c>
      <c r="Y124">
        <v>0.5</v>
      </c>
      <c r="Z124">
        <v>10</v>
      </c>
    </row>
    <row r="125" spans="1:26">
      <c r="A125">
        <v>13</v>
      </c>
      <c r="B125">
        <v>80</v>
      </c>
      <c r="C125" t="s">
        <v>26</v>
      </c>
      <c r="D125">
        <v>1.2995</v>
      </c>
      <c r="E125">
        <v>76.95999999999999</v>
      </c>
      <c r="F125">
        <v>73.34</v>
      </c>
      <c r="G125">
        <v>110.01</v>
      </c>
      <c r="H125">
        <v>1.4</v>
      </c>
      <c r="I125">
        <v>40</v>
      </c>
      <c r="J125">
        <v>177.97</v>
      </c>
      <c r="K125">
        <v>50.28</v>
      </c>
      <c r="L125">
        <v>14</v>
      </c>
      <c r="M125">
        <v>38</v>
      </c>
      <c r="N125">
        <v>33.69</v>
      </c>
      <c r="O125">
        <v>22184.13</v>
      </c>
      <c r="P125">
        <v>762.36</v>
      </c>
      <c r="Q125">
        <v>2295.13</v>
      </c>
      <c r="R125">
        <v>180.09</v>
      </c>
      <c r="S125">
        <v>122.36</v>
      </c>
      <c r="T125">
        <v>24195.6</v>
      </c>
      <c r="U125">
        <v>0.68</v>
      </c>
      <c r="V125">
        <v>0.88</v>
      </c>
      <c r="W125">
        <v>9.34</v>
      </c>
      <c r="X125">
        <v>1.43</v>
      </c>
      <c r="Y125">
        <v>0.5</v>
      </c>
      <c r="Z125">
        <v>10</v>
      </c>
    </row>
    <row r="126" spans="1:26">
      <c r="A126">
        <v>14</v>
      </c>
      <c r="B126">
        <v>80</v>
      </c>
      <c r="C126" t="s">
        <v>26</v>
      </c>
      <c r="D126">
        <v>1.3027</v>
      </c>
      <c r="E126">
        <v>76.77</v>
      </c>
      <c r="F126">
        <v>73.25</v>
      </c>
      <c r="G126">
        <v>118.78</v>
      </c>
      <c r="H126">
        <v>1.48</v>
      </c>
      <c r="I126">
        <v>37</v>
      </c>
      <c r="J126">
        <v>179.46</v>
      </c>
      <c r="K126">
        <v>50.28</v>
      </c>
      <c r="L126">
        <v>15</v>
      </c>
      <c r="M126">
        <v>35</v>
      </c>
      <c r="N126">
        <v>34.18</v>
      </c>
      <c r="O126">
        <v>22367.38</v>
      </c>
      <c r="P126">
        <v>749.77</v>
      </c>
      <c r="Q126">
        <v>2295.18</v>
      </c>
      <c r="R126">
        <v>176.96</v>
      </c>
      <c r="S126">
        <v>122.36</v>
      </c>
      <c r="T126">
        <v>22646.99</v>
      </c>
      <c r="U126">
        <v>0.6899999999999999</v>
      </c>
      <c r="V126">
        <v>0.88</v>
      </c>
      <c r="W126">
        <v>9.34</v>
      </c>
      <c r="X126">
        <v>1.34</v>
      </c>
      <c r="Y126">
        <v>0.5</v>
      </c>
      <c r="Z126">
        <v>10</v>
      </c>
    </row>
    <row r="127" spans="1:26">
      <c r="A127">
        <v>15</v>
      </c>
      <c r="B127">
        <v>80</v>
      </c>
      <c r="C127" t="s">
        <v>26</v>
      </c>
      <c r="D127">
        <v>1.3062</v>
      </c>
      <c r="E127">
        <v>76.56</v>
      </c>
      <c r="F127">
        <v>73.14</v>
      </c>
      <c r="G127">
        <v>129.07</v>
      </c>
      <c r="H127">
        <v>1.57</v>
      </c>
      <c r="I127">
        <v>34</v>
      </c>
      <c r="J127">
        <v>180.95</v>
      </c>
      <c r="K127">
        <v>50.28</v>
      </c>
      <c r="L127">
        <v>16</v>
      </c>
      <c r="M127">
        <v>30</v>
      </c>
      <c r="N127">
        <v>34.67</v>
      </c>
      <c r="O127">
        <v>22551.28</v>
      </c>
      <c r="P127">
        <v>734.0700000000001</v>
      </c>
      <c r="Q127">
        <v>2295.2</v>
      </c>
      <c r="R127">
        <v>173</v>
      </c>
      <c r="S127">
        <v>122.36</v>
      </c>
      <c r="T127">
        <v>20680.13</v>
      </c>
      <c r="U127">
        <v>0.71</v>
      </c>
      <c r="V127">
        <v>0.88</v>
      </c>
      <c r="W127">
        <v>9.34</v>
      </c>
      <c r="X127">
        <v>1.23</v>
      </c>
      <c r="Y127">
        <v>0.5</v>
      </c>
      <c r="Z127">
        <v>10</v>
      </c>
    </row>
    <row r="128" spans="1:26">
      <c r="A128">
        <v>16</v>
      </c>
      <c r="B128">
        <v>80</v>
      </c>
      <c r="C128" t="s">
        <v>26</v>
      </c>
      <c r="D128">
        <v>1.3083</v>
      </c>
      <c r="E128">
        <v>76.43000000000001</v>
      </c>
      <c r="F128">
        <v>73.08</v>
      </c>
      <c r="G128">
        <v>137.02</v>
      </c>
      <c r="H128">
        <v>1.65</v>
      </c>
      <c r="I128">
        <v>32</v>
      </c>
      <c r="J128">
        <v>182.45</v>
      </c>
      <c r="K128">
        <v>50.28</v>
      </c>
      <c r="L128">
        <v>17</v>
      </c>
      <c r="M128">
        <v>22</v>
      </c>
      <c r="N128">
        <v>35.17</v>
      </c>
      <c r="O128">
        <v>22735.98</v>
      </c>
      <c r="P128">
        <v>725.08</v>
      </c>
      <c r="Q128">
        <v>2295.11</v>
      </c>
      <c r="R128">
        <v>170.58</v>
      </c>
      <c r="S128">
        <v>122.36</v>
      </c>
      <c r="T128">
        <v>19481.25</v>
      </c>
      <c r="U128">
        <v>0.72</v>
      </c>
      <c r="V128">
        <v>0.88</v>
      </c>
      <c r="W128">
        <v>9.35</v>
      </c>
      <c r="X128">
        <v>1.17</v>
      </c>
      <c r="Y128">
        <v>0.5</v>
      </c>
      <c r="Z128">
        <v>10</v>
      </c>
    </row>
    <row r="129" spans="1:26">
      <c r="A129">
        <v>17</v>
      </c>
      <c r="B129">
        <v>80</v>
      </c>
      <c r="C129" t="s">
        <v>26</v>
      </c>
      <c r="D129">
        <v>1.3092</v>
      </c>
      <c r="E129">
        <v>76.39</v>
      </c>
      <c r="F129">
        <v>73.06</v>
      </c>
      <c r="G129">
        <v>141.41</v>
      </c>
      <c r="H129">
        <v>1.74</v>
      </c>
      <c r="I129">
        <v>31</v>
      </c>
      <c r="J129">
        <v>183.95</v>
      </c>
      <c r="K129">
        <v>50.28</v>
      </c>
      <c r="L129">
        <v>18</v>
      </c>
      <c r="M129">
        <v>9</v>
      </c>
      <c r="N129">
        <v>35.67</v>
      </c>
      <c r="O129">
        <v>22921.24</v>
      </c>
      <c r="P129">
        <v>720.01</v>
      </c>
      <c r="Q129">
        <v>2295.13</v>
      </c>
      <c r="R129">
        <v>169.65</v>
      </c>
      <c r="S129">
        <v>122.36</v>
      </c>
      <c r="T129">
        <v>19020.66</v>
      </c>
      <c r="U129">
        <v>0.72</v>
      </c>
      <c r="V129">
        <v>0.88</v>
      </c>
      <c r="W129">
        <v>9.359999999999999</v>
      </c>
      <c r="X129">
        <v>1.15</v>
      </c>
      <c r="Y129">
        <v>0.5</v>
      </c>
      <c r="Z129">
        <v>10</v>
      </c>
    </row>
    <row r="130" spans="1:26">
      <c r="A130">
        <v>18</v>
      </c>
      <c r="B130">
        <v>80</v>
      </c>
      <c r="C130" t="s">
        <v>26</v>
      </c>
      <c r="D130">
        <v>1.3105</v>
      </c>
      <c r="E130">
        <v>76.31</v>
      </c>
      <c r="F130">
        <v>73.02</v>
      </c>
      <c r="G130">
        <v>146.04</v>
      </c>
      <c r="H130">
        <v>1.82</v>
      </c>
      <c r="I130">
        <v>30</v>
      </c>
      <c r="J130">
        <v>185.46</v>
      </c>
      <c r="K130">
        <v>50.28</v>
      </c>
      <c r="L130">
        <v>19</v>
      </c>
      <c r="M130">
        <v>2</v>
      </c>
      <c r="N130">
        <v>36.18</v>
      </c>
      <c r="O130">
        <v>23107.19</v>
      </c>
      <c r="P130">
        <v>717.58</v>
      </c>
      <c r="Q130">
        <v>2295.11</v>
      </c>
      <c r="R130">
        <v>168.01</v>
      </c>
      <c r="S130">
        <v>122.36</v>
      </c>
      <c r="T130">
        <v>18206.12</v>
      </c>
      <c r="U130">
        <v>0.73</v>
      </c>
      <c r="V130">
        <v>0.88</v>
      </c>
      <c r="W130">
        <v>9.369999999999999</v>
      </c>
      <c r="X130">
        <v>1.11</v>
      </c>
      <c r="Y130">
        <v>0.5</v>
      </c>
      <c r="Z130">
        <v>10</v>
      </c>
    </row>
    <row r="131" spans="1:26">
      <c r="A131">
        <v>19</v>
      </c>
      <c r="B131">
        <v>80</v>
      </c>
      <c r="C131" t="s">
        <v>26</v>
      </c>
      <c r="D131">
        <v>1.3101</v>
      </c>
      <c r="E131">
        <v>76.33</v>
      </c>
      <c r="F131">
        <v>73.04000000000001</v>
      </c>
      <c r="G131">
        <v>146.07</v>
      </c>
      <c r="H131">
        <v>1.9</v>
      </c>
      <c r="I131">
        <v>30</v>
      </c>
      <c r="J131">
        <v>186.97</v>
      </c>
      <c r="K131">
        <v>50.28</v>
      </c>
      <c r="L131">
        <v>20</v>
      </c>
      <c r="M131">
        <v>1</v>
      </c>
      <c r="N131">
        <v>36.69</v>
      </c>
      <c r="O131">
        <v>23293.82</v>
      </c>
      <c r="P131">
        <v>724.17</v>
      </c>
      <c r="Q131">
        <v>2295.11</v>
      </c>
      <c r="R131">
        <v>168.52</v>
      </c>
      <c r="S131">
        <v>122.36</v>
      </c>
      <c r="T131">
        <v>18461.14</v>
      </c>
      <c r="U131">
        <v>0.73</v>
      </c>
      <c r="V131">
        <v>0.88</v>
      </c>
      <c r="W131">
        <v>9.369999999999999</v>
      </c>
      <c r="X131">
        <v>1.13</v>
      </c>
      <c r="Y131">
        <v>0.5</v>
      </c>
      <c r="Z131">
        <v>10</v>
      </c>
    </row>
    <row r="132" spans="1:26">
      <c r="A132">
        <v>20</v>
      </c>
      <c r="B132">
        <v>80</v>
      </c>
      <c r="C132" t="s">
        <v>26</v>
      </c>
      <c r="D132">
        <v>1.3101</v>
      </c>
      <c r="E132">
        <v>76.33</v>
      </c>
      <c r="F132">
        <v>73.04000000000001</v>
      </c>
      <c r="G132">
        <v>146.08</v>
      </c>
      <c r="H132">
        <v>1.98</v>
      </c>
      <c r="I132">
        <v>30</v>
      </c>
      <c r="J132">
        <v>188.49</v>
      </c>
      <c r="K132">
        <v>50.28</v>
      </c>
      <c r="L132">
        <v>21</v>
      </c>
      <c r="M132">
        <v>0</v>
      </c>
      <c r="N132">
        <v>37.21</v>
      </c>
      <c r="O132">
        <v>23481.16</v>
      </c>
      <c r="P132">
        <v>729.87</v>
      </c>
      <c r="Q132">
        <v>2295.14</v>
      </c>
      <c r="R132">
        <v>168.45</v>
      </c>
      <c r="S132">
        <v>122.36</v>
      </c>
      <c r="T132">
        <v>18428.56</v>
      </c>
      <c r="U132">
        <v>0.73</v>
      </c>
      <c r="V132">
        <v>0.88</v>
      </c>
      <c r="W132">
        <v>9.369999999999999</v>
      </c>
      <c r="X132">
        <v>1.13</v>
      </c>
      <c r="Y132">
        <v>0.5</v>
      </c>
      <c r="Z132">
        <v>10</v>
      </c>
    </row>
    <row r="133" spans="1:26">
      <c r="A133">
        <v>0</v>
      </c>
      <c r="B133">
        <v>35</v>
      </c>
      <c r="C133" t="s">
        <v>26</v>
      </c>
      <c r="D133">
        <v>0.9806</v>
      </c>
      <c r="E133">
        <v>101.98</v>
      </c>
      <c r="F133">
        <v>91.34</v>
      </c>
      <c r="G133">
        <v>10.79</v>
      </c>
      <c r="H133">
        <v>0.22</v>
      </c>
      <c r="I133">
        <v>508</v>
      </c>
      <c r="J133">
        <v>80.84</v>
      </c>
      <c r="K133">
        <v>35.1</v>
      </c>
      <c r="L133">
        <v>1</v>
      </c>
      <c r="M133">
        <v>506</v>
      </c>
      <c r="N133">
        <v>9.74</v>
      </c>
      <c r="O133">
        <v>10204.21</v>
      </c>
      <c r="P133">
        <v>701.6799999999999</v>
      </c>
      <c r="Q133">
        <v>2295.42</v>
      </c>
      <c r="R133">
        <v>780.39</v>
      </c>
      <c r="S133">
        <v>122.36</v>
      </c>
      <c r="T133">
        <v>322006.2</v>
      </c>
      <c r="U133">
        <v>0.16</v>
      </c>
      <c r="V133">
        <v>0.7</v>
      </c>
      <c r="W133">
        <v>10.14</v>
      </c>
      <c r="X133">
        <v>19.42</v>
      </c>
      <c r="Y133">
        <v>0.5</v>
      </c>
      <c r="Z133">
        <v>10</v>
      </c>
    </row>
    <row r="134" spans="1:26">
      <c r="A134">
        <v>1</v>
      </c>
      <c r="B134">
        <v>35</v>
      </c>
      <c r="C134" t="s">
        <v>26</v>
      </c>
      <c r="D134">
        <v>1.1703</v>
      </c>
      <c r="E134">
        <v>85.45</v>
      </c>
      <c r="F134">
        <v>79.89</v>
      </c>
      <c r="G134">
        <v>22.5</v>
      </c>
      <c r="H134">
        <v>0.43</v>
      </c>
      <c r="I134">
        <v>213</v>
      </c>
      <c r="J134">
        <v>82.04000000000001</v>
      </c>
      <c r="K134">
        <v>35.1</v>
      </c>
      <c r="L134">
        <v>2</v>
      </c>
      <c r="M134">
        <v>211</v>
      </c>
      <c r="N134">
        <v>9.94</v>
      </c>
      <c r="O134">
        <v>10352.53</v>
      </c>
      <c r="P134">
        <v>590.3</v>
      </c>
      <c r="Q134">
        <v>2295.27</v>
      </c>
      <c r="R134">
        <v>398.15</v>
      </c>
      <c r="S134">
        <v>122.36</v>
      </c>
      <c r="T134">
        <v>132364.43</v>
      </c>
      <c r="U134">
        <v>0.31</v>
      </c>
      <c r="V134">
        <v>0.8100000000000001</v>
      </c>
      <c r="W134">
        <v>9.630000000000001</v>
      </c>
      <c r="X134">
        <v>7.97</v>
      </c>
      <c r="Y134">
        <v>0.5</v>
      </c>
      <c r="Z134">
        <v>10</v>
      </c>
    </row>
    <row r="135" spans="1:26">
      <c r="A135">
        <v>2</v>
      </c>
      <c r="B135">
        <v>35</v>
      </c>
      <c r="C135" t="s">
        <v>26</v>
      </c>
      <c r="D135">
        <v>1.2359</v>
      </c>
      <c r="E135">
        <v>80.91</v>
      </c>
      <c r="F135">
        <v>76.76000000000001</v>
      </c>
      <c r="G135">
        <v>35.16</v>
      </c>
      <c r="H135">
        <v>0.63</v>
      </c>
      <c r="I135">
        <v>131</v>
      </c>
      <c r="J135">
        <v>83.25</v>
      </c>
      <c r="K135">
        <v>35.1</v>
      </c>
      <c r="L135">
        <v>3</v>
      </c>
      <c r="M135">
        <v>129</v>
      </c>
      <c r="N135">
        <v>10.15</v>
      </c>
      <c r="O135">
        <v>10501.19</v>
      </c>
      <c r="P135">
        <v>543.42</v>
      </c>
      <c r="Q135">
        <v>2295.17</v>
      </c>
      <c r="R135">
        <v>293.56</v>
      </c>
      <c r="S135">
        <v>122.36</v>
      </c>
      <c r="T135">
        <v>80477.36</v>
      </c>
      <c r="U135">
        <v>0.42</v>
      </c>
      <c r="V135">
        <v>0.84</v>
      </c>
      <c r="W135">
        <v>9.51</v>
      </c>
      <c r="X135">
        <v>4.85</v>
      </c>
      <c r="Y135">
        <v>0.5</v>
      </c>
      <c r="Z135">
        <v>10</v>
      </c>
    </row>
    <row r="136" spans="1:26">
      <c r="A136">
        <v>3</v>
      </c>
      <c r="B136">
        <v>35</v>
      </c>
      <c r="C136" t="s">
        <v>26</v>
      </c>
      <c r="D136">
        <v>1.2691</v>
      </c>
      <c r="E136">
        <v>78.79000000000001</v>
      </c>
      <c r="F136">
        <v>75.31999999999999</v>
      </c>
      <c r="G136">
        <v>49.12</v>
      </c>
      <c r="H136">
        <v>0.83</v>
      </c>
      <c r="I136">
        <v>92</v>
      </c>
      <c r="J136">
        <v>84.45999999999999</v>
      </c>
      <c r="K136">
        <v>35.1</v>
      </c>
      <c r="L136">
        <v>4</v>
      </c>
      <c r="M136">
        <v>89</v>
      </c>
      <c r="N136">
        <v>10.36</v>
      </c>
      <c r="O136">
        <v>10650.22</v>
      </c>
      <c r="P136">
        <v>506.21</v>
      </c>
      <c r="Q136">
        <v>2295.16</v>
      </c>
      <c r="R136">
        <v>245.51</v>
      </c>
      <c r="S136">
        <v>122.36</v>
      </c>
      <c r="T136">
        <v>56648.6</v>
      </c>
      <c r="U136">
        <v>0.5</v>
      </c>
      <c r="V136">
        <v>0.85</v>
      </c>
      <c r="W136">
        <v>9.44</v>
      </c>
      <c r="X136">
        <v>3.41</v>
      </c>
      <c r="Y136">
        <v>0.5</v>
      </c>
      <c r="Z136">
        <v>10</v>
      </c>
    </row>
    <row r="137" spans="1:26">
      <c r="A137">
        <v>4</v>
      </c>
      <c r="B137">
        <v>35</v>
      </c>
      <c r="C137" t="s">
        <v>26</v>
      </c>
      <c r="D137">
        <v>1.2875</v>
      </c>
      <c r="E137">
        <v>77.67</v>
      </c>
      <c r="F137">
        <v>74.55</v>
      </c>
      <c r="G137">
        <v>63</v>
      </c>
      <c r="H137">
        <v>1.02</v>
      </c>
      <c r="I137">
        <v>71</v>
      </c>
      <c r="J137">
        <v>85.67</v>
      </c>
      <c r="K137">
        <v>35.1</v>
      </c>
      <c r="L137">
        <v>5</v>
      </c>
      <c r="M137">
        <v>44</v>
      </c>
      <c r="N137">
        <v>10.57</v>
      </c>
      <c r="O137">
        <v>10799.59</v>
      </c>
      <c r="P137">
        <v>476.25</v>
      </c>
      <c r="Q137">
        <v>2295.13</v>
      </c>
      <c r="R137">
        <v>219.05</v>
      </c>
      <c r="S137">
        <v>122.36</v>
      </c>
      <c r="T137">
        <v>43521.86</v>
      </c>
      <c r="U137">
        <v>0.5600000000000001</v>
      </c>
      <c r="V137">
        <v>0.86</v>
      </c>
      <c r="W137">
        <v>9.43</v>
      </c>
      <c r="X137">
        <v>2.64</v>
      </c>
      <c r="Y137">
        <v>0.5</v>
      </c>
      <c r="Z137">
        <v>10</v>
      </c>
    </row>
    <row r="138" spans="1:26">
      <c r="A138">
        <v>5</v>
      </c>
      <c r="B138">
        <v>35</v>
      </c>
      <c r="C138" t="s">
        <v>26</v>
      </c>
      <c r="D138">
        <v>1.2911</v>
      </c>
      <c r="E138">
        <v>77.45</v>
      </c>
      <c r="F138">
        <v>74.41</v>
      </c>
      <c r="G138">
        <v>66.63</v>
      </c>
      <c r="H138">
        <v>1.21</v>
      </c>
      <c r="I138">
        <v>67</v>
      </c>
      <c r="J138">
        <v>86.88</v>
      </c>
      <c r="K138">
        <v>35.1</v>
      </c>
      <c r="L138">
        <v>6</v>
      </c>
      <c r="M138">
        <v>2</v>
      </c>
      <c r="N138">
        <v>10.78</v>
      </c>
      <c r="O138">
        <v>10949.33</v>
      </c>
      <c r="P138">
        <v>472.17</v>
      </c>
      <c r="Q138">
        <v>2295.13</v>
      </c>
      <c r="R138">
        <v>212.61</v>
      </c>
      <c r="S138">
        <v>122.36</v>
      </c>
      <c r="T138">
        <v>40324.72</v>
      </c>
      <c r="U138">
        <v>0.58</v>
      </c>
      <c r="V138">
        <v>0.86</v>
      </c>
      <c r="W138">
        <v>9.470000000000001</v>
      </c>
      <c r="X138">
        <v>2.5</v>
      </c>
      <c r="Y138">
        <v>0.5</v>
      </c>
      <c r="Z138">
        <v>10</v>
      </c>
    </row>
    <row r="139" spans="1:26">
      <c r="A139">
        <v>6</v>
      </c>
      <c r="B139">
        <v>35</v>
      </c>
      <c r="C139" t="s">
        <v>26</v>
      </c>
      <c r="D139">
        <v>1.2908</v>
      </c>
      <c r="E139">
        <v>77.47</v>
      </c>
      <c r="F139">
        <v>74.43000000000001</v>
      </c>
      <c r="G139">
        <v>66.65000000000001</v>
      </c>
      <c r="H139">
        <v>1.39</v>
      </c>
      <c r="I139">
        <v>67</v>
      </c>
      <c r="J139">
        <v>88.09999999999999</v>
      </c>
      <c r="K139">
        <v>35.1</v>
      </c>
      <c r="L139">
        <v>7</v>
      </c>
      <c r="M139">
        <v>0</v>
      </c>
      <c r="N139">
        <v>11</v>
      </c>
      <c r="O139">
        <v>11099.43</v>
      </c>
      <c r="P139">
        <v>478.75</v>
      </c>
      <c r="Q139">
        <v>2295.19</v>
      </c>
      <c r="R139">
        <v>212.94</v>
      </c>
      <c r="S139">
        <v>122.36</v>
      </c>
      <c r="T139">
        <v>40487.04</v>
      </c>
      <c r="U139">
        <v>0.57</v>
      </c>
      <c r="V139">
        <v>0.86</v>
      </c>
      <c r="W139">
        <v>9.48</v>
      </c>
      <c r="X139">
        <v>2.52</v>
      </c>
      <c r="Y139">
        <v>0.5</v>
      </c>
      <c r="Z139">
        <v>10</v>
      </c>
    </row>
    <row r="140" spans="1:26">
      <c r="A140">
        <v>0</v>
      </c>
      <c r="B140">
        <v>50</v>
      </c>
      <c r="C140" t="s">
        <v>26</v>
      </c>
      <c r="D140">
        <v>0.8735000000000001</v>
      </c>
      <c r="E140">
        <v>114.48</v>
      </c>
      <c r="F140">
        <v>97.64</v>
      </c>
      <c r="G140">
        <v>8.800000000000001</v>
      </c>
      <c r="H140">
        <v>0.16</v>
      </c>
      <c r="I140">
        <v>666</v>
      </c>
      <c r="J140">
        <v>107.41</v>
      </c>
      <c r="K140">
        <v>41.65</v>
      </c>
      <c r="L140">
        <v>1</v>
      </c>
      <c r="M140">
        <v>664</v>
      </c>
      <c r="N140">
        <v>14.77</v>
      </c>
      <c r="O140">
        <v>13481.73</v>
      </c>
      <c r="P140">
        <v>918.27</v>
      </c>
      <c r="Q140">
        <v>2295.6</v>
      </c>
      <c r="R140">
        <v>991.11</v>
      </c>
      <c r="S140">
        <v>122.36</v>
      </c>
      <c r="T140">
        <v>426577.84</v>
      </c>
      <c r="U140">
        <v>0.12</v>
      </c>
      <c r="V140">
        <v>0.66</v>
      </c>
      <c r="W140">
        <v>10.41</v>
      </c>
      <c r="X140">
        <v>25.72</v>
      </c>
      <c r="Y140">
        <v>0.5</v>
      </c>
      <c r="Z140">
        <v>10</v>
      </c>
    </row>
    <row r="141" spans="1:26">
      <c r="A141">
        <v>1</v>
      </c>
      <c r="B141">
        <v>50</v>
      </c>
      <c r="C141" t="s">
        <v>26</v>
      </c>
      <c r="D141">
        <v>1.1073</v>
      </c>
      <c r="E141">
        <v>90.31</v>
      </c>
      <c r="F141">
        <v>82.20999999999999</v>
      </c>
      <c r="G141">
        <v>18.07</v>
      </c>
      <c r="H141">
        <v>0.32</v>
      </c>
      <c r="I141">
        <v>273</v>
      </c>
      <c r="J141">
        <v>108.68</v>
      </c>
      <c r="K141">
        <v>41.65</v>
      </c>
      <c r="L141">
        <v>2</v>
      </c>
      <c r="M141">
        <v>271</v>
      </c>
      <c r="N141">
        <v>15.03</v>
      </c>
      <c r="O141">
        <v>13638.32</v>
      </c>
      <c r="P141">
        <v>756.3200000000001</v>
      </c>
      <c r="Q141">
        <v>2295.28</v>
      </c>
      <c r="R141">
        <v>474.45</v>
      </c>
      <c r="S141">
        <v>122.36</v>
      </c>
      <c r="T141">
        <v>170213.8</v>
      </c>
      <c r="U141">
        <v>0.26</v>
      </c>
      <c r="V141">
        <v>0.78</v>
      </c>
      <c r="W141">
        <v>9.76</v>
      </c>
      <c r="X141">
        <v>10.29</v>
      </c>
      <c r="Y141">
        <v>0.5</v>
      </c>
      <c r="Z141">
        <v>10</v>
      </c>
    </row>
    <row r="142" spans="1:26">
      <c r="A142">
        <v>2</v>
      </c>
      <c r="B142">
        <v>50</v>
      </c>
      <c r="C142" t="s">
        <v>26</v>
      </c>
      <c r="D142">
        <v>1.1893</v>
      </c>
      <c r="E142">
        <v>84.08</v>
      </c>
      <c r="F142">
        <v>78.27</v>
      </c>
      <c r="G142">
        <v>27.62</v>
      </c>
      <c r="H142">
        <v>0.48</v>
      </c>
      <c r="I142">
        <v>170</v>
      </c>
      <c r="J142">
        <v>109.96</v>
      </c>
      <c r="K142">
        <v>41.65</v>
      </c>
      <c r="L142">
        <v>3</v>
      </c>
      <c r="M142">
        <v>168</v>
      </c>
      <c r="N142">
        <v>15.31</v>
      </c>
      <c r="O142">
        <v>13795.21</v>
      </c>
      <c r="P142">
        <v>703.48</v>
      </c>
      <c r="Q142">
        <v>2295.21</v>
      </c>
      <c r="R142">
        <v>343.61</v>
      </c>
      <c r="S142">
        <v>122.36</v>
      </c>
      <c r="T142">
        <v>105305.5</v>
      </c>
      <c r="U142">
        <v>0.36</v>
      </c>
      <c r="V142">
        <v>0.82</v>
      </c>
      <c r="W142">
        <v>9.58</v>
      </c>
      <c r="X142">
        <v>6.36</v>
      </c>
      <c r="Y142">
        <v>0.5</v>
      </c>
      <c r="Z142">
        <v>10</v>
      </c>
    </row>
    <row r="143" spans="1:26">
      <c r="A143">
        <v>3</v>
      </c>
      <c r="B143">
        <v>50</v>
      </c>
      <c r="C143" t="s">
        <v>26</v>
      </c>
      <c r="D143">
        <v>1.231</v>
      </c>
      <c r="E143">
        <v>81.23</v>
      </c>
      <c r="F143">
        <v>76.48999999999999</v>
      </c>
      <c r="G143">
        <v>37.62</v>
      </c>
      <c r="H143">
        <v>0.63</v>
      </c>
      <c r="I143">
        <v>122</v>
      </c>
      <c r="J143">
        <v>111.23</v>
      </c>
      <c r="K143">
        <v>41.65</v>
      </c>
      <c r="L143">
        <v>4</v>
      </c>
      <c r="M143">
        <v>120</v>
      </c>
      <c r="N143">
        <v>15.58</v>
      </c>
      <c r="O143">
        <v>13952.52</v>
      </c>
      <c r="P143">
        <v>670.55</v>
      </c>
      <c r="Q143">
        <v>2295.16</v>
      </c>
      <c r="R143">
        <v>284.11</v>
      </c>
      <c r="S143">
        <v>122.36</v>
      </c>
      <c r="T143">
        <v>75797.21000000001</v>
      </c>
      <c r="U143">
        <v>0.43</v>
      </c>
      <c r="V143">
        <v>0.84</v>
      </c>
      <c r="W143">
        <v>9.5</v>
      </c>
      <c r="X143">
        <v>4.57</v>
      </c>
      <c r="Y143">
        <v>0.5</v>
      </c>
      <c r="Z143">
        <v>10</v>
      </c>
    </row>
    <row r="144" spans="1:26">
      <c r="A144">
        <v>4</v>
      </c>
      <c r="B144">
        <v>50</v>
      </c>
      <c r="C144" t="s">
        <v>26</v>
      </c>
      <c r="D144">
        <v>1.2588</v>
      </c>
      <c r="E144">
        <v>79.44</v>
      </c>
      <c r="F144">
        <v>75.34</v>
      </c>
      <c r="G144">
        <v>48.61</v>
      </c>
      <c r="H144">
        <v>0.78</v>
      </c>
      <c r="I144">
        <v>93</v>
      </c>
      <c r="J144">
        <v>112.51</v>
      </c>
      <c r="K144">
        <v>41.65</v>
      </c>
      <c r="L144">
        <v>5</v>
      </c>
      <c r="M144">
        <v>91</v>
      </c>
      <c r="N144">
        <v>15.86</v>
      </c>
      <c r="O144">
        <v>14110.24</v>
      </c>
      <c r="P144">
        <v>642.0700000000001</v>
      </c>
      <c r="Q144">
        <v>2295.15</v>
      </c>
      <c r="R144">
        <v>246.59</v>
      </c>
      <c r="S144">
        <v>122.36</v>
      </c>
      <c r="T144">
        <v>57182.92</v>
      </c>
      <c r="U144">
        <v>0.5</v>
      </c>
      <c r="V144">
        <v>0.85</v>
      </c>
      <c r="W144">
        <v>9.43</v>
      </c>
      <c r="X144">
        <v>3.43</v>
      </c>
      <c r="Y144">
        <v>0.5</v>
      </c>
      <c r="Z144">
        <v>10</v>
      </c>
    </row>
    <row r="145" spans="1:26">
      <c r="A145">
        <v>5</v>
      </c>
      <c r="B145">
        <v>50</v>
      </c>
      <c r="C145" t="s">
        <v>26</v>
      </c>
      <c r="D145">
        <v>1.2756</v>
      </c>
      <c r="E145">
        <v>78.39</v>
      </c>
      <c r="F145">
        <v>74.69</v>
      </c>
      <c r="G145">
        <v>59.75</v>
      </c>
      <c r="H145">
        <v>0.93</v>
      </c>
      <c r="I145">
        <v>75</v>
      </c>
      <c r="J145">
        <v>113.79</v>
      </c>
      <c r="K145">
        <v>41.65</v>
      </c>
      <c r="L145">
        <v>6</v>
      </c>
      <c r="M145">
        <v>73</v>
      </c>
      <c r="N145">
        <v>16.14</v>
      </c>
      <c r="O145">
        <v>14268.39</v>
      </c>
      <c r="P145">
        <v>618.29</v>
      </c>
      <c r="Q145">
        <v>2295.14</v>
      </c>
      <c r="R145">
        <v>224.76</v>
      </c>
      <c r="S145">
        <v>122.36</v>
      </c>
      <c r="T145">
        <v>46358.99</v>
      </c>
      <c r="U145">
        <v>0.54</v>
      </c>
      <c r="V145">
        <v>0.86</v>
      </c>
      <c r="W145">
        <v>9.41</v>
      </c>
      <c r="X145">
        <v>2.78</v>
      </c>
      <c r="Y145">
        <v>0.5</v>
      </c>
      <c r="Z145">
        <v>10</v>
      </c>
    </row>
    <row r="146" spans="1:26">
      <c r="A146">
        <v>6</v>
      </c>
      <c r="B146">
        <v>50</v>
      </c>
      <c r="C146" t="s">
        <v>26</v>
      </c>
      <c r="D146">
        <v>1.2889</v>
      </c>
      <c r="E146">
        <v>77.59</v>
      </c>
      <c r="F146">
        <v>74.17</v>
      </c>
      <c r="G146">
        <v>71.78</v>
      </c>
      <c r="H146">
        <v>1.07</v>
      </c>
      <c r="I146">
        <v>62</v>
      </c>
      <c r="J146">
        <v>115.08</v>
      </c>
      <c r="K146">
        <v>41.65</v>
      </c>
      <c r="L146">
        <v>7</v>
      </c>
      <c r="M146">
        <v>59</v>
      </c>
      <c r="N146">
        <v>16.43</v>
      </c>
      <c r="O146">
        <v>14426.96</v>
      </c>
      <c r="P146">
        <v>593.78</v>
      </c>
      <c r="Q146">
        <v>2295.15</v>
      </c>
      <c r="R146">
        <v>208</v>
      </c>
      <c r="S146">
        <v>122.36</v>
      </c>
      <c r="T146">
        <v>38041.3</v>
      </c>
      <c r="U146">
        <v>0.59</v>
      </c>
      <c r="V146">
        <v>0.87</v>
      </c>
      <c r="W146">
        <v>9.380000000000001</v>
      </c>
      <c r="X146">
        <v>2.26</v>
      </c>
      <c r="Y146">
        <v>0.5</v>
      </c>
      <c r="Z146">
        <v>10</v>
      </c>
    </row>
    <row r="147" spans="1:26">
      <c r="A147">
        <v>7</v>
      </c>
      <c r="B147">
        <v>50</v>
      </c>
      <c r="C147" t="s">
        <v>26</v>
      </c>
      <c r="D147">
        <v>1.2977</v>
      </c>
      <c r="E147">
        <v>77.06</v>
      </c>
      <c r="F147">
        <v>73.84</v>
      </c>
      <c r="G147">
        <v>83.59999999999999</v>
      </c>
      <c r="H147">
        <v>1.21</v>
      </c>
      <c r="I147">
        <v>53</v>
      </c>
      <c r="J147">
        <v>116.37</v>
      </c>
      <c r="K147">
        <v>41.65</v>
      </c>
      <c r="L147">
        <v>8</v>
      </c>
      <c r="M147">
        <v>43</v>
      </c>
      <c r="N147">
        <v>16.72</v>
      </c>
      <c r="O147">
        <v>14585.96</v>
      </c>
      <c r="P147">
        <v>571.5599999999999</v>
      </c>
      <c r="Q147">
        <v>2295.12</v>
      </c>
      <c r="R147">
        <v>196.21</v>
      </c>
      <c r="S147">
        <v>122.36</v>
      </c>
      <c r="T147">
        <v>32192.47</v>
      </c>
      <c r="U147">
        <v>0.62</v>
      </c>
      <c r="V147">
        <v>0.87</v>
      </c>
      <c r="W147">
        <v>9.380000000000001</v>
      </c>
      <c r="X147">
        <v>1.93</v>
      </c>
      <c r="Y147">
        <v>0.5</v>
      </c>
      <c r="Z147">
        <v>10</v>
      </c>
    </row>
    <row r="148" spans="1:26">
      <c r="A148">
        <v>8</v>
      </c>
      <c r="B148">
        <v>50</v>
      </c>
      <c r="C148" t="s">
        <v>26</v>
      </c>
      <c r="D148">
        <v>1.302</v>
      </c>
      <c r="E148">
        <v>76.8</v>
      </c>
      <c r="F148">
        <v>73.7</v>
      </c>
      <c r="G148">
        <v>92.13</v>
      </c>
      <c r="H148">
        <v>1.35</v>
      </c>
      <c r="I148">
        <v>48</v>
      </c>
      <c r="J148">
        <v>117.66</v>
      </c>
      <c r="K148">
        <v>41.65</v>
      </c>
      <c r="L148">
        <v>9</v>
      </c>
      <c r="M148">
        <v>11</v>
      </c>
      <c r="N148">
        <v>17.01</v>
      </c>
      <c r="O148">
        <v>14745.39</v>
      </c>
      <c r="P148">
        <v>559.3099999999999</v>
      </c>
      <c r="Q148">
        <v>2295.17</v>
      </c>
      <c r="R148">
        <v>190.27</v>
      </c>
      <c r="S148">
        <v>122.36</v>
      </c>
      <c r="T148">
        <v>29247.51</v>
      </c>
      <c r="U148">
        <v>0.64</v>
      </c>
      <c r="V148">
        <v>0.87</v>
      </c>
      <c r="W148">
        <v>9.41</v>
      </c>
      <c r="X148">
        <v>1.79</v>
      </c>
      <c r="Y148">
        <v>0.5</v>
      </c>
      <c r="Z148">
        <v>10</v>
      </c>
    </row>
    <row r="149" spans="1:26">
      <c r="A149">
        <v>9</v>
      </c>
      <c r="B149">
        <v>50</v>
      </c>
      <c r="C149" t="s">
        <v>26</v>
      </c>
      <c r="D149">
        <v>1.303</v>
      </c>
      <c r="E149">
        <v>76.75</v>
      </c>
      <c r="F149">
        <v>73.66</v>
      </c>
      <c r="G149">
        <v>94.04000000000001</v>
      </c>
      <c r="H149">
        <v>1.48</v>
      </c>
      <c r="I149">
        <v>47</v>
      </c>
      <c r="J149">
        <v>118.96</v>
      </c>
      <c r="K149">
        <v>41.65</v>
      </c>
      <c r="L149">
        <v>10</v>
      </c>
      <c r="M149">
        <v>1</v>
      </c>
      <c r="N149">
        <v>17.31</v>
      </c>
      <c r="O149">
        <v>14905.25</v>
      </c>
      <c r="P149">
        <v>562.84</v>
      </c>
      <c r="Q149">
        <v>2295.15</v>
      </c>
      <c r="R149">
        <v>188.58</v>
      </c>
      <c r="S149">
        <v>122.36</v>
      </c>
      <c r="T149">
        <v>28405.49</v>
      </c>
      <c r="U149">
        <v>0.65</v>
      </c>
      <c r="V149">
        <v>0.87</v>
      </c>
      <c r="W149">
        <v>9.42</v>
      </c>
      <c r="X149">
        <v>1.75</v>
      </c>
      <c r="Y149">
        <v>0.5</v>
      </c>
      <c r="Z149">
        <v>10</v>
      </c>
    </row>
    <row r="150" spans="1:26">
      <c r="A150">
        <v>10</v>
      </c>
      <c r="B150">
        <v>50</v>
      </c>
      <c r="C150" t="s">
        <v>26</v>
      </c>
      <c r="D150">
        <v>1.303</v>
      </c>
      <c r="E150">
        <v>76.75</v>
      </c>
      <c r="F150">
        <v>73.67</v>
      </c>
      <c r="G150">
        <v>94.04000000000001</v>
      </c>
      <c r="H150">
        <v>1.61</v>
      </c>
      <c r="I150">
        <v>47</v>
      </c>
      <c r="J150">
        <v>120.26</v>
      </c>
      <c r="K150">
        <v>41.65</v>
      </c>
      <c r="L150">
        <v>11</v>
      </c>
      <c r="M150">
        <v>0</v>
      </c>
      <c r="N150">
        <v>17.61</v>
      </c>
      <c r="O150">
        <v>15065.56</v>
      </c>
      <c r="P150">
        <v>569.05</v>
      </c>
      <c r="Q150">
        <v>2295.18</v>
      </c>
      <c r="R150">
        <v>188.4</v>
      </c>
      <c r="S150">
        <v>122.36</v>
      </c>
      <c r="T150">
        <v>28316.48</v>
      </c>
      <c r="U150">
        <v>0.65</v>
      </c>
      <c r="V150">
        <v>0.87</v>
      </c>
      <c r="W150">
        <v>9.43</v>
      </c>
      <c r="X150">
        <v>1.76</v>
      </c>
      <c r="Y150">
        <v>0.5</v>
      </c>
      <c r="Z150">
        <v>10</v>
      </c>
    </row>
    <row r="151" spans="1:26">
      <c r="A151">
        <v>0</v>
      </c>
      <c r="B151">
        <v>25</v>
      </c>
      <c r="C151" t="s">
        <v>26</v>
      </c>
      <c r="D151">
        <v>1.0631</v>
      </c>
      <c r="E151">
        <v>94.06999999999999</v>
      </c>
      <c r="F151">
        <v>86.81</v>
      </c>
      <c r="G151">
        <v>13.25</v>
      </c>
      <c r="H151">
        <v>0.28</v>
      </c>
      <c r="I151">
        <v>393</v>
      </c>
      <c r="J151">
        <v>61.76</v>
      </c>
      <c r="K151">
        <v>28.92</v>
      </c>
      <c r="L151">
        <v>1</v>
      </c>
      <c r="M151">
        <v>391</v>
      </c>
      <c r="N151">
        <v>6.84</v>
      </c>
      <c r="O151">
        <v>7851.41</v>
      </c>
      <c r="P151">
        <v>543.4299999999999</v>
      </c>
      <c r="Q151">
        <v>2295.42</v>
      </c>
      <c r="R151">
        <v>629.67</v>
      </c>
      <c r="S151">
        <v>122.36</v>
      </c>
      <c r="T151">
        <v>247220.12</v>
      </c>
      <c r="U151">
        <v>0.19</v>
      </c>
      <c r="V151">
        <v>0.74</v>
      </c>
      <c r="W151">
        <v>9.93</v>
      </c>
      <c r="X151">
        <v>14.89</v>
      </c>
      <c r="Y151">
        <v>0.5</v>
      </c>
      <c r="Z151">
        <v>10</v>
      </c>
    </row>
    <row r="152" spans="1:26">
      <c r="A152">
        <v>1</v>
      </c>
      <c r="B152">
        <v>25</v>
      </c>
      <c r="C152" t="s">
        <v>26</v>
      </c>
      <c r="D152">
        <v>1.218</v>
      </c>
      <c r="E152">
        <v>82.09999999999999</v>
      </c>
      <c r="F152">
        <v>78.01000000000001</v>
      </c>
      <c r="G152">
        <v>28.37</v>
      </c>
      <c r="H152">
        <v>0.55</v>
      </c>
      <c r="I152">
        <v>165</v>
      </c>
      <c r="J152">
        <v>62.92</v>
      </c>
      <c r="K152">
        <v>28.92</v>
      </c>
      <c r="L152">
        <v>2</v>
      </c>
      <c r="M152">
        <v>163</v>
      </c>
      <c r="N152">
        <v>7</v>
      </c>
      <c r="O152">
        <v>7994.37</v>
      </c>
      <c r="P152">
        <v>455.76</v>
      </c>
      <c r="Q152">
        <v>2295.17</v>
      </c>
      <c r="R152">
        <v>336.43</v>
      </c>
      <c r="S152">
        <v>122.36</v>
      </c>
      <c r="T152">
        <v>101743.3</v>
      </c>
      <c r="U152">
        <v>0.36</v>
      </c>
      <c r="V152">
        <v>0.82</v>
      </c>
      <c r="W152">
        <v>9.529999999999999</v>
      </c>
      <c r="X152">
        <v>6.1</v>
      </c>
      <c r="Y152">
        <v>0.5</v>
      </c>
      <c r="Z152">
        <v>10</v>
      </c>
    </row>
    <row r="153" spans="1:26">
      <c r="A153">
        <v>2</v>
      </c>
      <c r="B153">
        <v>25</v>
      </c>
      <c r="C153" t="s">
        <v>26</v>
      </c>
      <c r="D153">
        <v>1.268</v>
      </c>
      <c r="E153">
        <v>78.87</v>
      </c>
      <c r="F153">
        <v>75.67</v>
      </c>
      <c r="G153">
        <v>44.95</v>
      </c>
      <c r="H153">
        <v>0.8100000000000001</v>
      </c>
      <c r="I153">
        <v>101</v>
      </c>
      <c r="J153">
        <v>64.08</v>
      </c>
      <c r="K153">
        <v>28.92</v>
      </c>
      <c r="L153">
        <v>3</v>
      </c>
      <c r="M153">
        <v>63</v>
      </c>
      <c r="N153">
        <v>7.16</v>
      </c>
      <c r="O153">
        <v>8137.65</v>
      </c>
      <c r="P153">
        <v>408.13</v>
      </c>
      <c r="Q153">
        <v>2295.23</v>
      </c>
      <c r="R153">
        <v>256.18</v>
      </c>
      <c r="S153">
        <v>122.36</v>
      </c>
      <c r="T153">
        <v>61937.71</v>
      </c>
      <c r="U153">
        <v>0.48</v>
      </c>
      <c r="V153">
        <v>0.85</v>
      </c>
      <c r="W153">
        <v>9.48</v>
      </c>
      <c r="X153">
        <v>3.75</v>
      </c>
      <c r="Y153">
        <v>0.5</v>
      </c>
      <c r="Z153">
        <v>10</v>
      </c>
    </row>
    <row r="154" spans="1:26">
      <c r="A154">
        <v>3</v>
      </c>
      <c r="B154">
        <v>25</v>
      </c>
      <c r="C154" t="s">
        <v>26</v>
      </c>
      <c r="D154">
        <v>1.2731</v>
      </c>
      <c r="E154">
        <v>78.55</v>
      </c>
      <c r="F154">
        <v>75.45999999999999</v>
      </c>
      <c r="G154">
        <v>48.69</v>
      </c>
      <c r="H154">
        <v>1.07</v>
      </c>
      <c r="I154">
        <v>93</v>
      </c>
      <c r="J154">
        <v>65.25</v>
      </c>
      <c r="K154">
        <v>28.92</v>
      </c>
      <c r="L154">
        <v>4</v>
      </c>
      <c r="M154">
        <v>0</v>
      </c>
      <c r="N154">
        <v>7.33</v>
      </c>
      <c r="O154">
        <v>8281.25</v>
      </c>
      <c r="P154">
        <v>406.28</v>
      </c>
      <c r="Q154">
        <v>2295.3</v>
      </c>
      <c r="R154">
        <v>246.28</v>
      </c>
      <c r="S154">
        <v>122.36</v>
      </c>
      <c r="T154">
        <v>57026.84</v>
      </c>
      <c r="U154">
        <v>0.5</v>
      </c>
      <c r="V154">
        <v>0.85</v>
      </c>
      <c r="W154">
        <v>9.56</v>
      </c>
      <c r="X154">
        <v>3.55</v>
      </c>
      <c r="Y154">
        <v>0.5</v>
      </c>
      <c r="Z154">
        <v>10</v>
      </c>
    </row>
    <row r="155" spans="1:26">
      <c r="A155">
        <v>0</v>
      </c>
      <c r="B155">
        <v>85</v>
      </c>
      <c r="C155" t="s">
        <v>26</v>
      </c>
      <c r="D155">
        <v>0.6614</v>
      </c>
      <c r="E155">
        <v>151.2</v>
      </c>
      <c r="F155">
        <v>113.32</v>
      </c>
      <c r="G155">
        <v>6.49</v>
      </c>
      <c r="H155">
        <v>0.11</v>
      </c>
      <c r="I155">
        <v>1048</v>
      </c>
      <c r="J155">
        <v>167.88</v>
      </c>
      <c r="K155">
        <v>51.39</v>
      </c>
      <c r="L155">
        <v>1</v>
      </c>
      <c r="M155">
        <v>1046</v>
      </c>
      <c r="N155">
        <v>30.49</v>
      </c>
      <c r="O155">
        <v>20939.59</v>
      </c>
      <c r="P155">
        <v>1437.42</v>
      </c>
      <c r="Q155">
        <v>2295.96</v>
      </c>
      <c r="R155">
        <v>1516.64</v>
      </c>
      <c r="S155">
        <v>122.36</v>
      </c>
      <c r="T155">
        <v>687431.52</v>
      </c>
      <c r="U155">
        <v>0.08</v>
      </c>
      <c r="V155">
        <v>0.57</v>
      </c>
      <c r="W155">
        <v>11.04</v>
      </c>
      <c r="X155">
        <v>41.38</v>
      </c>
      <c r="Y155">
        <v>0.5</v>
      </c>
      <c r="Z155">
        <v>10</v>
      </c>
    </row>
    <row r="156" spans="1:26">
      <c r="A156">
        <v>1</v>
      </c>
      <c r="B156">
        <v>85</v>
      </c>
      <c r="C156" t="s">
        <v>26</v>
      </c>
      <c r="D156">
        <v>0.9743000000000001</v>
      </c>
      <c r="E156">
        <v>102.64</v>
      </c>
      <c r="F156">
        <v>86.88</v>
      </c>
      <c r="G156">
        <v>13.2</v>
      </c>
      <c r="H156">
        <v>0.21</v>
      </c>
      <c r="I156">
        <v>395</v>
      </c>
      <c r="J156">
        <v>169.33</v>
      </c>
      <c r="K156">
        <v>51.39</v>
      </c>
      <c r="L156">
        <v>2</v>
      </c>
      <c r="M156">
        <v>393</v>
      </c>
      <c r="N156">
        <v>30.94</v>
      </c>
      <c r="O156">
        <v>21118.46</v>
      </c>
      <c r="P156">
        <v>1092</v>
      </c>
      <c r="Q156">
        <v>2295.38</v>
      </c>
      <c r="R156">
        <v>631.84</v>
      </c>
      <c r="S156">
        <v>122.36</v>
      </c>
      <c r="T156">
        <v>248296.67</v>
      </c>
      <c r="U156">
        <v>0.19</v>
      </c>
      <c r="V156">
        <v>0.74</v>
      </c>
      <c r="W156">
        <v>9.93</v>
      </c>
      <c r="X156">
        <v>14.96</v>
      </c>
      <c r="Y156">
        <v>0.5</v>
      </c>
      <c r="Z156">
        <v>10</v>
      </c>
    </row>
    <row r="157" spans="1:26">
      <c r="A157">
        <v>2</v>
      </c>
      <c r="B157">
        <v>85</v>
      </c>
      <c r="C157" t="s">
        <v>26</v>
      </c>
      <c r="D157">
        <v>1.0911</v>
      </c>
      <c r="E157">
        <v>91.65000000000001</v>
      </c>
      <c r="F157">
        <v>81.05</v>
      </c>
      <c r="G157">
        <v>20.01</v>
      </c>
      <c r="H157">
        <v>0.31</v>
      </c>
      <c r="I157">
        <v>243</v>
      </c>
      <c r="J157">
        <v>170.79</v>
      </c>
      <c r="K157">
        <v>51.39</v>
      </c>
      <c r="L157">
        <v>3</v>
      </c>
      <c r="M157">
        <v>241</v>
      </c>
      <c r="N157">
        <v>31.4</v>
      </c>
      <c r="O157">
        <v>21297.94</v>
      </c>
      <c r="P157">
        <v>1009.16</v>
      </c>
      <c r="Q157">
        <v>2295.33</v>
      </c>
      <c r="R157">
        <v>436.66</v>
      </c>
      <c r="S157">
        <v>122.36</v>
      </c>
      <c r="T157">
        <v>151469.58</v>
      </c>
      <c r="U157">
        <v>0.28</v>
      </c>
      <c r="V157">
        <v>0.79</v>
      </c>
      <c r="W157">
        <v>9.69</v>
      </c>
      <c r="X157">
        <v>9.130000000000001</v>
      </c>
      <c r="Y157">
        <v>0.5</v>
      </c>
      <c r="Z157">
        <v>10</v>
      </c>
    </row>
    <row r="158" spans="1:26">
      <c r="A158">
        <v>3</v>
      </c>
      <c r="B158">
        <v>85</v>
      </c>
      <c r="C158" t="s">
        <v>26</v>
      </c>
      <c r="D158">
        <v>1.1525</v>
      </c>
      <c r="E158">
        <v>86.76000000000001</v>
      </c>
      <c r="F158">
        <v>78.45999999999999</v>
      </c>
      <c r="G158">
        <v>26.9</v>
      </c>
      <c r="H158">
        <v>0.41</v>
      </c>
      <c r="I158">
        <v>175</v>
      </c>
      <c r="J158">
        <v>172.25</v>
      </c>
      <c r="K158">
        <v>51.39</v>
      </c>
      <c r="L158">
        <v>4</v>
      </c>
      <c r="M158">
        <v>173</v>
      </c>
      <c r="N158">
        <v>31.86</v>
      </c>
      <c r="O158">
        <v>21478.05</v>
      </c>
      <c r="P158">
        <v>967.58</v>
      </c>
      <c r="Q158">
        <v>2295.17</v>
      </c>
      <c r="R158">
        <v>350.26</v>
      </c>
      <c r="S158">
        <v>122.36</v>
      </c>
      <c r="T158">
        <v>108605.39</v>
      </c>
      <c r="U158">
        <v>0.35</v>
      </c>
      <c r="V158">
        <v>0.82</v>
      </c>
      <c r="W158">
        <v>9.59</v>
      </c>
      <c r="X158">
        <v>6.55</v>
      </c>
      <c r="Y158">
        <v>0.5</v>
      </c>
      <c r="Z158">
        <v>10</v>
      </c>
    </row>
    <row r="159" spans="1:26">
      <c r="A159">
        <v>4</v>
      </c>
      <c r="B159">
        <v>85</v>
      </c>
      <c r="C159" t="s">
        <v>26</v>
      </c>
      <c r="D159">
        <v>1.1911</v>
      </c>
      <c r="E159">
        <v>83.95</v>
      </c>
      <c r="F159">
        <v>76.97</v>
      </c>
      <c r="G159">
        <v>33.96</v>
      </c>
      <c r="H159">
        <v>0.51</v>
      </c>
      <c r="I159">
        <v>136</v>
      </c>
      <c r="J159">
        <v>173.71</v>
      </c>
      <c r="K159">
        <v>51.39</v>
      </c>
      <c r="L159">
        <v>5</v>
      </c>
      <c r="M159">
        <v>134</v>
      </c>
      <c r="N159">
        <v>32.32</v>
      </c>
      <c r="O159">
        <v>21658.78</v>
      </c>
      <c r="P159">
        <v>939.8</v>
      </c>
      <c r="Q159">
        <v>2295.13</v>
      </c>
      <c r="R159">
        <v>301.05</v>
      </c>
      <c r="S159">
        <v>122.36</v>
      </c>
      <c r="T159">
        <v>84198.39</v>
      </c>
      <c r="U159">
        <v>0.41</v>
      </c>
      <c r="V159">
        <v>0.84</v>
      </c>
      <c r="W159">
        <v>9.51</v>
      </c>
      <c r="X159">
        <v>5.06</v>
      </c>
      <c r="Y159">
        <v>0.5</v>
      </c>
      <c r="Z159">
        <v>10</v>
      </c>
    </row>
    <row r="160" spans="1:26">
      <c r="A160">
        <v>5</v>
      </c>
      <c r="B160">
        <v>85</v>
      </c>
      <c r="C160" t="s">
        <v>26</v>
      </c>
      <c r="D160">
        <v>1.2172</v>
      </c>
      <c r="E160">
        <v>82.15000000000001</v>
      </c>
      <c r="F160">
        <v>76.02</v>
      </c>
      <c r="G160">
        <v>41.09</v>
      </c>
      <c r="H160">
        <v>0.61</v>
      </c>
      <c r="I160">
        <v>111</v>
      </c>
      <c r="J160">
        <v>175.18</v>
      </c>
      <c r="K160">
        <v>51.39</v>
      </c>
      <c r="L160">
        <v>6</v>
      </c>
      <c r="M160">
        <v>109</v>
      </c>
      <c r="N160">
        <v>32.79</v>
      </c>
      <c r="O160">
        <v>21840.16</v>
      </c>
      <c r="P160">
        <v>919.45</v>
      </c>
      <c r="Q160">
        <v>2295.19</v>
      </c>
      <c r="R160">
        <v>269.39</v>
      </c>
      <c r="S160">
        <v>122.36</v>
      </c>
      <c r="T160">
        <v>68494.88</v>
      </c>
      <c r="U160">
        <v>0.45</v>
      </c>
      <c r="V160">
        <v>0.85</v>
      </c>
      <c r="W160">
        <v>9.460000000000001</v>
      </c>
      <c r="X160">
        <v>4.11</v>
      </c>
      <c r="Y160">
        <v>0.5</v>
      </c>
      <c r="Z160">
        <v>10</v>
      </c>
    </row>
    <row r="161" spans="1:26">
      <c r="A161">
        <v>6</v>
      </c>
      <c r="B161">
        <v>85</v>
      </c>
      <c r="C161" t="s">
        <v>26</v>
      </c>
      <c r="D161">
        <v>1.2354</v>
      </c>
      <c r="E161">
        <v>80.94</v>
      </c>
      <c r="F161">
        <v>75.39</v>
      </c>
      <c r="G161">
        <v>48.12</v>
      </c>
      <c r="H161">
        <v>0.7</v>
      </c>
      <c r="I161">
        <v>94</v>
      </c>
      <c r="J161">
        <v>176.66</v>
      </c>
      <c r="K161">
        <v>51.39</v>
      </c>
      <c r="L161">
        <v>7</v>
      </c>
      <c r="M161">
        <v>92</v>
      </c>
      <c r="N161">
        <v>33.27</v>
      </c>
      <c r="O161">
        <v>22022.17</v>
      </c>
      <c r="P161">
        <v>901.5599999999999</v>
      </c>
      <c r="Q161">
        <v>2295.21</v>
      </c>
      <c r="R161">
        <v>248.15</v>
      </c>
      <c r="S161">
        <v>122.36</v>
      </c>
      <c r="T161">
        <v>57957.55</v>
      </c>
      <c r="U161">
        <v>0.49</v>
      </c>
      <c r="V161">
        <v>0.85</v>
      </c>
      <c r="W161">
        <v>9.44</v>
      </c>
      <c r="X161">
        <v>3.47</v>
      </c>
      <c r="Y161">
        <v>0.5</v>
      </c>
      <c r="Z161">
        <v>10</v>
      </c>
    </row>
    <row r="162" spans="1:26">
      <c r="A162">
        <v>7</v>
      </c>
      <c r="B162">
        <v>85</v>
      </c>
      <c r="C162" t="s">
        <v>26</v>
      </c>
      <c r="D162">
        <v>1.2501</v>
      </c>
      <c r="E162">
        <v>79.98999999999999</v>
      </c>
      <c r="F162">
        <v>74.87</v>
      </c>
      <c r="G162">
        <v>55.46</v>
      </c>
      <c r="H162">
        <v>0.8</v>
      </c>
      <c r="I162">
        <v>81</v>
      </c>
      <c r="J162">
        <v>178.14</v>
      </c>
      <c r="K162">
        <v>51.39</v>
      </c>
      <c r="L162">
        <v>8</v>
      </c>
      <c r="M162">
        <v>79</v>
      </c>
      <c r="N162">
        <v>33.75</v>
      </c>
      <c r="O162">
        <v>22204.83</v>
      </c>
      <c r="P162">
        <v>885.23</v>
      </c>
      <c r="Q162">
        <v>2295.18</v>
      </c>
      <c r="R162">
        <v>230.94</v>
      </c>
      <c r="S162">
        <v>122.36</v>
      </c>
      <c r="T162">
        <v>49417.32</v>
      </c>
      <c r="U162">
        <v>0.53</v>
      </c>
      <c r="V162">
        <v>0.86</v>
      </c>
      <c r="W162">
        <v>9.41</v>
      </c>
      <c r="X162">
        <v>2.96</v>
      </c>
      <c r="Y162">
        <v>0.5</v>
      </c>
      <c r="Z162">
        <v>10</v>
      </c>
    </row>
    <row r="163" spans="1:26">
      <c r="A163">
        <v>8</v>
      </c>
      <c r="B163">
        <v>85</v>
      </c>
      <c r="C163" t="s">
        <v>26</v>
      </c>
      <c r="D163">
        <v>1.2612</v>
      </c>
      <c r="E163">
        <v>79.29000000000001</v>
      </c>
      <c r="F163">
        <v>74.51000000000001</v>
      </c>
      <c r="G163">
        <v>62.97</v>
      </c>
      <c r="H163">
        <v>0.89</v>
      </c>
      <c r="I163">
        <v>71</v>
      </c>
      <c r="J163">
        <v>179.63</v>
      </c>
      <c r="K163">
        <v>51.39</v>
      </c>
      <c r="L163">
        <v>9</v>
      </c>
      <c r="M163">
        <v>69</v>
      </c>
      <c r="N163">
        <v>34.24</v>
      </c>
      <c r="O163">
        <v>22388.15</v>
      </c>
      <c r="P163">
        <v>873.1900000000001</v>
      </c>
      <c r="Q163">
        <v>2295.13</v>
      </c>
      <c r="R163">
        <v>218.52</v>
      </c>
      <c r="S163">
        <v>122.36</v>
      </c>
      <c r="T163">
        <v>43256.65</v>
      </c>
      <c r="U163">
        <v>0.5600000000000001</v>
      </c>
      <c r="V163">
        <v>0.86</v>
      </c>
      <c r="W163">
        <v>9.41</v>
      </c>
      <c r="X163">
        <v>2.6</v>
      </c>
      <c r="Y163">
        <v>0.5</v>
      </c>
      <c r="Z163">
        <v>10</v>
      </c>
    </row>
    <row r="164" spans="1:26">
      <c r="A164">
        <v>9</v>
      </c>
      <c r="B164">
        <v>85</v>
      </c>
      <c r="C164" t="s">
        <v>26</v>
      </c>
      <c r="D164">
        <v>1.27</v>
      </c>
      <c r="E164">
        <v>78.73999999999999</v>
      </c>
      <c r="F164">
        <v>74.23</v>
      </c>
      <c r="G164">
        <v>70.7</v>
      </c>
      <c r="H164">
        <v>0.98</v>
      </c>
      <c r="I164">
        <v>63</v>
      </c>
      <c r="J164">
        <v>181.12</v>
      </c>
      <c r="K164">
        <v>51.39</v>
      </c>
      <c r="L164">
        <v>10</v>
      </c>
      <c r="M164">
        <v>61</v>
      </c>
      <c r="N164">
        <v>34.73</v>
      </c>
      <c r="O164">
        <v>22572.13</v>
      </c>
      <c r="P164">
        <v>859.4</v>
      </c>
      <c r="Q164">
        <v>2295.15</v>
      </c>
      <c r="R164">
        <v>209.49</v>
      </c>
      <c r="S164">
        <v>122.36</v>
      </c>
      <c r="T164">
        <v>38782.68</v>
      </c>
      <c r="U164">
        <v>0.58</v>
      </c>
      <c r="V164">
        <v>0.87</v>
      </c>
      <c r="W164">
        <v>9.390000000000001</v>
      </c>
      <c r="X164">
        <v>2.32</v>
      </c>
      <c r="Y164">
        <v>0.5</v>
      </c>
      <c r="Z164">
        <v>10</v>
      </c>
    </row>
    <row r="165" spans="1:26">
      <c r="A165">
        <v>10</v>
      </c>
      <c r="B165">
        <v>85</v>
      </c>
      <c r="C165" t="s">
        <v>26</v>
      </c>
      <c r="D165">
        <v>1.2774</v>
      </c>
      <c r="E165">
        <v>78.28</v>
      </c>
      <c r="F165">
        <v>73.98</v>
      </c>
      <c r="G165">
        <v>77.87</v>
      </c>
      <c r="H165">
        <v>1.07</v>
      </c>
      <c r="I165">
        <v>57</v>
      </c>
      <c r="J165">
        <v>182.62</v>
      </c>
      <c r="K165">
        <v>51.39</v>
      </c>
      <c r="L165">
        <v>11</v>
      </c>
      <c r="M165">
        <v>55</v>
      </c>
      <c r="N165">
        <v>35.22</v>
      </c>
      <c r="O165">
        <v>22756.91</v>
      </c>
      <c r="P165">
        <v>846.3099999999999</v>
      </c>
      <c r="Q165">
        <v>2295.18</v>
      </c>
      <c r="R165">
        <v>201.25</v>
      </c>
      <c r="S165">
        <v>122.36</v>
      </c>
      <c r="T165">
        <v>34693.28</v>
      </c>
      <c r="U165">
        <v>0.61</v>
      </c>
      <c r="V165">
        <v>0.87</v>
      </c>
      <c r="W165">
        <v>9.369999999999999</v>
      </c>
      <c r="X165">
        <v>2.07</v>
      </c>
      <c r="Y165">
        <v>0.5</v>
      </c>
      <c r="Z165">
        <v>10</v>
      </c>
    </row>
    <row r="166" spans="1:26">
      <c r="A166">
        <v>11</v>
      </c>
      <c r="B166">
        <v>85</v>
      </c>
      <c r="C166" t="s">
        <v>26</v>
      </c>
      <c r="D166">
        <v>1.2845</v>
      </c>
      <c r="E166">
        <v>77.84999999999999</v>
      </c>
      <c r="F166">
        <v>73.75</v>
      </c>
      <c r="G166">
        <v>86.77</v>
      </c>
      <c r="H166">
        <v>1.16</v>
      </c>
      <c r="I166">
        <v>51</v>
      </c>
      <c r="J166">
        <v>184.12</v>
      </c>
      <c r="K166">
        <v>51.39</v>
      </c>
      <c r="L166">
        <v>12</v>
      </c>
      <c r="M166">
        <v>49</v>
      </c>
      <c r="N166">
        <v>35.73</v>
      </c>
      <c r="O166">
        <v>22942.24</v>
      </c>
      <c r="P166">
        <v>832.6900000000001</v>
      </c>
      <c r="Q166">
        <v>2295.13</v>
      </c>
      <c r="R166">
        <v>193.76</v>
      </c>
      <c r="S166">
        <v>122.36</v>
      </c>
      <c r="T166">
        <v>30975.28</v>
      </c>
      <c r="U166">
        <v>0.63</v>
      </c>
      <c r="V166">
        <v>0.87</v>
      </c>
      <c r="W166">
        <v>9.359999999999999</v>
      </c>
      <c r="X166">
        <v>1.84</v>
      </c>
      <c r="Y166">
        <v>0.5</v>
      </c>
      <c r="Z166">
        <v>10</v>
      </c>
    </row>
    <row r="167" spans="1:26">
      <c r="A167">
        <v>12</v>
      </c>
      <c r="B167">
        <v>85</v>
      </c>
      <c r="C167" t="s">
        <v>26</v>
      </c>
      <c r="D167">
        <v>1.2889</v>
      </c>
      <c r="E167">
        <v>77.58</v>
      </c>
      <c r="F167">
        <v>73.62</v>
      </c>
      <c r="G167">
        <v>93.98</v>
      </c>
      <c r="H167">
        <v>1.24</v>
      </c>
      <c r="I167">
        <v>47</v>
      </c>
      <c r="J167">
        <v>185.63</v>
      </c>
      <c r="K167">
        <v>51.39</v>
      </c>
      <c r="L167">
        <v>13</v>
      </c>
      <c r="M167">
        <v>45</v>
      </c>
      <c r="N167">
        <v>36.24</v>
      </c>
      <c r="O167">
        <v>23128.27</v>
      </c>
      <c r="P167">
        <v>822.61</v>
      </c>
      <c r="Q167">
        <v>2295.13</v>
      </c>
      <c r="R167">
        <v>189.04</v>
      </c>
      <c r="S167">
        <v>122.36</v>
      </c>
      <c r="T167">
        <v>28635.2</v>
      </c>
      <c r="U167">
        <v>0.65</v>
      </c>
      <c r="V167">
        <v>0.87</v>
      </c>
      <c r="W167">
        <v>9.359999999999999</v>
      </c>
      <c r="X167">
        <v>1.71</v>
      </c>
      <c r="Y167">
        <v>0.5</v>
      </c>
      <c r="Z167">
        <v>10</v>
      </c>
    </row>
    <row r="168" spans="1:26">
      <c r="A168">
        <v>13</v>
      </c>
      <c r="B168">
        <v>85</v>
      </c>
      <c r="C168" t="s">
        <v>26</v>
      </c>
      <c r="D168">
        <v>1.2937</v>
      </c>
      <c r="E168">
        <v>77.3</v>
      </c>
      <c r="F168">
        <v>73.47</v>
      </c>
      <c r="G168">
        <v>102.52</v>
      </c>
      <c r="H168">
        <v>1.33</v>
      </c>
      <c r="I168">
        <v>43</v>
      </c>
      <c r="J168">
        <v>187.14</v>
      </c>
      <c r="K168">
        <v>51.39</v>
      </c>
      <c r="L168">
        <v>14</v>
      </c>
      <c r="M168">
        <v>41</v>
      </c>
      <c r="N168">
        <v>36.75</v>
      </c>
      <c r="O168">
        <v>23314.98</v>
      </c>
      <c r="P168">
        <v>808.98</v>
      </c>
      <c r="Q168">
        <v>2295.11</v>
      </c>
      <c r="R168">
        <v>184.21</v>
      </c>
      <c r="S168">
        <v>122.36</v>
      </c>
      <c r="T168">
        <v>26241.95</v>
      </c>
      <c r="U168">
        <v>0.66</v>
      </c>
      <c r="V168">
        <v>0.88</v>
      </c>
      <c r="W168">
        <v>9.35</v>
      </c>
      <c r="X168">
        <v>1.56</v>
      </c>
      <c r="Y168">
        <v>0.5</v>
      </c>
      <c r="Z168">
        <v>10</v>
      </c>
    </row>
    <row r="169" spans="1:26">
      <c r="A169">
        <v>14</v>
      </c>
      <c r="B169">
        <v>85</v>
      </c>
      <c r="C169" t="s">
        <v>26</v>
      </c>
      <c r="D169">
        <v>1.2983</v>
      </c>
      <c r="E169">
        <v>77.02</v>
      </c>
      <c r="F169">
        <v>73.33</v>
      </c>
      <c r="G169">
        <v>112.82</v>
      </c>
      <c r="H169">
        <v>1.41</v>
      </c>
      <c r="I169">
        <v>39</v>
      </c>
      <c r="J169">
        <v>188.66</v>
      </c>
      <c r="K169">
        <v>51.39</v>
      </c>
      <c r="L169">
        <v>15</v>
      </c>
      <c r="M169">
        <v>37</v>
      </c>
      <c r="N169">
        <v>37.27</v>
      </c>
      <c r="O169">
        <v>23502.4</v>
      </c>
      <c r="P169">
        <v>796.29</v>
      </c>
      <c r="Q169">
        <v>2295.14</v>
      </c>
      <c r="R169">
        <v>179.43</v>
      </c>
      <c r="S169">
        <v>122.36</v>
      </c>
      <c r="T169">
        <v>23872.75</v>
      </c>
      <c r="U169">
        <v>0.68</v>
      </c>
      <c r="V169">
        <v>0.88</v>
      </c>
      <c r="W169">
        <v>9.35</v>
      </c>
      <c r="X169">
        <v>1.42</v>
      </c>
      <c r="Y169">
        <v>0.5</v>
      </c>
      <c r="Z169">
        <v>10</v>
      </c>
    </row>
    <row r="170" spans="1:26">
      <c r="A170">
        <v>15</v>
      </c>
      <c r="B170">
        <v>85</v>
      </c>
      <c r="C170" t="s">
        <v>26</v>
      </c>
      <c r="D170">
        <v>1.3025</v>
      </c>
      <c r="E170">
        <v>76.78</v>
      </c>
      <c r="F170">
        <v>73.19</v>
      </c>
      <c r="G170">
        <v>121.98</v>
      </c>
      <c r="H170">
        <v>1.49</v>
      </c>
      <c r="I170">
        <v>36</v>
      </c>
      <c r="J170">
        <v>190.19</v>
      </c>
      <c r="K170">
        <v>51.39</v>
      </c>
      <c r="L170">
        <v>16</v>
      </c>
      <c r="M170">
        <v>34</v>
      </c>
      <c r="N170">
        <v>37.79</v>
      </c>
      <c r="O170">
        <v>23690.52</v>
      </c>
      <c r="P170">
        <v>780.83</v>
      </c>
      <c r="Q170">
        <v>2295.13</v>
      </c>
      <c r="R170">
        <v>174.74</v>
      </c>
      <c r="S170">
        <v>122.36</v>
      </c>
      <c r="T170">
        <v>21542.81</v>
      </c>
      <c r="U170">
        <v>0.7</v>
      </c>
      <c r="V170">
        <v>0.88</v>
      </c>
      <c r="W170">
        <v>9.34</v>
      </c>
      <c r="X170">
        <v>1.27</v>
      </c>
      <c r="Y170">
        <v>0.5</v>
      </c>
      <c r="Z170">
        <v>10</v>
      </c>
    </row>
    <row r="171" spans="1:26">
      <c r="A171">
        <v>16</v>
      </c>
      <c r="B171">
        <v>85</v>
      </c>
      <c r="C171" t="s">
        <v>26</v>
      </c>
      <c r="D171">
        <v>1.3043</v>
      </c>
      <c r="E171">
        <v>76.67</v>
      </c>
      <c r="F171">
        <v>73.15000000000001</v>
      </c>
      <c r="G171">
        <v>129.08</v>
      </c>
      <c r="H171">
        <v>1.57</v>
      </c>
      <c r="I171">
        <v>34</v>
      </c>
      <c r="J171">
        <v>191.72</v>
      </c>
      <c r="K171">
        <v>51.39</v>
      </c>
      <c r="L171">
        <v>17</v>
      </c>
      <c r="M171">
        <v>32</v>
      </c>
      <c r="N171">
        <v>38.33</v>
      </c>
      <c r="O171">
        <v>23879.37</v>
      </c>
      <c r="P171">
        <v>770.1900000000001</v>
      </c>
      <c r="Q171">
        <v>2295.12</v>
      </c>
      <c r="R171">
        <v>173.14</v>
      </c>
      <c r="S171">
        <v>122.36</v>
      </c>
      <c r="T171">
        <v>20751.92</v>
      </c>
      <c r="U171">
        <v>0.71</v>
      </c>
      <c r="V171">
        <v>0.88</v>
      </c>
      <c r="W171">
        <v>9.34</v>
      </c>
      <c r="X171">
        <v>1.24</v>
      </c>
      <c r="Y171">
        <v>0.5</v>
      </c>
      <c r="Z171">
        <v>10</v>
      </c>
    </row>
    <row r="172" spans="1:26">
      <c r="A172">
        <v>17</v>
      </c>
      <c r="B172">
        <v>85</v>
      </c>
      <c r="C172" t="s">
        <v>26</v>
      </c>
      <c r="D172">
        <v>1.3064</v>
      </c>
      <c r="E172">
        <v>76.54000000000001</v>
      </c>
      <c r="F172">
        <v>73.09</v>
      </c>
      <c r="G172">
        <v>137.04</v>
      </c>
      <c r="H172">
        <v>1.65</v>
      </c>
      <c r="I172">
        <v>32</v>
      </c>
      <c r="J172">
        <v>193.26</v>
      </c>
      <c r="K172">
        <v>51.39</v>
      </c>
      <c r="L172">
        <v>18</v>
      </c>
      <c r="M172">
        <v>26</v>
      </c>
      <c r="N172">
        <v>38.86</v>
      </c>
      <c r="O172">
        <v>24068.93</v>
      </c>
      <c r="P172">
        <v>758.45</v>
      </c>
      <c r="Q172">
        <v>2295.12</v>
      </c>
      <c r="R172">
        <v>171.11</v>
      </c>
      <c r="S172">
        <v>122.36</v>
      </c>
      <c r="T172">
        <v>19745.95</v>
      </c>
      <c r="U172">
        <v>0.72</v>
      </c>
      <c r="V172">
        <v>0.88</v>
      </c>
      <c r="W172">
        <v>9.34</v>
      </c>
      <c r="X172">
        <v>1.18</v>
      </c>
      <c r="Y172">
        <v>0.5</v>
      </c>
      <c r="Z172">
        <v>10</v>
      </c>
    </row>
    <row r="173" spans="1:26">
      <c r="A173">
        <v>18</v>
      </c>
      <c r="B173">
        <v>85</v>
      </c>
      <c r="C173" t="s">
        <v>26</v>
      </c>
      <c r="D173">
        <v>1.309</v>
      </c>
      <c r="E173">
        <v>76.39</v>
      </c>
      <c r="F173">
        <v>73</v>
      </c>
      <c r="G173">
        <v>146.01</v>
      </c>
      <c r="H173">
        <v>1.73</v>
      </c>
      <c r="I173">
        <v>30</v>
      </c>
      <c r="J173">
        <v>194.8</v>
      </c>
      <c r="K173">
        <v>51.39</v>
      </c>
      <c r="L173">
        <v>19</v>
      </c>
      <c r="M173">
        <v>19</v>
      </c>
      <c r="N173">
        <v>39.41</v>
      </c>
      <c r="O173">
        <v>24259.23</v>
      </c>
      <c r="P173">
        <v>751.23</v>
      </c>
      <c r="Q173">
        <v>2295.2</v>
      </c>
      <c r="R173">
        <v>168.24</v>
      </c>
      <c r="S173">
        <v>122.36</v>
      </c>
      <c r="T173">
        <v>18324.18</v>
      </c>
      <c r="U173">
        <v>0.73</v>
      </c>
      <c r="V173">
        <v>0.88</v>
      </c>
      <c r="W173">
        <v>9.34</v>
      </c>
      <c r="X173">
        <v>1.09</v>
      </c>
      <c r="Y173">
        <v>0.5</v>
      </c>
      <c r="Z173">
        <v>10</v>
      </c>
    </row>
    <row r="174" spans="1:26">
      <c r="A174">
        <v>19</v>
      </c>
      <c r="B174">
        <v>85</v>
      </c>
      <c r="C174" t="s">
        <v>26</v>
      </c>
      <c r="D174">
        <v>1.3101</v>
      </c>
      <c r="E174">
        <v>76.33</v>
      </c>
      <c r="F174">
        <v>72.98</v>
      </c>
      <c r="G174">
        <v>150.99</v>
      </c>
      <c r="H174">
        <v>1.81</v>
      </c>
      <c r="I174">
        <v>29</v>
      </c>
      <c r="J174">
        <v>196.35</v>
      </c>
      <c r="K174">
        <v>51.39</v>
      </c>
      <c r="L174">
        <v>20</v>
      </c>
      <c r="M174">
        <v>9</v>
      </c>
      <c r="N174">
        <v>39.96</v>
      </c>
      <c r="O174">
        <v>24450.27</v>
      </c>
      <c r="P174">
        <v>746.47</v>
      </c>
      <c r="Q174">
        <v>2295.11</v>
      </c>
      <c r="R174">
        <v>166.95</v>
      </c>
      <c r="S174">
        <v>122.36</v>
      </c>
      <c r="T174">
        <v>17683.34</v>
      </c>
      <c r="U174">
        <v>0.73</v>
      </c>
      <c r="V174">
        <v>0.88</v>
      </c>
      <c r="W174">
        <v>9.35</v>
      </c>
      <c r="X174">
        <v>1.07</v>
      </c>
      <c r="Y174">
        <v>0.5</v>
      </c>
      <c r="Z174">
        <v>10</v>
      </c>
    </row>
    <row r="175" spans="1:26">
      <c r="A175">
        <v>20</v>
      </c>
      <c r="B175">
        <v>85</v>
      </c>
      <c r="C175" t="s">
        <v>26</v>
      </c>
      <c r="D175">
        <v>1.3098</v>
      </c>
      <c r="E175">
        <v>76.34999999999999</v>
      </c>
      <c r="F175">
        <v>72.98999999999999</v>
      </c>
      <c r="G175">
        <v>151.02</v>
      </c>
      <c r="H175">
        <v>1.88</v>
      </c>
      <c r="I175">
        <v>29</v>
      </c>
      <c r="J175">
        <v>197.9</v>
      </c>
      <c r="K175">
        <v>51.39</v>
      </c>
      <c r="L175">
        <v>21</v>
      </c>
      <c r="M175">
        <v>4</v>
      </c>
      <c r="N175">
        <v>40.51</v>
      </c>
      <c r="O175">
        <v>24642.07</v>
      </c>
      <c r="P175">
        <v>749.61</v>
      </c>
      <c r="Q175">
        <v>2295.16</v>
      </c>
      <c r="R175">
        <v>167.19</v>
      </c>
      <c r="S175">
        <v>122.36</v>
      </c>
      <c r="T175">
        <v>17802.4</v>
      </c>
      <c r="U175">
        <v>0.73</v>
      </c>
      <c r="V175">
        <v>0.88</v>
      </c>
      <c r="W175">
        <v>9.359999999999999</v>
      </c>
      <c r="X175">
        <v>1.08</v>
      </c>
      <c r="Y175">
        <v>0.5</v>
      </c>
      <c r="Z175">
        <v>10</v>
      </c>
    </row>
    <row r="176" spans="1:26">
      <c r="A176">
        <v>21</v>
      </c>
      <c r="B176">
        <v>85</v>
      </c>
      <c r="C176" t="s">
        <v>26</v>
      </c>
      <c r="D176">
        <v>1.3099</v>
      </c>
      <c r="E176">
        <v>76.34</v>
      </c>
      <c r="F176">
        <v>72.98999999999999</v>
      </c>
      <c r="G176">
        <v>151.01</v>
      </c>
      <c r="H176">
        <v>1.96</v>
      </c>
      <c r="I176">
        <v>29</v>
      </c>
      <c r="J176">
        <v>199.46</v>
      </c>
      <c r="K176">
        <v>51.39</v>
      </c>
      <c r="L176">
        <v>22</v>
      </c>
      <c r="M176">
        <v>2</v>
      </c>
      <c r="N176">
        <v>41.07</v>
      </c>
      <c r="O176">
        <v>24834.62</v>
      </c>
      <c r="P176">
        <v>752.42</v>
      </c>
      <c r="Q176">
        <v>2295.22</v>
      </c>
      <c r="R176">
        <v>166.78</v>
      </c>
      <c r="S176">
        <v>122.36</v>
      </c>
      <c r="T176">
        <v>17595.55</v>
      </c>
      <c r="U176">
        <v>0.73</v>
      </c>
      <c r="V176">
        <v>0.88</v>
      </c>
      <c r="W176">
        <v>9.369999999999999</v>
      </c>
      <c r="X176">
        <v>1.07</v>
      </c>
      <c r="Y176">
        <v>0.5</v>
      </c>
      <c r="Z176">
        <v>10</v>
      </c>
    </row>
    <row r="177" spans="1:26">
      <c r="A177">
        <v>22</v>
      </c>
      <c r="B177">
        <v>85</v>
      </c>
      <c r="C177" t="s">
        <v>26</v>
      </c>
      <c r="D177">
        <v>1.3112</v>
      </c>
      <c r="E177">
        <v>76.27</v>
      </c>
      <c r="F177">
        <v>72.95</v>
      </c>
      <c r="G177">
        <v>156.31</v>
      </c>
      <c r="H177">
        <v>2.03</v>
      </c>
      <c r="I177">
        <v>28</v>
      </c>
      <c r="J177">
        <v>201.03</v>
      </c>
      <c r="K177">
        <v>51.39</v>
      </c>
      <c r="L177">
        <v>23</v>
      </c>
      <c r="M177">
        <v>0</v>
      </c>
      <c r="N177">
        <v>41.64</v>
      </c>
      <c r="O177">
        <v>25027.94</v>
      </c>
      <c r="P177">
        <v>755.04</v>
      </c>
      <c r="Q177">
        <v>2295.26</v>
      </c>
      <c r="R177">
        <v>165.46</v>
      </c>
      <c r="S177">
        <v>122.36</v>
      </c>
      <c r="T177">
        <v>16941.3</v>
      </c>
      <c r="U177">
        <v>0.74</v>
      </c>
      <c r="V177">
        <v>0.88</v>
      </c>
      <c r="W177">
        <v>9.369999999999999</v>
      </c>
      <c r="X177">
        <v>1.04</v>
      </c>
      <c r="Y177">
        <v>0.5</v>
      </c>
      <c r="Z177">
        <v>10</v>
      </c>
    </row>
    <row r="178" spans="1:26">
      <c r="A178">
        <v>0</v>
      </c>
      <c r="B178">
        <v>20</v>
      </c>
      <c r="C178" t="s">
        <v>26</v>
      </c>
      <c r="D178">
        <v>1.1112</v>
      </c>
      <c r="E178">
        <v>89.98999999999999</v>
      </c>
      <c r="F178">
        <v>84.25</v>
      </c>
      <c r="G178">
        <v>15.46</v>
      </c>
      <c r="H178">
        <v>0.34</v>
      </c>
      <c r="I178">
        <v>327</v>
      </c>
      <c r="J178">
        <v>51.33</v>
      </c>
      <c r="K178">
        <v>24.83</v>
      </c>
      <c r="L178">
        <v>1</v>
      </c>
      <c r="M178">
        <v>325</v>
      </c>
      <c r="N178">
        <v>5.51</v>
      </c>
      <c r="O178">
        <v>6564.78</v>
      </c>
      <c r="P178">
        <v>452.5</v>
      </c>
      <c r="Q178">
        <v>2295.3</v>
      </c>
      <c r="R178">
        <v>543.5</v>
      </c>
      <c r="S178">
        <v>122.36</v>
      </c>
      <c r="T178">
        <v>204466.04</v>
      </c>
      <c r="U178">
        <v>0.23</v>
      </c>
      <c r="V178">
        <v>0.76</v>
      </c>
      <c r="W178">
        <v>9.82</v>
      </c>
      <c r="X178">
        <v>12.33</v>
      </c>
      <c r="Y178">
        <v>0.5</v>
      </c>
      <c r="Z178">
        <v>10</v>
      </c>
    </row>
    <row r="179" spans="1:26">
      <c r="A179">
        <v>1</v>
      </c>
      <c r="B179">
        <v>20</v>
      </c>
      <c r="C179" t="s">
        <v>26</v>
      </c>
      <c r="D179">
        <v>1.2437</v>
      </c>
      <c r="E179">
        <v>80.41</v>
      </c>
      <c r="F179">
        <v>77</v>
      </c>
      <c r="G179">
        <v>33.97</v>
      </c>
      <c r="H179">
        <v>0.66</v>
      </c>
      <c r="I179">
        <v>136</v>
      </c>
      <c r="J179">
        <v>52.47</v>
      </c>
      <c r="K179">
        <v>24.83</v>
      </c>
      <c r="L179">
        <v>2</v>
      </c>
      <c r="M179">
        <v>112</v>
      </c>
      <c r="N179">
        <v>5.64</v>
      </c>
      <c r="O179">
        <v>6705.1</v>
      </c>
      <c r="P179">
        <v>373.1</v>
      </c>
      <c r="Q179">
        <v>2295.18</v>
      </c>
      <c r="R179">
        <v>300.61</v>
      </c>
      <c r="S179">
        <v>122.36</v>
      </c>
      <c r="T179">
        <v>83976.00999999999</v>
      </c>
      <c r="U179">
        <v>0.41</v>
      </c>
      <c r="V179">
        <v>0.84</v>
      </c>
      <c r="W179">
        <v>9.539999999999999</v>
      </c>
      <c r="X179">
        <v>5.08</v>
      </c>
      <c r="Y179">
        <v>0.5</v>
      </c>
      <c r="Z179">
        <v>10</v>
      </c>
    </row>
    <row r="180" spans="1:26">
      <c r="A180">
        <v>2</v>
      </c>
      <c r="B180">
        <v>20</v>
      </c>
      <c r="C180" t="s">
        <v>26</v>
      </c>
      <c r="D180">
        <v>1.2578</v>
      </c>
      <c r="E180">
        <v>79.51000000000001</v>
      </c>
      <c r="F180">
        <v>76.34</v>
      </c>
      <c r="G180">
        <v>39.49</v>
      </c>
      <c r="H180">
        <v>0.97</v>
      </c>
      <c r="I180">
        <v>116</v>
      </c>
      <c r="J180">
        <v>53.61</v>
      </c>
      <c r="K180">
        <v>24.83</v>
      </c>
      <c r="L180">
        <v>3</v>
      </c>
      <c r="M180">
        <v>0</v>
      </c>
      <c r="N180">
        <v>5.78</v>
      </c>
      <c r="O180">
        <v>6845.59</v>
      </c>
      <c r="P180">
        <v>363.26</v>
      </c>
      <c r="Q180">
        <v>2295.23</v>
      </c>
      <c r="R180">
        <v>274.4</v>
      </c>
      <c r="S180">
        <v>122.36</v>
      </c>
      <c r="T180">
        <v>70970.41</v>
      </c>
      <c r="U180">
        <v>0.45</v>
      </c>
      <c r="V180">
        <v>0.84</v>
      </c>
      <c r="W180">
        <v>9.640000000000001</v>
      </c>
      <c r="X180">
        <v>4.43</v>
      </c>
      <c r="Y180">
        <v>0.5</v>
      </c>
      <c r="Z180">
        <v>10</v>
      </c>
    </row>
    <row r="181" spans="1:26">
      <c r="A181">
        <v>0</v>
      </c>
      <c r="B181">
        <v>65</v>
      </c>
      <c r="C181" t="s">
        <v>26</v>
      </c>
      <c r="D181">
        <v>0.7778</v>
      </c>
      <c r="E181">
        <v>128.57</v>
      </c>
      <c r="F181">
        <v>103.99</v>
      </c>
      <c r="G181">
        <v>7.58</v>
      </c>
      <c r="H181">
        <v>0.13</v>
      </c>
      <c r="I181">
        <v>823</v>
      </c>
      <c r="J181">
        <v>133.21</v>
      </c>
      <c r="K181">
        <v>46.47</v>
      </c>
      <c r="L181">
        <v>1</v>
      </c>
      <c r="M181">
        <v>821</v>
      </c>
      <c r="N181">
        <v>20.75</v>
      </c>
      <c r="O181">
        <v>16663.42</v>
      </c>
      <c r="P181">
        <v>1132.24</v>
      </c>
      <c r="Q181">
        <v>2295.69</v>
      </c>
      <c r="R181">
        <v>1204.44</v>
      </c>
      <c r="S181">
        <v>122.36</v>
      </c>
      <c r="T181">
        <v>532458.6800000001</v>
      </c>
      <c r="U181">
        <v>0.1</v>
      </c>
      <c r="V181">
        <v>0.62</v>
      </c>
      <c r="W181">
        <v>10.65</v>
      </c>
      <c r="X181">
        <v>32.06</v>
      </c>
      <c r="Y181">
        <v>0.5</v>
      </c>
      <c r="Z181">
        <v>10</v>
      </c>
    </row>
    <row r="182" spans="1:26">
      <c r="A182">
        <v>1</v>
      </c>
      <c r="B182">
        <v>65</v>
      </c>
      <c r="C182" t="s">
        <v>26</v>
      </c>
      <c r="D182">
        <v>1.0491</v>
      </c>
      <c r="E182">
        <v>95.31999999999999</v>
      </c>
      <c r="F182">
        <v>84.23999999999999</v>
      </c>
      <c r="G182">
        <v>15.46</v>
      </c>
      <c r="H182">
        <v>0.26</v>
      </c>
      <c r="I182">
        <v>327</v>
      </c>
      <c r="J182">
        <v>134.55</v>
      </c>
      <c r="K182">
        <v>46.47</v>
      </c>
      <c r="L182">
        <v>2</v>
      </c>
      <c r="M182">
        <v>325</v>
      </c>
      <c r="N182">
        <v>21.09</v>
      </c>
      <c r="O182">
        <v>16828.84</v>
      </c>
      <c r="P182">
        <v>904.08</v>
      </c>
      <c r="Q182">
        <v>2295.34</v>
      </c>
      <c r="R182">
        <v>543.6799999999999</v>
      </c>
      <c r="S182">
        <v>122.36</v>
      </c>
      <c r="T182">
        <v>204560.05</v>
      </c>
      <c r="U182">
        <v>0.23</v>
      </c>
      <c r="V182">
        <v>0.76</v>
      </c>
      <c r="W182">
        <v>9.82</v>
      </c>
      <c r="X182">
        <v>12.32</v>
      </c>
      <c r="Y182">
        <v>0.5</v>
      </c>
      <c r="Z182">
        <v>10</v>
      </c>
    </row>
    <row r="183" spans="1:26">
      <c r="A183">
        <v>2</v>
      </c>
      <c r="B183">
        <v>65</v>
      </c>
      <c r="C183" t="s">
        <v>26</v>
      </c>
      <c r="D183">
        <v>1.1476</v>
      </c>
      <c r="E183">
        <v>87.14</v>
      </c>
      <c r="F183">
        <v>79.45999999999999</v>
      </c>
      <c r="G183">
        <v>23.6</v>
      </c>
      <c r="H183">
        <v>0.39</v>
      </c>
      <c r="I183">
        <v>202</v>
      </c>
      <c r="J183">
        <v>135.9</v>
      </c>
      <c r="K183">
        <v>46.47</v>
      </c>
      <c r="L183">
        <v>3</v>
      </c>
      <c r="M183">
        <v>200</v>
      </c>
      <c r="N183">
        <v>21.43</v>
      </c>
      <c r="O183">
        <v>16994.64</v>
      </c>
      <c r="P183">
        <v>839.74</v>
      </c>
      <c r="Q183">
        <v>2295.26</v>
      </c>
      <c r="R183">
        <v>383.47</v>
      </c>
      <c r="S183">
        <v>122.36</v>
      </c>
      <c r="T183">
        <v>125077.84</v>
      </c>
      <c r="U183">
        <v>0.32</v>
      </c>
      <c r="V183">
        <v>0.8100000000000001</v>
      </c>
      <c r="W183">
        <v>9.630000000000001</v>
      </c>
      <c r="X183">
        <v>7.55</v>
      </c>
      <c r="Y183">
        <v>0.5</v>
      </c>
      <c r="Z183">
        <v>10</v>
      </c>
    </row>
    <row r="184" spans="1:26">
      <c r="A184">
        <v>3</v>
      </c>
      <c r="B184">
        <v>65</v>
      </c>
      <c r="C184" t="s">
        <v>26</v>
      </c>
      <c r="D184">
        <v>1.1975</v>
      </c>
      <c r="E184">
        <v>83.51000000000001</v>
      </c>
      <c r="F184">
        <v>77.34999999999999</v>
      </c>
      <c r="G184">
        <v>31.79</v>
      </c>
      <c r="H184">
        <v>0.52</v>
      </c>
      <c r="I184">
        <v>146</v>
      </c>
      <c r="J184">
        <v>137.25</v>
      </c>
      <c r="K184">
        <v>46.47</v>
      </c>
      <c r="L184">
        <v>4</v>
      </c>
      <c r="M184">
        <v>144</v>
      </c>
      <c r="N184">
        <v>21.78</v>
      </c>
      <c r="O184">
        <v>17160.92</v>
      </c>
      <c r="P184">
        <v>804.71</v>
      </c>
      <c r="Q184">
        <v>2295.24</v>
      </c>
      <c r="R184">
        <v>313.1</v>
      </c>
      <c r="S184">
        <v>122.36</v>
      </c>
      <c r="T184">
        <v>90170.57000000001</v>
      </c>
      <c r="U184">
        <v>0.39</v>
      </c>
      <c r="V184">
        <v>0.83</v>
      </c>
      <c r="W184">
        <v>9.529999999999999</v>
      </c>
      <c r="X184">
        <v>5.44</v>
      </c>
      <c r="Y184">
        <v>0.5</v>
      </c>
      <c r="Z184">
        <v>10</v>
      </c>
    </row>
    <row r="185" spans="1:26">
      <c r="A185">
        <v>4</v>
      </c>
      <c r="B185">
        <v>65</v>
      </c>
      <c r="C185" t="s">
        <v>26</v>
      </c>
      <c r="D185">
        <v>1.2296</v>
      </c>
      <c r="E185">
        <v>81.33</v>
      </c>
      <c r="F185">
        <v>76.06999999999999</v>
      </c>
      <c r="G185">
        <v>40.39</v>
      </c>
      <c r="H185">
        <v>0.64</v>
      </c>
      <c r="I185">
        <v>113</v>
      </c>
      <c r="J185">
        <v>138.6</v>
      </c>
      <c r="K185">
        <v>46.47</v>
      </c>
      <c r="L185">
        <v>5</v>
      </c>
      <c r="M185">
        <v>111</v>
      </c>
      <c r="N185">
        <v>22.13</v>
      </c>
      <c r="O185">
        <v>17327.69</v>
      </c>
      <c r="P185">
        <v>778.29</v>
      </c>
      <c r="Q185">
        <v>2295.18</v>
      </c>
      <c r="R185">
        <v>270.82</v>
      </c>
      <c r="S185">
        <v>122.36</v>
      </c>
      <c r="T185">
        <v>69195.2</v>
      </c>
      <c r="U185">
        <v>0.45</v>
      </c>
      <c r="V185">
        <v>0.85</v>
      </c>
      <c r="W185">
        <v>9.470000000000001</v>
      </c>
      <c r="X185">
        <v>4.16</v>
      </c>
      <c r="Y185">
        <v>0.5</v>
      </c>
      <c r="Z185">
        <v>10</v>
      </c>
    </row>
    <row r="186" spans="1:26">
      <c r="A186">
        <v>5</v>
      </c>
      <c r="B186">
        <v>65</v>
      </c>
      <c r="C186" t="s">
        <v>26</v>
      </c>
      <c r="D186">
        <v>1.2506</v>
      </c>
      <c r="E186">
        <v>79.95999999999999</v>
      </c>
      <c r="F186">
        <v>75.28</v>
      </c>
      <c r="G186">
        <v>49.09</v>
      </c>
      <c r="H186">
        <v>0.76</v>
      </c>
      <c r="I186">
        <v>92</v>
      </c>
      <c r="J186">
        <v>139.95</v>
      </c>
      <c r="K186">
        <v>46.47</v>
      </c>
      <c r="L186">
        <v>6</v>
      </c>
      <c r="M186">
        <v>90</v>
      </c>
      <c r="N186">
        <v>22.49</v>
      </c>
      <c r="O186">
        <v>17494.97</v>
      </c>
      <c r="P186">
        <v>757.04</v>
      </c>
      <c r="Q186">
        <v>2295.16</v>
      </c>
      <c r="R186">
        <v>244.39</v>
      </c>
      <c r="S186">
        <v>122.36</v>
      </c>
      <c r="T186">
        <v>56089.15</v>
      </c>
      <c r="U186">
        <v>0.5</v>
      </c>
      <c r="V186">
        <v>0.85</v>
      </c>
      <c r="W186">
        <v>9.43</v>
      </c>
      <c r="X186">
        <v>3.37</v>
      </c>
      <c r="Y186">
        <v>0.5</v>
      </c>
      <c r="Z186">
        <v>10</v>
      </c>
    </row>
    <row r="187" spans="1:26">
      <c r="A187">
        <v>6</v>
      </c>
      <c r="B187">
        <v>65</v>
      </c>
      <c r="C187" t="s">
        <v>26</v>
      </c>
      <c r="D187">
        <v>1.2655</v>
      </c>
      <c r="E187">
        <v>79.02</v>
      </c>
      <c r="F187">
        <v>74.73999999999999</v>
      </c>
      <c r="G187">
        <v>58.24</v>
      </c>
      <c r="H187">
        <v>0.88</v>
      </c>
      <c r="I187">
        <v>77</v>
      </c>
      <c r="J187">
        <v>141.31</v>
      </c>
      <c r="K187">
        <v>46.47</v>
      </c>
      <c r="L187">
        <v>7</v>
      </c>
      <c r="M187">
        <v>75</v>
      </c>
      <c r="N187">
        <v>22.85</v>
      </c>
      <c r="O187">
        <v>17662.75</v>
      </c>
      <c r="P187">
        <v>737.49</v>
      </c>
      <c r="Q187">
        <v>2295.16</v>
      </c>
      <c r="R187">
        <v>226.43</v>
      </c>
      <c r="S187">
        <v>122.36</v>
      </c>
      <c r="T187">
        <v>47184.61</v>
      </c>
      <c r="U187">
        <v>0.54</v>
      </c>
      <c r="V187">
        <v>0.86</v>
      </c>
      <c r="W187">
        <v>9.41</v>
      </c>
      <c r="X187">
        <v>2.83</v>
      </c>
      <c r="Y187">
        <v>0.5</v>
      </c>
      <c r="Z187">
        <v>10</v>
      </c>
    </row>
    <row r="188" spans="1:26">
      <c r="A188">
        <v>7</v>
      </c>
      <c r="B188">
        <v>65</v>
      </c>
      <c r="C188" t="s">
        <v>26</v>
      </c>
      <c r="D188">
        <v>1.2763</v>
      </c>
      <c r="E188">
        <v>78.34999999999999</v>
      </c>
      <c r="F188">
        <v>74.37</v>
      </c>
      <c r="G188">
        <v>67.61</v>
      </c>
      <c r="H188">
        <v>0.99</v>
      </c>
      <c r="I188">
        <v>66</v>
      </c>
      <c r="J188">
        <v>142.68</v>
      </c>
      <c r="K188">
        <v>46.47</v>
      </c>
      <c r="L188">
        <v>8</v>
      </c>
      <c r="M188">
        <v>64</v>
      </c>
      <c r="N188">
        <v>23.21</v>
      </c>
      <c r="O188">
        <v>17831.04</v>
      </c>
      <c r="P188">
        <v>718.73</v>
      </c>
      <c r="Q188">
        <v>2295.16</v>
      </c>
      <c r="R188">
        <v>214.09</v>
      </c>
      <c r="S188">
        <v>122.36</v>
      </c>
      <c r="T188">
        <v>41069.73</v>
      </c>
      <c r="U188">
        <v>0.57</v>
      </c>
      <c r="V188">
        <v>0.87</v>
      </c>
      <c r="W188">
        <v>9.4</v>
      </c>
      <c r="X188">
        <v>2.46</v>
      </c>
      <c r="Y188">
        <v>0.5</v>
      </c>
      <c r="Z188">
        <v>10</v>
      </c>
    </row>
    <row r="189" spans="1:26">
      <c r="A189">
        <v>8</v>
      </c>
      <c r="B189">
        <v>65</v>
      </c>
      <c r="C189" t="s">
        <v>26</v>
      </c>
      <c r="D189">
        <v>1.2865</v>
      </c>
      <c r="E189">
        <v>77.73</v>
      </c>
      <c r="F189">
        <v>74</v>
      </c>
      <c r="G189">
        <v>77.89</v>
      </c>
      <c r="H189">
        <v>1.11</v>
      </c>
      <c r="I189">
        <v>57</v>
      </c>
      <c r="J189">
        <v>144.05</v>
      </c>
      <c r="K189">
        <v>46.47</v>
      </c>
      <c r="L189">
        <v>9</v>
      </c>
      <c r="M189">
        <v>55</v>
      </c>
      <c r="N189">
        <v>23.58</v>
      </c>
      <c r="O189">
        <v>17999.83</v>
      </c>
      <c r="P189">
        <v>701.6799999999999</v>
      </c>
      <c r="Q189">
        <v>2295.13</v>
      </c>
      <c r="R189">
        <v>201.74</v>
      </c>
      <c r="S189">
        <v>122.36</v>
      </c>
      <c r="T189">
        <v>34936.69</v>
      </c>
      <c r="U189">
        <v>0.61</v>
      </c>
      <c r="V189">
        <v>0.87</v>
      </c>
      <c r="W189">
        <v>9.369999999999999</v>
      </c>
      <c r="X189">
        <v>2.09</v>
      </c>
      <c r="Y189">
        <v>0.5</v>
      </c>
      <c r="Z189">
        <v>10</v>
      </c>
    </row>
    <row r="190" spans="1:26">
      <c r="A190">
        <v>9</v>
      </c>
      <c r="B190">
        <v>65</v>
      </c>
      <c r="C190" t="s">
        <v>26</v>
      </c>
      <c r="D190">
        <v>1.2944</v>
      </c>
      <c r="E190">
        <v>77.26000000000001</v>
      </c>
      <c r="F190">
        <v>73.70999999999999</v>
      </c>
      <c r="G190">
        <v>88.45999999999999</v>
      </c>
      <c r="H190">
        <v>1.22</v>
      </c>
      <c r="I190">
        <v>50</v>
      </c>
      <c r="J190">
        <v>145.42</v>
      </c>
      <c r="K190">
        <v>46.47</v>
      </c>
      <c r="L190">
        <v>10</v>
      </c>
      <c r="M190">
        <v>48</v>
      </c>
      <c r="N190">
        <v>23.95</v>
      </c>
      <c r="O190">
        <v>18169.15</v>
      </c>
      <c r="P190">
        <v>683.3</v>
      </c>
      <c r="Q190">
        <v>2295.12</v>
      </c>
      <c r="R190">
        <v>192.21</v>
      </c>
      <c r="S190">
        <v>122.36</v>
      </c>
      <c r="T190">
        <v>30207.16</v>
      </c>
      <c r="U190">
        <v>0.64</v>
      </c>
      <c r="V190">
        <v>0.87</v>
      </c>
      <c r="W190">
        <v>9.359999999999999</v>
      </c>
      <c r="X190">
        <v>1.8</v>
      </c>
      <c r="Y190">
        <v>0.5</v>
      </c>
      <c r="Z190">
        <v>10</v>
      </c>
    </row>
    <row r="191" spans="1:26">
      <c r="A191">
        <v>10</v>
      </c>
      <c r="B191">
        <v>65</v>
      </c>
      <c r="C191" t="s">
        <v>26</v>
      </c>
      <c r="D191">
        <v>1.2994</v>
      </c>
      <c r="E191">
        <v>76.95999999999999</v>
      </c>
      <c r="F191">
        <v>73.55</v>
      </c>
      <c r="G191">
        <v>98.06999999999999</v>
      </c>
      <c r="H191">
        <v>1.33</v>
      </c>
      <c r="I191">
        <v>45</v>
      </c>
      <c r="J191">
        <v>146.8</v>
      </c>
      <c r="K191">
        <v>46.47</v>
      </c>
      <c r="L191">
        <v>11</v>
      </c>
      <c r="M191">
        <v>43</v>
      </c>
      <c r="N191">
        <v>24.33</v>
      </c>
      <c r="O191">
        <v>18338.99</v>
      </c>
      <c r="P191">
        <v>663.2</v>
      </c>
      <c r="Q191">
        <v>2295.12</v>
      </c>
      <c r="R191">
        <v>186.84</v>
      </c>
      <c r="S191">
        <v>122.36</v>
      </c>
      <c r="T191">
        <v>27547.14</v>
      </c>
      <c r="U191">
        <v>0.65</v>
      </c>
      <c r="V191">
        <v>0.87</v>
      </c>
      <c r="W191">
        <v>9.359999999999999</v>
      </c>
      <c r="X191">
        <v>1.64</v>
      </c>
      <c r="Y191">
        <v>0.5</v>
      </c>
      <c r="Z191">
        <v>10</v>
      </c>
    </row>
    <row r="192" spans="1:26">
      <c r="A192">
        <v>11</v>
      </c>
      <c r="B192">
        <v>65</v>
      </c>
      <c r="C192" t="s">
        <v>26</v>
      </c>
      <c r="D192">
        <v>1.3051</v>
      </c>
      <c r="E192">
        <v>76.62</v>
      </c>
      <c r="F192">
        <v>73.36</v>
      </c>
      <c r="G192">
        <v>110.03</v>
      </c>
      <c r="H192">
        <v>1.43</v>
      </c>
      <c r="I192">
        <v>40</v>
      </c>
      <c r="J192">
        <v>148.18</v>
      </c>
      <c r="K192">
        <v>46.47</v>
      </c>
      <c r="L192">
        <v>12</v>
      </c>
      <c r="M192">
        <v>31</v>
      </c>
      <c r="N192">
        <v>24.71</v>
      </c>
      <c r="O192">
        <v>18509.36</v>
      </c>
      <c r="P192">
        <v>648.5599999999999</v>
      </c>
      <c r="Q192">
        <v>2295.13</v>
      </c>
      <c r="R192">
        <v>179.97</v>
      </c>
      <c r="S192">
        <v>122.36</v>
      </c>
      <c r="T192">
        <v>24136.86</v>
      </c>
      <c r="U192">
        <v>0.68</v>
      </c>
      <c r="V192">
        <v>0.88</v>
      </c>
      <c r="W192">
        <v>9.359999999999999</v>
      </c>
      <c r="X192">
        <v>1.45</v>
      </c>
      <c r="Y192">
        <v>0.5</v>
      </c>
      <c r="Z192">
        <v>10</v>
      </c>
    </row>
    <row r="193" spans="1:26">
      <c r="A193">
        <v>12</v>
      </c>
      <c r="B193">
        <v>65</v>
      </c>
      <c r="C193" t="s">
        <v>26</v>
      </c>
      <c r="D193">
        <v>1.3068</v>
      </c>
      <c r="E193">
        <v>76.52</v>
      </c>
      <c r="F193">
        <v>73.31</v>
      </c>
      <c r="G193">
        <v>115.75</v>
      </c>
      <c r="H193">
        <v>1.54</v>
      </c>
      <c r="I193">
        <v>38</v>
      </c>
      <c r="J193">
        <v>149.56</v>
      </c>
      <c r="K193">
        <v>46.47</v>
      </c>
      <c r="L193">
        <v>13</v>
      </c>
      <c r="M193">
        <v>13</v>
      </c>
      <c r="N193">
        <v>25.1</v>
      </c>
      <c r="O193">
        <v>18680.25</v>
      </c>
      <c r="P193">
        <v>641.38</v>
      </c>
      <c r="Q193">
        <v>2295.16</v>
      </c>
      <c r="R193">
        <v>177.63</v>
      </c>
      <c r="S193">
        <v>122.36</v>
      </c>
      <c r="T193">
        <v>22976.57</v>
      </c>
      <c r="U193">
        <v>0.6899999999999999</v>
      </c>
      <c r="V193">
        <v>0.88</v>
      </c>
      <c r="W193">
        <v>9.380000000000001</v>
      </c>
      <c r="X193">
        <v>1.4</v>
      </c>
      <c r="Y193">
        <v>0.5</v>
      </c>
      <c r="Z193">
        <v>10</v>
      </c>
    </row>
    <row r="194" spans="1:26">
      <c r="A194">
        <v>13</v>
      </c>
      <c r="B194">
        <v>65</v>
      </c>
      <c r="C194" t="s">
        <v>26</v>
      </c>
      <c r="D194">
        <v>1.3077</v>
      </c>
      <c r="E194">
        <v>76.47</v>
      </c>
      <c r="F194">
        <v>73.28</v>
      </c>
      <c r="G194">
        <v>118.83</v>
      </c>
      <c r="H194">
        <v>1.64</v>
      </c>
      <c r="I194">
        <v>37</v>
      </c>
      <c r="J194">
        <v>150.95</v>
      </c>
      <c r="K194">
        <v>46.47</v>
      </c>
      <c r="L194">
        <v>14</v>
      </c>
      <c r="M194">
        <v>3</v>
      </c>
      <c r="N194">
        <v>25.49</v>
      </c>
      <c r="O194">
        <v>18851.69</v>
      </c>
      <c r="P194">
        <v>640.4299999999999</v>
      </c>
      <c r="Q194">
        <v>2295.2</v>
      </c>
      <c r="R194">
        <v>176.66</v>
      </c>
      <c r="S194">
        <v>122.36</v>
      </c>
      <c r="T194">
        <v>22495.49</v>
      </c>
      <c r="U194">
        <v>0.6899999999999999</v>
      </c>
      <c r="V194">
        <v>0.88</v>
      </c>
      <c r="W194">
        <v>9.380000000000001</v>
      </c>
      <c r="X194">
        <v>1.37</v>
      </c>
      <c r="Y194">
        <v>0.5</v>
      </c>
      <c r="Z194">
        <v>10</v>
      </c>
    </row>
    <row r="195" spans="1:26">
      <c r="A195">
        <v>14</v>
      </c>
      <c r="B195">
        <v>65</v>
      </c>
      <c r="C195" t="s">
        <v>26</v>
      </c>
      <c r="D195">
        <v>1.3072</v>
      </c>
      <c r="E195">
        <v>76.5</v>
      </c>
      <c r="F195">
        <v>73.31</v>
      </c>
      <c r="G195">
        <v>118.89</v>
      </c>
      <c r="H195">
        <v>1.74</v>
      </c>
      <c r="I195">
        <v>37</v>
      </c>
      <c r="J195">
        <v>152.35</v>
      </c>
      <c r="K195">
        <v>46.47</v>
      </c>
      <c r="L195">
        <v>15</v>
      </c>
      <c r="M195">
        <v>0</v>
      </c>
      <c r="N195">
        <v>25.88</v>
      </c>
      <c r="O195">
        <v>19023.66</v>
      </c>
      <c r="P195">
        <v>645.52</v>
      </c>
      <c r="Q195">
        <v>2295.12</v>
      </c>
      <c r="R195">
        <v>177.14</v>
      </c>
      <c r="S195">
        <v>122.36</v>
      </c>
      <c r="T195">
        <v>22735.91</v>
      </c>
      <c r="U195">
        <v>0.6899999999999999</v>
      </c>
      <c r="V195">
        <v>0.88</v>
      </c>
      <c r="W195">
        <v>9.4</v>
      </c>
      <c r="X195">
        <v>1.4</v>
      </c>
      <c r="Y195">
        <v>0.5</v>
      </c>
      <c r="Z195">
        <v>10</v>
      </c>
    </row>
    <row r="196" spans="1:26">
      <c r="A196">
        <v>0</v>
      </c>
      <c r="B196">
        <v>75</v>
      </c>
      <c r="C196" t="s">
        <v>26</v>
      </c>
      <c r="D196">
        <v>0.7184</v>
      </c>
      <c r="E196">
        <v>139.2</v>
      </c>
      <c r="F196">
        <v>108.45</v>
      </c>
      <c r="G196">
        <v>6.98</v>
      </c>
      <c r="H196">
        <v>0.12</v>
      </c>
      <c r="I196">
        <v>932</v>
      </c>
      <c r="J196">
        <v>150.44</v>
      </c>
      <c r="K196">
        <v>49.1</v>
      </c>
      <c r="L196">
        <v>1</v>
      </c>
      <c r="M196">
        <v>930</v>
      </c>
      <c r="N196">
        <v>25.34</v>
      </c>
      <c r="O196">
        <v>18787.76</v>
      </c>
      <c r="P196">
        <v>1280.16</v>
      </c>
      <c r="Q196">
        <v>2295.68</v>
      </c>
      <c r="R196">
        <v>1354.3</v>
      </c>
      <c r="S196">
        <v>122.36</v>
      </c>
      <c r="T196">
        <v>606843.99</v>
      </c>
      <c r="U196">
        <v>0.09</v>
      </c>
      <c r="V196">
        <v>0.59</v>
      </c>
      <c r="W196">
        <v>10.82</v>
      </c>
      <c r="X196">
        <v>36.52</v>
      </c>
      <c r="Y196">
        <v>0.5</v>
      </c>
      <c r="Z196">
        <v>10</v>
      </c>
    </row>
    <row r="197" spans="1:26">
      <c r="A197">
        <v>1</v>
      </c>
      <c r="B197">
        <v>75</v>
      </c>
      <c r="C197" t="s">
        <v>26</v>
      </c>
      <c r="D197">
        <v>1.0117</v>
      </c>
      <c r="E197">
        <v>98.84</v>
      </c>
      <c r="F197">
        <v>85.54000000000001</v>
      </c>
      <c r="G197">
        <v>14.22</v>
      </c>
      <c r="H197">
        <v>0.23</v>
      </c>
      <c r="I197">
        <v>361</v>
      </c>
      <c r="J197">
        <v>151.83</v>
      </c>
      <c r="K197">
        <v>49.1</v>
      </c>
      <c r="L197">
        <v>2</v>
      </c>
      <c r="M197">
        <v>359</v>
      </c>
      <c r="N197">
        <v>25.73</v>
      </c>
      <c r="O197">
        <v>18959.54</v>
      </c>
      <c r="P197">
        <v>998.41</v>
      </c>
      <c r="Q197">
        <v>2295.4</v>
      </c>
      <c r="R197">
        <v>587.73</v>
      </c>
      <c r="S197">
        <v>122.36</v>
      </c>
      <c r="T197">
        <v>226410.79</v>
      </c>
      <c r="U197">
        <v>0.21</v>
      </c>
      <c r="V197">
        <v>0.75</v>
      </c>
      <c r="W197">
        <v>9.85</v>
      </c>
      <c r="X197">
        <v>13.62</v>
      </c>
      <c r="Y197">
        <v>0.5</v>
      </c>
      <c r="Z197">
        <v>10</v>
      </c>
    </row>
    <row r="198" spans="1:26">
      <c r="A198">
        <v>2</v>
      </c>
      <c r="B198">
        <v>75</v>
      </c>
      <c r="C198" t="s">
        <v>26</v>
      </c>
      <c r="D198">
        <v>1.119</v>
      </c>
      <c r="E198">
        <v>89.37</v>
      </c>
      <c r="F198">
        <v>80.28</v>
      </c>
      <c r="G198">
        <v>21.6</v>
      </c>
      <c r="H198">
        <v>0.35</v>
      </c>
      <c r="I198">
        <v>223</v>
      </c>
      <c r="J198">
        <v>153.23</v>
      </c>
      <c r="K198">
        <v>49.1</v>
      </c>
      <c r="L198">
        <v>3</v>
      </c>
      <c r="M198">
        <v>221</v>
      </c>
      <c r="N198">
        <v>26.13</v>
      </c>
      <c r="O198">
        <v>19131.85</v>
      </c>
      <c r="P198">
        <v>925.97</v>
      </c>
      <c r="Q198">
        <v>2295.27</v>
      </c>
      <c r="R198">
        <v>411.01</v>
      </c>
      <c r="S198">
        <v>122.36</v>
      </c>
      <c r="T198">
        <v>138743.25</v>
      </c>
      <c r="U198">
        <v>0.3</v>
      </c>
      <c r="V198">
        <v>0.8</v>
      </c>
      <c r="W198">
        <v>9.66</v>
      </c>
      <c r="X198">
        <v>8.369999999999999</v>
      </c>
      <c r="Y198">
        <v>0.5</v>
      </c>
      <c r="Z198">
        <v>10</v>
      </c>
    </row>
    <row r="199" spans="1:26">
      <c r="A199">
        <v>3</v>
      </c>
      <c r="B199">
        <v>75</v>
      </c>
      <c r="C199" t="s">
        <v>26</v>
      </c>
      <c r="D199">
        <v>1.1749</v>
      </c>
      <c r="E199">
        <v>85.11</v>
      </c>
      <c r="F199">
        <v>77.92</v>
      </c>
      <c r="G199">
        <v>29.04</v>
      </c>
      <c r="H199">
        <v>0.46</v>
      </c>
      <c r="I199">
        <v>161</v>
      </c>
      <c r="J199">
        <v>154.63</v>
      </c>
      <c r="K199">
        <v>49.1</v>
      </c>
      <c r="L199">
        <v>4</v>
      </c>
      <c r="M199">
        <v>159</v>
      </c>
      <c r="N199">
        <v>26.53</v>
      </c>
      <c r="O199">
        <v>19304.72</v>
      </c>
      <c r="P199">
        <v>887.42</v>
      </c>
      <c r="Q199">
        <v>2295.26</v>
      </c>
      <c r="R199">
        <v>332.14</v>
      </c>
      <c r="S199">
        <v>122.36</v>
      </c>
      <c r="T199">
        <v>99618.39999999999</v>
      </c>
      <c r="U199">
        <v>0.37</v>
      </c>
      <c r="V199">
        <v>0.83</v>
      </c>
      <c r="W199">
        <v>9.550000000000001</v>
      </c>
      <c r="X199">
        <v>6</v>
      </c>
      <c r="Y199">
        <v>0.5</v>
      </c>
      <c r="Z199">
        <v>10</v>
      </c>
    </row>
    <row r="200" spans="1:26">
      <c r="A200">
        <v>4</v>
      </c>
      <c r="B200">
        <v>75</v>
      </c>
      <c r="C200" t="s">
        <v>26</v>
      </c>
      <c r="D200">
        <v>1.2101</v>
      </c>
      <c r="E200">
        <v>82.64</v>
      </c>
      <c r="F200">
        <v>76.54000000000001</v>
      </c>
      <c r="G200">
        <v>36.74</v>
      </c>
      <c r="H200">
        <v>0.57</v>
      </c>
      <c r="I200">
        <v>125</v>
      </c>
      <c r="J200">
        <v>156.03</v>
      </c>
      <c r="K200">
        <v>49.1</v>
      </c>
      <c r="L200">
        <v>5</v>
      </c>
      <c r="M200">
        <v>123</v>
      </c>
      <c r="N200">
        <v>26.94</v>
      </c>
      <c r="O200">
        <v>19478.15</v>
      </c>
      <c r="P200">
        <v>861.79</v>
      </c>
      <c r="Q200">
        <v>2295.2</v>
      </c>
      <c r="R200">
        <v>286.58</v>
      </c>
      <c r="S200">
        <v>122.36</v>
      </c>
      <c r="T200">
        <v>77018.92</v>
      </c>
      <c r="U200">
        <v>0.43</v>
      </c>
      <c r="V200">
        <v>0.84</v>
      </c>
      <c r="W200">
        <v>9.49</v>
      </c>
      <c r="X200">
        <v>4.63</v>
      </c>
      <c r="Y200">
        <v>0.5</v>
      </c>
      <c r="Z200">
        <v>10</v>
      </c>
    </row>
    <row r="201" spans="1:26">
      <c r="A201">
        <v>5</v>
      </c>
      <c r="B201">
        <v>75</v>
      </c>
      <c r="C201" t="s">
        <v>26</v>
      </c>
      <c r="D201">
        <v>1.2336</v>
      </c>
      <c r="E201">
        <v>81.06</v>
      </c>
      <c r="F201">
        <v>75.67</v>
      </c>
      <c r="G201">
        <v>44.51</v>
      </c>
      <c r="H201">
        <v>0.67</v>
      </c>
      <c r="I201">
        <v>102</v>
      </c>
      <c r="J201">
        <v>157.44</v>
      </c>
      <c r="K201">
        <v>49.1</v>
      </c>
      <c r="L201">
        <v>6</v>
      </c>
      <c r="M201">
        <v>100</v>
      </c>
      <c r="N201">
        <v>27.35</v>
      </c>
      <c r="O201">
        <v>19652.13</v>
      </c>
      <c r="P201">
        <v>839.8200000000001</v>
      </c>
      <c r="Q201">
        <v>2295.16</v>
      </c>
      <c r="R201">
        <v>257.54</v>
      </c>
      <c r="S201">
        <v>122.36</v>
      </c>
      <c r="T201">
        <v>62610.25</v>
      </c>
      <c r="U201">
        <v>0.48</v>
      </c>
      <c r="V201">
        <v>0.85</v>
      </c>
      <c r="W201">
        <v>9.449999999999999</v>
      </c>
      <c r="X201">
        <v>3.76</v>
      </c>
      <c r="Y201">
        <v>0.5</v>
      </c>
      <c r="Z201">
        <v>10</v>
      </c>
    </row>
    <row r="202" spans="1:26">
      <c r="A202">
        <v>6</v>
      </c>
      <c r="B202">
        <v>75</v>
      </c>
      <c r="C202" t="s">
        <v>26</v>
      </c>
      <c r="D202">
        <v>1.2515</v>
      </c>
      <c r="E202">
        <v>79.91</v>
      </c>
      <c r="F202">
        <v>75.03</v>
      </c>
      <c r="G202">
        <v>52.96</v>
      </c>
      <c r="H202">
        <v>0.78</v>
      </c>
      <c r="I202">
        <v>85</v>
      </c>
      <c r="J202">
        <v>158.86</v>
      </c>
      <c r="K202">
        <v>49.1</v>
      </c>
      <c r="L202">
        <v>7</v>
      </c>
      <c r="M202">
        <v>83</v>
      </c>
      <c r="N202">
        <v>27.77</v>
      </c>
      <c r="O202">
        <v>19826.68</v>
      </c>
      <c r="P202">
        <v>820.79</v>
      </c>
      <c r="Q202">
        <v>2295.23</v>
      </c>
      <c r="R202">
        <v>235.83</v>
      </c>
      <c r="S202">
        <v>122.36</v>
      </c>
      <c r="T202">
        <v>51842.88</v>
      </c>
      <c r="U202">
        <v>0.52</v>
      </c>
      <c r="V202">
        <v>0.86</v>
      </c>
      <c r="W202">
        <v>9.43</v>
      </c>
      <c r="X202">
        <v>3.12</v>
      </c>
      <c r="Y202">
        <v>0.5</v>
      </c>
      <c r="Z202">
        <v>10</v>
      </c>
    </row>
    <row r="203" spans="1:26">
      <c r="A203">
        <v>7</v>
      </c>
      <c r="B203">
        <v>75</v>
      </c>
      <c r="C203" t="s">
        <v>26</v>
      </c>
      <c r="D203">
        <v>1.2636</v>
      </c>
      <c r="E203">
        <v>79.14</v>
      </c>
      <c r="F203">
        <v>74.59999999999999</v>
      </c>
      <c r="G203">
        <v>60.49</v>
      </c>
      <c r="H203">
        <v>0.88</v>
      </c>
      <c r="I203">
        <v>74</v>
      </c>
      <c r="J203">
        <v>160.28</v>
      </c>
      <c r="K203">
        <v>49.1</v>
      </c>
      <c r="L203">
        <v>8</v>
      </c>
      <c r="M203">
        <v>72</v>
      </c>
      <c r="N203">
        <v>28.19</v>
      </c>
      <c r="O203">
        <v>20001.93</v>
      </c>
      <c r="P203">
        <v>805.53</v>
      </c>
      <c r="Q203">
        <v>2295.12</v>
      </c>
      <c r="R203">
        <v>221.99</v>
      </c>
      <c r="S203">
        <v>122.36</v>
      </c>
      <c r="T203">
        <v>44977.16</v>
      </c>
      <c r="U203">
        <v>0.55</v>
      </c>
      <c r="V203">
        <v>0.86</v>
      </c>
      <c r="W203">
        <v>9.4</v>
      </c>
      <c r="X203">
        <v>2.69</v>
      </c>
      <c r="Y203">
        <v>0.5</v>
      </c>
      <c r="Z203">
        <v>10</v>
      </c>
    </row>
    <row r="204" spans="1:26">
      <c r="A204">
        <v>8</v>
      </c>
      <c r="B204">
        <v>75</v>
      </c>
      <c r="C204" t="s">
        <v>26</v>
      </c>
      <c r="D204">
        <v>1.2737</v>
      </c>
      <c r="E204">
        <v>78.51000000000001</v>
      </c>
      <c r="F204">
        <v>74.28</v>
      </c>
      <c r="G204">
        <v>69.64</v>
      </c>
      <c r="H204">
        <v>0.99</v>
      </c>
      <c r="I204">
        <v>64</v>
      </c>
      <c r="J204">
        <v>161.71</v>
      </c>
      <c r="K204">
        <v>49.1</v>
      </c>
      <c r="L204">
        <v>9</v>
      </c>
      <c r="M204">
        <v>62</v>
      </c>
      <c r="N204">
        <v>28.61</v>
      </c>
      <c r="O204">
        <v>20177.64</v>
      </c>
      <c r="P204">
        <v>790.38</v>
      </c>
      <c r="Q204">
        <v>2295.15</v>
      </c>
      <c r="R204">
        <v>211.19</v>
      </c>
      <c r="S204">
        <v>122.36</v>
      </c>
      <c r="T204">
        <v>39627.93</v>
      </c>
      <c r="U204">
        <v>0.58</v>
      </c>
      <c r="V204">
        <v>0.87</v>
      </c>
      <c r="W204">
        <v>9.390000000000001</v>
      </c>
      <c r="X204">
        <v>2.37</v>
      </c>
      <c r="Y204">
        <v>0.5</v>
      </c>
      <c r="Z204">
        <v>10</v>
      </c>
    </row>
    <row r="205" spans="1:26">
      <c r="A205">
        <v>9</v>
      </c>
      <c r="B205">
        <v>75</v>
      </c>
      <c r="C205" t="s">
        <v>26</v>
      </c>
      <c r="D205">
        <v>1.2817</v>
      </c>
      <c r="E205">
        <v>78.02</v>
      </c>
      <c r="F205">
        <v>74</v>
      </c>
      <c r="G205">
        <v>77.90000000000001</v>
      </c>
      <c r="H205">
        <v>1.09</v>
      </c>
      <c r="I205">
        <v>57</v>
      </c>
      <c r="J205">
        <v>163.13</v>
      </c>
      <c r="K205">
        <v>49.1</v>
      </c>
      <c r="L205">
        <v>10</v>
      </c>
      <c r="M205">
        <v>55</v>
      </c>
      <c r="N205">
        <v>29.04</v>
      </c>
      <c r="O205">
        <v>20353.94</v>
      </c>
      <c r="P205">
        <v>776.38</v>
      </c>
      <c r="Q205">
        <v>2295.11</v>
      </c>
      <c r="R205">
        <v>202.22</v>
      </c>
      <c r="S205">
        <v>122.36</v>
      </c>
      <c r="T205">
        <v>35178.57</v>
      </c>
      <c r="U205">
        <v>0.61</v>
      </c>
      <c r="V205">
        <v>0.87</v>
      </c>
      <c r="W205">
        <v>9.369999999999999</v>
      </c>
      <c r="X205">
        <v>2.09</v>
      </c>
      <c r="Y205">
        <v>0.5</v>
      </c>
      <c r="Z205">
        <v>10</v>
      </c>
    </row>
    <row r="206" spans="1:26">
      <c r="A206">
        <v>10</v>
      </c>
      <c r="B206">
        <v>75</v>
      </c>
      <c r="C206" t="s">
        <v>26</v>
      </c>
      <c r="D206">
        <v>1.2887</v>
      </c>
      <c r="E206">
        <v>77.59999999999999</v>
      </c>
      <c r="F206">
        <v>73.76000000000001</v>
      </c>
      <c r="G206">
        <v>86.78</v>
      </c>
      <c r="H206">
        <v>1.18</v>
      </c>
      <c r="I206">
        <v>51</v>
      </c>
      <c r="J206">
        <v>164.57</v>
      </c>
      <c r="K206">
        <v>49.1</v>
      </c>
      <c r="L206">
        <v>11</v>
      </c>
      <c r="M206">
        <v>49</v>
      </c>
      <c r="N206">
        <v>29.47</v>
      </c>
      <c r="O206">
        <v>20530.82</v>
      </c>
      <c r="P206">
        <v>760.23</v>
      </c>
      <c r="Q206">
        <v>2295.14</v>
      </c>
      <c r="R206">
        <v>194.04</v>
      </c>
      <c r="S206">
        <v>122.36</v>
      </c>
      <c r="T206">
        <v>31118.02</v>
      </c>
      <c r="U206">
        <v>0.63</v>
      </c>
      <c r="V206">
        <v>0.87</v>
      </c>
      <c r="W206">
        <v>9.359999999999999</v>
      </c>
      <c r="X206">
        <v>1.85</v>
      </c>
      <c r="Y206">
        <v>0.5</v>
      </c>
      <c r="Z206">
        <v>10</v>
      </c>
    </row>
    <row r="207" spans="1:26">
      <c r="A207">
        <v>11</v>
      </c>
      <c r="B207">
        <v>75</v>
      </c>
      <c r="C207" t="s">
        <v>26</v>
      </c>
      <c r="D207">
        <v>1.294</v>
      </c>
      <c r="E207">
        <v>77.28</v>
      </c>
      <c r="F207">
        <v>73.59999999999999</v>
      </c>
      <c r="G207">
        <v>96</v>
      </c>
      <c r="H207">
        <v>1.28</v>
      </c>
      <c r="I207">
        <v>46</v>
      </c>
      <c r="J207">
        <v>166.01</v>
      </c>
      <c r="K207">
        <v>49.1</v>
      </c>
      <c r="L207">
        <v>12</v>
      </c>
      <c r="M207">
        <v>44</v>
      </c>
      <c r="N207">
        <v>29.91</v>
      </c>
      <c r="O207">
        <v>20708.3</v>
      </c>
      <c r="P207">
        <v>744.26</v>
      </c>
      <c r="Q207">
        <v>2295.11</v>
      </c>
      <c r="R207">
        <v>188.2</v>
      </c>
      <c r="S207">
        <v>122.36</v>
      </c>
      <c r="T207">
        <v>28224.42</v>
      </c>
      <c r="U207">
        <v>0.65</v>
      </c>
      <c r="V207">
        <v>0.87</v>
      </c>
      <c r="W207">
        <v>9.369999999999999</v>
      </c>
      <c r="X207">
        <v>1.69</v>
      </c>
      <c r="Y207">
        <v>0.5</v>
      </c>
      <c r="Z207">
        <v>10</v>
      </c>
    </row>
    <row r="208" spans="1:26">
      <c r="A208">
        <v>12</v>
      </c>
      <c r="B208">
        <v>75</v>
      </c>
      <c r="C208" t="s">
        <v>26</v>
      </c>
      <c r="D208">
        <v>1.2981</v>
      </c>
      <c r="E208">
        <v>77.03</v>
      </c>
      <c r="F208">
        <v>73.47</v>
      </c>
      <c r="G208">
        <v>104.96</v>
      </c>
      <c r="H208">
        <v>1.38</v>
      </c>
      <c r="I208">
        <v>42</v>
      </c>
      <c r="J208">
        <v>167.45</v>
      </c>
      <c r="K208">
        <v>49.1</v>
      </c>
      <c r="L208">
        <v>13</v>
      </c>
      <c r="M208">
        <v>40</v>
      </c>
      <c r="N208">
        <v>30.36</v>
      </c>
      <c r="O208">
        <v>20886.38</v>
      </c>
      <c r="P208">
        <v>731.34</v>
      </c>
      <c r="Q208">
        <v>2295.13</v>
      </c>
      <c r="R208">
        <v>184.14</v>
      </c>
      <c r="S208">
        <v>122.36</v>
      </c>
      <c r="T208">
        <v>26213.74</v>
      </c>
      <c r="U208">
        <v>0.66</v>
      </c>
      <c r="V208">
        <v>0.88</v>
      </c>
      <c r="W208">
        <v>9.359999999999999</v>
      </c>
      <c r="X208">
        <v>1.56</v>
      </c>
      <c r="Y208">
        <v>0.5</v>
      </c>
      <c r="Z208">
        <v>10</v>
      </c>
    </row>
    <row r="209" spans="1:26">
      <c r="A209">
        <v>13</v>
      </c>
      <c r="B209">
        <v>75</v>
      </c>
      <c r="C209" t="s">
        <v>26</v>
      </c>
      <c r="D209">
        <v>1.3037</v>
      </c>
      <c r="E209">
        <v>76.70999999999999</v>
      </c>
      <c r="F209">
        <v>73.27</v>
      </c>
      <c r="G209">
        <v>115.69</v>
      </c>
      <c r="H209">
        <v>1.47</v>
      </c>
      <c r="I209">
        <v>38</v>
      </c>
      <c r="J209">
        <v>168.9</v>
      </c>
      <c r="K209">
        <v>49.1</v>
      </c>
      <c r="L209">
        <v>14</v>
      </c>
      <c r="M209">
        <v>35</v>
      </c>
      <c r="N209">
        <v>30.81</v>
      </c>
      <c r="O209">
        <v>21065.06</v>
      </c>
      <c r="P209">
        <v>717.2</v>
      </c>
      <c r="Q209">
        <v>2295.16</v>
      </c>
      <c r="R209">
        <v>177.56</v>
      </c>
      <c r="S209">
        <v>122.36</v>
      </c>
      <c r="T209">
        <v>22942.81</v>
      </c>
      <c r="U209">
        <v>0.6899999999999999</v>
      </c>
      <c r="V209">
        <v>0.88</v>
      </c>
      <c r="W209">
        <v>9.34</v>
      </c>
      <c r="X209">
        <v>1.36</v>
      </c>
      <c r="Y209">
        <v>0.5</v>
      </c>
      <c r="Z209">
        <v>10</v>
      </c>
    </row>
    <row r="210" spans="1:26">
      <c r="A210">
        <v>14</v>
      </c>
      <c r="B210">
        <v>75</v>
      </c>
      <c r="C210" t="s">
        <v>26</v>
      </c>
      <c r="D210">
        <v>1.3067</v>
      </c>
      <c r="E210">
        <v>76.53</v>
      </c>
      <c r="F210">
        <v>73.18000000000001</v>
      </c>
      <c r="G210">
        <v>125.46</v>
      </c>
      <c r="H210">
        <v>1.56</v>
      </c>
      <c r="I210">
        <v>35</v>
      </c>
      <c r="J210">
        <v>170.35</v>
      </c>
      <c r="K210">
        <v>49.1</v>
      </c>
      <c r="L210">
        <v>15</v>
      </c>
      <c r="M210">
        <v>29</v>
      </c>
      <c r="N210">
        <v>31.26</v>
      </c>
      <c r="O210">
        <v>21244.37</v>
      </c>
      <c r="P210">
        <v>703.8200000000001</v>
      </c>
      <c r="Q210">
        <v>2295.19</v>
      </c>
      <c r="R210">
        <v>174.4</v>
      </c>
      <c r="S210">
        <v>122.36</v>
      </c>
      <c r="T210">
        <v>21376.5</v>
      </c>
      <c r="U210">
        <v>0.7</v>
      </c>
      <c r="V210">
        <v>0.88</v>
      </c>
      <c r="W210">
        <v>9.34</v>
      </c>
      <c r="X210">
        <v>1.27</v>
      </c>
      <c r="Y210">
        <v>0.5</v>
      </c>
      <c r="Z210">
        <v>10</v>
      </c>
    </row>
    <row r="211" spans="1:26">
      <c r="A211">
        <v>15</v>
      </c>
      <c r="B211">
        <v>75</v>
      </c>
      <c r="C211" t="s">
        <v>26</v>
      </c>
      <c r="D211">
        <v>1.3085</v>
      </c>
      <c r="E211">
        <v>76.42</v>
      </c>
      <c r="F211">
        <v>73.14</v>
      </c>
      <c r="G211">
        <v>132.98</v>
      </c>
      <c r="H211">
        <v>1.65</v>
      </c>
      <c r="I211">
        <v>33</v>
      </c>
      <c r="J211">
        <v>171.81</v>
      </c>
      <c r="K211">
        <v>49.1</v>
      </c>
      <c r="L211">
        <v>16</v>
      </c>
      <c r="M211">
        <v>15</v>
      </c>
      <c r="N211">
        <v>31.72</v>
      </c>
      <c r="O211">
        <v>21424.29</v>
      </c>
      <c r="P211">
        <v>692.6</v>
      </c>
      <c r="Q211">
        <v>2295.15</v>
      </c>
      <c r="R211">
        <v>172.43</v>
      </c>
      <c r="S211">
        <v>122.36</v>
      </c>
      <c r="T211">
        <v>20404.46</v>
      </c>
      <c r="U211">
        <v>0.71</v>
      </c>
      <c r="V211">
        <v>0.88</v>
      </c>
      <c r="W211">
        <v>9.359999999999999</v>
      </c>
      <c r="X211">
        <v>1.23</v>
      </c>
      <c r="Y211">
        <v>0.5</v>
      </c>
      <c r="Z211">
        <v>10</v>
      </c>
    </row>
    <row r="212" spans="1:26">
      <c r="A212">
        <v>16</v>
      </c>
      <c r="B212">
        <v>75</v>
      </c>
      <c r="C212" t="s">
        <v>26</v>
      </c>
      <c r="D212">
        <v>1.31</v>
      </c>
      <c r="E212">
        <v>76.34</v>
      </c>
      <c r="F212">
        <v>73.08</v>
      </c>
      <c r="G212">
        <v>137.03</v>
      </c>
      <c r="H212">
        <v>1.74</v>
      </c>
      <c r="I212">
        <v>32</v>
      </c>
      <c r="J212">
        <v>173.28</v>
      </c>
      <c r="K212">
        <v>49.1</v>
      </c>
      <c r="L212">
        <v>17</v>
      </c>
      <c r="M212">
        <v>5</v>
      </c>
      <c r="N212">
        <v>32.18</v>
      </c>
      <c r="O212">
        <v>21604.83</v>
      </c>
      <c r="P212">
        <v>692.61</v>
      </c>
      <c r="Q212">
        <v>2295.22</v>
      </c>
      <c r="R212">
        <v>169.99</v>
      </c>
      <c r="S212">
        <v>122.36</v>
      </c>
      <c r="T212">
        <v>19187.03</v>
      </c>
      <c r="U212">
        <v>0.72</v>
      </c>
      <c r="V212">
        <v>0.88</v>
      </c>
      <c r="W212">
        <v>9.369999999999999</v>
      </c>
      <c r="X212">
        <v>1.17</v>
      </c>
      <c r="Y212">
        <v>0.5</v>
      </c>
      <c r="Z212">
        <v>10</v>
      </c>
    </row>
    <row r="213" spans="1:26">
      <c r="A213">
        <v>17</v>
      </c>
      <c r="B213">
        <v>75</v>
      </c>
      <c r="C213" t="s">
        <v>26</v>
      </c>
      <c r="D213">
        <v>1.3097</v>
      </c>
      <c r="E213">
        <v>76.34999999999999</v>
      </c>
      <c r="F213">
        <v>73.09999999999999</v>
      </c>
      <c r="G213">
        <v>137.06</v>
      </c>
      <c r="H213">
        <v>1.83</v>
      </c>
      <c r="I213">
        <v>32</v>
      </c>
      <c r="J213">
        <v>174.75</v>
      </c>
      <c r="K213">
        <v>49.1</v>
      </c>
      <c r="L213">
        <v>18</v>
      </c>
      <c r="M213">
        <v>0</v>
      </c>
      <c r="N213">
        <v>32.65</v>
      </c>
      <c r="O213">
        <v>21786.02</v>
      </c>
      <c r="P213">
        <v>697.37</v>
      </c>
      <c r="Q213">
        <v>2295.11</v>
      </c>
      <c r="R213">
        <v>170.41</v>
      </c>
      <c r="S213">
        <v>122.36</v>
      </c>
      <c r="T213">
        <v>19400</v>
      </c>
      <c r="U213">
        <v>0.72</v>
      </c>
      <c r="V213">
        <v>0.88</v>
      </c>
      <c r="W213">
        <v>9.380000000000001</v>
      </c>
      <c r="X213">
        <v>1.19</v>
      </c>
      <c r="Y213">
        <v>0.5</v>
      </c>
      <c r="Z213">
        <v>10</v>
      </c>
    </row>
    <row r="214" spans="1:26">
      <c r="A214">
        <v>0</v>
      </c>
      <c r="B214">
        <v>95</v>
      </c>
      <c r="C214" t="s">
        <v>26</v>
      </c>
      <c r="D214">
        <v>0.6077</v>
      </c>
      <c r="E214">
        <v>164.55</v>
      </c>
      <c r="F214">
        <v>118.49</v>
      </c>
      <c r="G214">
        <v>6.07</v>
      </c>
      <c r="H214">
        <v>0.1</v>
      </c>
      <c r="I214">
        <v>1171</v>
      </c>
      <c r="J214">
        <v>185.69</v>
      </c>
      <c r="K214">
        <v>53.44</v>
      </c>
      <c r="L214">
        <v>1</v>
      </c>
      <c r="M214">
        <v>1169</v>
      </c>
      <c r="N214">
        <v>36.26</v>
      </c>
      <c r="O214">
        <v>23136.14</v>
      </c>
      <c r="P214">
        <v>1604.62</v>
      </c>
      <c r="Q214">
        <v>2295.88</v>
      </c>
      <c r="R214">
        <v>1690.83</v>
      </c>
      <c r="S214">
        <v>122.36</v>
      </c>
      <c r="T214">
        <v>773910.38</v>
      </c>
      <c r="U214">
        <v>0.07000000000000001</v>
      </c>
      <c r="V214">
        <v>0.54</v>
      </c>
      <c r="W214">
        <v>11.25</v>
      </c>
      <c r="X214">
        <v>46.56</v>
      </c>
      <c r="Y214">
        <v>0.5</v>
      </c>
      <c r="Z214">
        <v>10</v>
      </c>
    </row>
    <row r="215" spans="1:26">
      <c r="A215">
        <v>1</v>
      </c>
      <c r="B215">
        <v>95</v>
      </c>
      <c r="C215" t="s">
        <v>26</v>
      </c>
      <c r="D215">
        <v>0.9379999999999999</v>
      </c>
      <c r="E215">
        <v>106.61</v>
      </c>
      <c r="F215">
        <v>88.17</v>
      </c>
      <c r="G215">
        <v>12.33</v>
      </c>
      <c r="H215">
        <v>0.19</v>
      </c>
      <c r="I215">
        <v>429</v>
      </c>
      <c r="J215">
        <v>187.21</v>
      </c>
      <c r="K215">
        <v>53.44</v>
      </c>
      <c r="L215">
        <v>2</v>
      </c>
      <c r="M215">
        <v>427</v>
      </c>
      <c r="N215">
        <v>36.77</v>
      </c>
      <c r="O215">
        <v>23322.88</v>
      </c>
      <c r="P215">
        <v>1185.26</v>
      </c>
      <c r="Q215">
        <v>2295.45</v>
      </c>
      <c r="R215">
        <v>675.89</v>
      </c>
      <c r="S215">
        <v>122.36</v>
      </c>
      <c r="T215">
        <v>270150.93</v>
      </c>
      <c r="U215">
        <v>0.18</v>
      </c>
      <c r="V215">
        <v>0.73</v>
      </c>
      <c r="W215">
        <v>9.960000000000001</v>
      </c>
      <c r="X215">
        <v>16.25</v>
      </c>
      <c r="Y215">
        <v>0.5</v>
      </c>
      <c r="Z215">
        <v>10</v>
      </c>
    </row>
    <row r="216" spans="1:26">
      <c r="A216">
        <v>2</v>
      </c>
      <c r="B216">
        <v>95</v>
      </c>
      <c r="C216" t="s">
        <v>26</v>
      </c>
      <c r="D216">
        <v>1.0634</v>
      </c>
      <c r="E216">
        <v>94.04000000000001</v>
      </c>
      <c r="F216">
        <v>81.78</v>
      </c>
      <c r="G216">
        <v>18.66</v>
      </c>
      <c r="H216">
        <v>0.28</v>
      </c>
      <c r="I216">
        <v>263</v>
      </c>
      <c r="J216">
        <v>188.73</v>
      </c>
      <c r="K216">
        <v>53.44</v>
      </c>
      <c r="L216">
        <v>3</v>
      </c>
      <c r="M216">
        <v>261</v>
      </c>
      <c r="N216">
        <v>37.29</v>
      </c>
      <c r="O216">
        <v>23510.33</v>
      </c>
      <c r="P216">
        <v>1091.03</v>
      </c>
      <c r="Q216">
        <v>2295.32</v>
      </c>
      <c r="R216">
        <v>461.23</v>
      </c>
      <c r="S216">
        <v>122.36</v>
      </c>
      <c r="T216">
        <v>163652.39</v>
      </c>
      <c r="U216">
        <v>0.27</v>
      </c>
      <c r="V216">
        <v>0.79</v>
      </c>
      <c r="W216">
        <v>9.720000000000001</v>
      </c>
      <c r="X216">
        <v>9.869999999999999</v>
      </c>
      <c r="Y216">
        <v>0.5</v>
      </c>
      <c r="Z216">
        <v>10</v>
      </c>
    </row>
    <row r="217" spans="1:26">
      <c r="A217">
        <v>3</v>
      </c>
      <c r="B217">
        <v>95</v>
      </c>
      <c r="C217" t="s">
        <v>26</v>
      </c>
      <c r="D217">
        <v>1.1305</v>
      </c>
      <c r="E217">
        <v>88.45999999999999</v>
      </c>
      <c r="F217">
        <v>78.95</v>
      </c>
      <c r="G217">
        <v>25.06</v>
      </c>
      <c r="H217">
        <v>0.37</v>
      </c>
      <c r="I217">
        <v>189</v>
      </c>
      <c r="J217">
        <v>190.25</v>
      </c>
      <c r="K217">
        <v>53.44</v>
      </c>
      <c r="L217">
        <v>4</v>
      </c>
      <c r="M217">
        <v>187</v>
      </c>
      <c r="N217">
        <v>37.82</v>
      </c>
      <c r="O217">
        <v>23698.48</v>
      </c>
      <c r="P217">
        <v>1045.26</v>
      </c>
      <c r="Q217">
        <v>2295.29</v>
      </c>
      <c r="R217">
        <v>366.68</v>
      </c>
      <c r="S217">
        <v>122.36</v>
      </c>
      <c r="T217">
        <v>116745.96</v>
      </c>
      <c r="U217">
        <v>0.33</v>
      </c>
      <c r="V217">
        <v>0.82</v>
      </c>
      <c r="W217">
        <v>9.6</v>
      </c>
      <c r="X217">
        <v>7.04</v>
      </c>
      <c r="Y217">
        <v>0.5</v>
      </c>
      <c r="Z217">
        <v>10</v>
      </c>
    </row>
    <row r="218" spans="1:26">
      <c r="A218">
        <v>4</v>
      </c>
      <c r="B218">
        <v>95</v>
      </c>
      <c r="C218" t="s">
        <v>26</v>
      </c>
      <c r="D218">
        <v>1.1722</v>
      </c>
      <c r="E218">
        <v>85.31</v>
      </c>
      <c r="F218">
        <v>77.37</v>
      </c>
      <c r="G218">
        <v>31.58</v>
      </c>
      <c r="H218">
        <v>0.46</v>
      </c>
      <c r="I218">
        <v>147</v>
      </c>
      <c r="J218">
        <v>191.78</v>
      </c>
      <c r="K218">
        <v>53.44</v>
      </c>
      <c r="L218">
        <v>5</v>
      </c>
      <c r="M218">
        <v>145</v>
      </c>
      <c r="N218">
        <v>38.35</v>
      </c>
      <c r="O218">
        <v>23887.36</v>
      </c>
      <c r="P218">
        <v>1016.3</v>
      </c>
      <c r="Q218">
        <v>2295.19</v>
      </c>
      <c r="R218">
        <v>313.56</v>
      </c>
      <c r="S218">
        <v>122.36</v>
      </c>
      <c r="T218">
        <v>90395.95</v>
      </c>
      <c r="U218">
        <v>0.39</v>
      </c>
      <c r="V218">
        <v>0.83</v>
      </c>
      <c r="W218">
        <v>9.529999999999999</v>
      </c>
      <c r="X218">
        <v>5.46</v>
      </c>
      <c r="Y218">
        <v>0.5</v>
      </c>
      <c r="Z218">
        <v>10</v>
      </c>
    </row>
    <row r="219" spans="1:26">
      <c r="A219">
        <v>5</v>
      </c>
      <c r="B219">
        <v>95</v>
      </c>
      <c r="C219" t="s">
        <v>26</v>
      </c>
      <c r="D219">
        <v>1.2006</v>
      </c>
      <c r="E219">
        <v>83.29000000000001</v>
      </c>
      <c r="F219">
        <v>76.34999999999999</v>
      </c>
      <c r="G219">
        <v>38.18</v>
      </c>
      <c r="H219">
        <v>0.55</v>
      </c>
      <c r="I219">
        <v>120</v>
      </c>
      <c r="J219">
        <v>193.32</v>
      </c>
      <c r="K219">
        <v>53.44</v>
      </c>
      <c r="L219">
        <v>6</v>
      </c>
      <c r="M219">
        <v>118</v>
      </c>
      <c r="N219">
        <v>38.89</v>
      </c>
      <c r="O219">
        <v>24076.95</v>
      </c>
      <c r="P219">
        <v>995.22</v>
      </c>
      <c r="Q219">
        <v>2295.2</v>
      </c>
      <c r="R219">
        <v>279.86</v>
      </c>
      <c r="S219">
        <v>122.36</v>
      </c>
      <c r="T219">
        <v>73681.55</v>
      </c>
      <c r="U219">
        <v>0.44</v>
      </c>
      <c r="V219">
        <v>0.84</v>
      </c>
      <c r="W219">
        <v>9.49</v>
      </c>
      <c r="X219">
        <v>4.44</v>
      </c>
      <c r="Y219">
        <v>0.5</v>
      </c>
      <c r="Z219">
        <v>10</v>
      </c>
    </row>
    <row r="220" spans="1:26">
      <c r="A220">
        <v>6</v>
      </c>
      <c r="B220">
        <v>95</v>
      </c>
      <c r="C220" t="s">
        <v>26</v>
      </c>
      <c r="D220">
        <v>1.2205</v>
      </c>
      <c r="E220">
        <v>81.93000000000001</v>
      </c>
      <c r="F220">
        <v>75.67</v>
      </c>
      <c r="G220">
        <v>44.51</v>
      </c>
      <c r="H220">
        <v>0.64</v>
      </c>
      <c r="I220">
        <v>102</v>
      </c>
      <c r="J220">
        <v>194.86</v>
      </c>
      <c r="K220">
        <v>53.44</v>
      </c>
      <c r="L220">
        <v>7</v>
      </c>
      <c r="M220">
        <v>100</v>
      </c>
      <c r="N220">
        <v>39.43</v>
      </c>
      <c r="O220">
        <v>24267.28</v>
      </c>
      <c r="P220">
        <v>978.15</v>
      </c>
      <c r="Q220">
        <v>2295.14</v>
      </c>
      <c r="R220">
        <v>257.27</v>
      </c>
      <c r="S220">
        <v>122.36</v>
      </c>
      <c r="T220">
        <v>62476.63</v>
      </c>
      <c r="U220">
        <v>0.48</v>
      </c>
      <c r="V220">
        <v>0.85</v>
      </c>
      <c r="W220">
        <v>9.449999999999999</v>
      </c>
      <c r="X220">
        <v>3.76</v>
      </c>
      <c r="Y220">
        <v>0.5</v>
      </c>
      <c r="Z220">
        <v>10</v>
      </c>
    </row>
    <row r="221" spans="1:26">
      <c r="A221">
        <v>7</v>
      </c>
      <c r="B221">
        <v>95</v>
      </c>
      <c r="C221" t="s">
        <v>26</v>
      </c>
      <c r="D221">
        <v>1.2358</v>
      </c>
      <c r="E221">
        <v>80.92</v>
      </c>
      <c r="F221">
        <v>75.17</v>
      </c>
      <c r="G221">
        <v>51.26</v>
      </c>
      <c r="H221">
        <v>0.72</v>
      </c>
      <c r="I221">
        <v>88</v>
      </c>
      <c r="J221">
        <v>196.41</v>
      </c>
      <c r="K221">
        <v>53.44</v>
      </c>
      <c r="L221">
        <v>8</v>
      </c>
      <c r="M221">
        <v>86</v>
      </c>
      <c r="N221">
        <v>39.98</v>
      </c>
      <c r="O221">
        <v>24458.36</v>
      </c>
      <c r="P221">
        <v>963.26</v>
      </c>
      <c r="Q221">
        <v>2295.14</v>
      </c>
      <c r="R221">
        <v>240.39</v>
      </c>
      <c r="S221">
        <v>122.36</v>
      </c>
      <c r="T221">
        <v>54107.19</v>
      </c>
      <c r="U221">
        <v>0.51</v>
      </c>
      <c r="V221">
        <v>0.86</v>
      </c>
      <c r="W221">
        <v>9.44</v>
      </c>
      <c r="X221">
        <v>3.26</v>
      </c>
      <c r="Y221">
        <v>0.5</v>
      </c>
      <c r="Z221">
        <v>10</v>
      </c>
    </row>
    <row r="222" spans="1:26">
      <c r="A222">
        <v>8</v>
      </c>
      <c r="B222">
        <v>95</v>
      </c>
      <c r="C222" t="s">
        <v>26</v>
      </c>
      <c r="D222">
        <v>1.2488</v>
      </c>
      <c r="E222">
        <v>80.08</v>
      </c>
      <c r="F222">
        <v>74.73999999999999</v>
      </c>
      <c r="G222">
        <v>58.24</v>
      </c>
      <c r="H222">
        <v>0.8100000000000001</v>
      </c>
      <c r="I222">
        <v>77</v>
      </c>
      <c r="J222">
        <v>197.97</v>
      </c>
      <c r="K222">
        <v>53.44</v>
      </c>
      <c r="L222">
        <v>9</v>
      </c>
      <c r="M222">
        <v>75</v>
      </c>
      <c r="N222">
        <v>40.53</v>
      </c>
      <c r="O222">
        <v>24650.18</v>
      </c>
      <c r="P222">
        <v>949.96</v>
      </c>
      <c r="Q222">
        <v>2295.13</v>
      </c>
      <c r="R222">
        <v>226.67</v>
      </c>
      <c r="S222">
        <v>122.36</v>
      </c>
      <c r="T222">
        <v>47303.11</v>
      </c>
      <c r="U222">
        <v>0.54</v>
      </c>
      <c r="V222">
        <v>0.86</v>
      </c>
      <c r="W222">
        <v>9.41</v>
      </c>
      <c r="X222">
        <v>2.83</v>
      </c>
      <c r="Y222">
        <v>0.5</v>
      </c>
      <c r="Z222">
        <v>10</v>
      </c>
    </row>
    <row r="223" spans="1:26">
      <c r="A223">
        <v>9</v>
      </c>
      <c r="B223">
        <v>95</v>
      </c>
      <c r="C223" t="s">
        <v>26</v>
      </c>
      <c r="D223">
        <v>1.2584</v>
      </c>
      <c r="E223">
        <v>79.47</v>
      </c>
      <c r="F223">
        <v>74.43000000000001</v>
      </c>
      <c r="G223">
        <v>64.72</v>
      </c>
      <c r="H223">
        <v>0.89</v>
      </c>
      <c r="I223">
        <v>69</v>
      </c>
      <c r="J223">
        <v>199.53</v>
      </c>
      <c r="K223">
        <v>53.44</v>
      </c>
      <c r="L223">
        <v>10</v>
      </c>
      <c r="M223">
        <v>67</v>
      </c>
      <c r="N223">
        <v>41.1</v>
      </c>
      <c r="O223">
        <v>24842.77</v>
      </c>
      <c r="P223">
        <v>937.74</v>
      </c>
      <c r="Q223">
        <v>2295.19</v>
      </c>
      <c r="R223">
        <v>216.22</v>
      </c>
      <c r="S223">
        <v>122.36</v>
      </c>
      <c r="T223">
        <v>42115.63</v>
      </c>
      <c r="U223">
        <v>0.57</v>
      </c>
      <c r="V223">
        <v>0.86</v>
      </c>
      <c r="W223">
        <v>9.390000000000001</v>
      </c>
      <c r="X223">
        <v>2.52</v>
      </c>
      <c r="Y223">
        <v>0.5</v>
      </c>
      <c r="Z223">
        <v>10</v>
      </c>
    </row>
    <row r="224" spans="1:26">
      <c r="A224">
        <v>10</v>
      </c>
      <c r="B224">
        <v>95</v>
      </c>
      <c r="C224" t="s">
        <v>26</v>
      </c>
      <c r="D224">
        <v>1.267</v>
      </c>
      <c r="E224">
        <v>78.93000000000001</v>
      </c>
      <c r="F224">
        <v>74.15000000000001</v>
      </c>
      <c r="G224">
        <v>71.76000000000001</v>
      </c>
      <c r="H224">
        <v>0.97</v>
      </c>
      <c r="I224">
        <v>62</v>
      </c>
      <c r="J224">
        <v>201.1</v>
      </c>
      <c r="K224">
        <v>53.44</v>
      </c>
      <c r="L224">
        <v>11</v>
      </c>
      <c r="M224">
        <v>60</v>
      </c>
      <c r="N224">
        <v>41.66</v>
      </c>
      <c r="O224">
        <v>25036.12</v>
      </c>
      <c r="P224">
        <v>926.42</v>
      </c>
      <c r="Q224">
        <v>2295.14</v>
      </c>
      <c r="R224">
        <v>207.14</v>
      </c>
      <c r="S224">
        <v>122.36</v>
      </c>
      <c r="T224">
        <v>37613.19</v>
      </c>
      <c r="U224">
        <v>0.59</v>
      </c>
      <c r="V224">
        <v>0.87</v>
      </c>
      <c r="W224">
        <v>9.380000000000001</v>
      </c>
      <c r="X224">
        <v>2.24</v>
      </c>
      <c r="Y224">
        <v>0.5</v>
      </c>
      <c r="Z224">
        <v>10</v>
      </c>
    </row>
    <row r="225" spans="1:26">
      <c r="A225">
        <v>11</v>
      </c>
      <c r="B225">
        <v>95</v>
      </c>
      <c r="C225" t="s">
        <v>26</v>
      </c>
      <c r="D225">
        <v>1.2737</v>
      </c>
      <c r="E225">
        <v>78.51000000000001</v>
      </c>
      <c r="F225">
        <v>73.95999999999999</v>
      </c>
      <c r="G225">
        <v>79.23999999999999</v>
      </c>
      <c r="H225">
        <v>1.05</v>
      </c>
      <c r="I225">
        <v>56</v>
      </c>
      <c r="J225">
        <v>202.67</v>
      </c>
      <c r="K225">
        <v>53.44</v>
      </c>
      <c r="L225">
        <v>12</v>
      </c>
      <c r="M225">
        <v>54</v>
      </c>
      <c r="N225">
        <v>42.24</v>
      </c>
      <c r="O225">
        <v>25230.25</v>
      </c>
      <c r="P225">
        <v>915.7</v>
      </c>
      <c r="Q225">
        <v>2295.16</v>
      </c>
      <c r="R225">
        <v>200.26</v>
      </c>
      <c r="S225">
        <v>122.36</v>
      </c>
      <c r="T225">
        <v>34203.73</v>
      </c>
      <c r="U225">
        <v>0.61</v>
      </c>
      <c r="V225">
        <v>0.87</v>
      </c>
      <c r="W225">
        <v>9.380000000000001</v>
      </c>
      <c r="X225">
        <v>2.04</v>
      </c>
      <c r="Y225">
        <v>0.5</v>
      </c>
      <c r="Z225">
        <v>10</v>
      </c>
    </row>
    <row r="226" spans="1:26">
      <c r="A226">
        <v>12</v>
      </c>
      <c r="B226">
        <v>95</v>
      </c>
      <c r="C226" t="s">
        <v>26</v>
      </c>
      <c r="D226">
        <v>1.2796</v>
      </c>
      <c r="E226">
        <v>78.15000000000001</v>
      </c>
      <c r="F226">
        <v>73.78</v>
      </c>
      <c r="G226">
        <v>86.8</v>
      </c>
      <c r="H226">
        <v>1.13</v>
      </c>
      <c r="I226">
        <v>51</v>
      </c>
      <c r="J226">
        <v>204.25</v>
      </c>
      <c r="K226">
        <v>53.44</v>
      </c>
      <c r="L226">
        <v>13</v>
      </c>
      <c r="M226">
        <v>49</v>
      </c>
      <c r="N226">
        <v>42.82</v>
      </c>
      <c r="O226">
        <v>25425.3</v>
      </c>
      <c r="P226">
        <v>904.65</v>
      </c>
      <c r="Q226">
        <v>2295.13</v>
      </c>
      <c r="R226">
        <v>194.24</v>
      </c>
      <c r="S226">
        <v>122.36</v>
      </c>
      <c r="T226">
        <v>31219.94</v>
      </c>
      <c r="U226">
        <v>0.63</v>
      </c>
      <c r="V226">
        <v>0.87</v>
      </c>
      <c r="W226">
        <v>9.380000000000001</v>
      </c>
      <c r="X226">
        <v>1.87</v>
      </c>
      <c r="Y226">
        <v>0.5</v>
      </c>
      <c r="Z226">
        <v>10</v>
      </c>
    </row>
    <row r="227" spans="1:26">
      <c r="A227">
        <v>13</v>
      </c>
      <c r="B227">
        <v>95</v>
      </c>
      <c r="C227" t="s">
        <v>26</v>
      </c>
      <c r="D227">
        <v>1.2848</v>
      </c>
      <c r="E227">
        <v>77.84</v>
      </c>
      <c r="F227">
        <v>73.62</v>
      </c>
      <c r="G227">
        <v>93.98</v>
      </c>
      <c r="H227">
        <v>1.21</v>
      </c>
      <c r="I227">
        <v>47</v>
      </c>
      <c r="J227">
        <v>205.84</v>
      </c>
      <c r="K227">
        <v>53.44</v>
      </c>
      <c r="L227">
        <v>14</v>
      </c>
      <c r="M227">
        <v>45</v>
      </c>
      <c r="N227">
        <v>43.4</v>
      </c>
      <c r="O227">
        <v>25621.03</v>
      </c>
      <c r="P227">
        <v>893.85</v>
      </c>
      <c r="Q227">
        <v>2295.15</v>
      </c>
      <c r="R227">
        <v>189.17</v>
      </c>
      <c r="S227">
        <v>122.36</v>
      </c>
      <c r="T227">
        <v>28700.1</v>
      </c>
      <c r="U227">
        <v>0.65</v>
      </c>
      <c r="V227">
        <v>0.87</v>
      </c>
      <c r="W227">
        <v>9.359999999999999</v>
      </c>
      <c r="X227">
        <v>1.71</v>
      </c>
      <c r="Y227">
        <v>0.5</v>
      </c>
      <c r="Z227">
        <v>10</v>
      </c>
    </row>
    <row r="228" spans="1:26">
      <c r="A228">
        <v>14</v>
      </c>
      <c r="B228">
        <v>95</v>
      </c>
      <c r="C228" t="s">
        <v>26</v>
      </c>
      <c r="D228">
        <v>1.2901</v>
      </c>
      <c r="E228">
        <v>77.51000000000001</v>
      </c>
      <c r="F228">
        <v>73.44</v>
      </c>
      <c r="G228">
        <v>102.48</v>
      </c>
      <c r="H228">
        <v>1.28</v>
      </c>
      <c r="I228">
        <v>43</v>
      </c>
      <c r="J228">
        <v>207.43</v>
      </c>
      <c r="K228">
        <v>53.44</v>
      </c>
      <c r="L228">
        <v>15</v>
      </c>
      <c r="M228">
        <v>41</v>
      </c>
      <c r="N228">
        <v>44</v>
      </c>
      <c r="O228">
        <v>25817.56</v>
      </c>
      <c r="P228">
        <v>880.35</v>
      </c>
      <c r="Q228">
        <v>2295.17</v>
      </c>
      <c r="R228">
        <v>183.22</v>
      </c>
      <c r="S228">
        <v>122.36</v>
      </c>
      <c r="T228">
        <v>25746.72</v>
      </c>
      <c r="U228">
        <v>0.67</v>
      </c>
      <c r="V228">
        <v>0.88</v>
      </c>
      <c r="W228">
        <v>9.35</v>
      </c>
      <c r="X228">
        <v>1.53</v>
      </c>
      <c r="Y228">
        <v>0.5</v>
      </c>
      <c r="Z228">
        <v>10</v>
      </c>
    </row>
    <row r="229" spans="1:26">
      <c r="A229">
        <v>15</v>
      </c>
      <c r="B229">
        <v>95</v>
      </c>
      <c r="C229" t="s">
        <v>26</v>
      </c>
      <c r="D229">
        <v>1.292</v>
      </c>
      <c r="E229">
        <v>77.40000000000001</v>
      </c>
      <c r="F229">
        <v>73.40000000000001</v>
      </c>
      <c r="G229">
        <v>107.42</v>
      </c>
      <c r="H229">
        <v>1.36</v>
      </c>
      <c r="I229">
        <v>41</v>
      </c>
      <c r="J229">
        <v>209.03</v>
      </c>
      <c r="K229">
        <v>53.44</v>
      </c>
      <c r="L229">
        <v>16</v>
      </c>
      <c r="M229">
        <v>39</v>
      </c>
      <c r="N229">
        <v>44.6</v>
      </c>
      <c r="O229">
        <v>26014.91</v>
      </c>
      <c r="P229">
        <v>873.3200000000001</v>
      </c>
      <c r="Q229">
        <v>2295.12</v>
      </c>
      <c r="R229">
        <v>181.69</v>
      </c>
      <c r="S229">
        <v>122.36</v>
      </c>
      <c r="T229">
        <v>24993.5</v>
      </c>
      <c r="U229">
        <v>0.67</v>
      </c>
      <c r="V229">
        <v>0.88</v>
      </c>
      <c r="W229">
        <v>9.359999999999999</v>
      </c>
      <c r="X229">
        <v>1.49</v>
      </c>
      <c r="Y229">
        <v>0.5</v>
      </c>
      <c r="Z229">
        <v>10</v>
      </c>
    </row>
    <row r="230" spans="1:26">
      <c r="A230">
        <v>16</v>
      </c>
      <c r="B230">
        <v>95</v>
      </c>
      <c r="C230" t="s">
        <v>26</v>
      </c>
      <c r="D230">
        <v>1.2958</v>
      </c>
      <c r="E230">
        <v>77.17</v>
      </c>
      <c r="F230">
        <v>73.29000000000001</v>
      </c>
      <c r="G230">
        <v>115.72</v>
      </c>
      <c r="H230">
        <v>1.43</v>
      </c>
      <c r="I230">
        <v>38</v>
      </c>
      <c r="J230">
        <v>210.64</v>
      </c>
      <c r="K230">
        <v>53.44</v>
      </c>
      <c r="L230">
        <v>17</v>
      </c>
      <c r="M230">
        <v>36</v>
      </c>
      <c r="N230">
        <v>45.21</v>
      </c>
      <c r="O230">
        <v>26213.09</v>
      </c>
      <c r="P230">
        <v>864.65</v>
      </c>
      <c r="Q230">
        <v>2295.11</v>
      </c>
      <c r="R230">
        <v>178.12</v>
      </c>
      <c r="S230">
        <v>122.36</v>
      </c>
      <c r="T230">
        <v>23222.16</v>
      </c>
      <c r="U230">
        <v>0.6899999999999999</v>
      </c>
      <c r="V230">
        <v>0.88</v>
      </c>
      <c r="W230">
        <v>9.35</v>
      </c>
      <c r="X230">
        <v>1.38</v>
      </c>
      <c r="Y230">
        <v>0.5</v>
      </c>
      <c r="Z230">
        <v>10</v>
      </c>
    </row>
    <row r="231" spans="1:26">
      <c r="A231">
        <v>17</v>
      </c>
      <c r="B231">
        <v>95</v>
      </c>
      <c r="C231" t="s">
        <v>26</v>
      </c>
      <c r="D231">
        <v>1.2991</v>
      </c>
      <c r="E231">
        <v>76.97</v>
      </c>
      <c r="F231">
        <v>73.2</v>
      </c>
      <c r="G231">
        <v>125.49</v>
      </c>
      <c r="H231">
        <v>1.51</v>
      </c>
      <c r="I231">
        <v>35</v>
      </c>
      <c r="J231">
        <v>212.25</v>
      </c>
      <c r="K231">
        <v>53.44</v>
      </c>
      <c r="L231">
        <v>18</v>
      </c>
      <c r="M231">
        <v>33</v>
      </c>
      <c r="N231">
        <v>45.82</v>
      </c>
      <c r="O231">
        <v>26412.11</v>
      </c>
      <c r="P231">
        <v>852.8</v>
      </c>
      <c r="Q231">
        <v>2295.11</v>
      </c>
      <c r="R231">
        <v>175.29</v>
      </c>
      <c r="S231">
        <v>122.36</v>
      </c>
      <c r="T231">
        <v>21823.74</v>
      </c>
      <c r="U231">
        <v>0.7</v>
      </c>
      <c r="V231">
        <v>0.88</v>
      </c>
      <c r="W231">
        <v>9.34</v>
      </c>
      <c r="X231">
        <v>1.29</v>
      </c>
      <c r="Y231">
        <v>0.5</v>
      </c>
      <c r="Z231">
        <v>10</v>
      </c>
    </row>
    <row r="232" spans="1:26">
      <c r="A232">
        <v>18</v>
      </c>
      <c r="B232">
        <v>95</v>
      </c>
      <c r="C232" t="s">
        <v>26</v>
      </c>
      <c r="D232">
        <v>1.3017</v>
      </c>
      <c r="E232">
        <v>76.81999999999999</v>
      </c>
      <c r="F232">
        <v>73.12</v>
      </c>
      <c r="G232">
        <v>132.95</v>
      </c>
      <c r="H232">
        <v>1.58</v>
      </c>
      <c r="I232">
        <v>33</v>
      </c>
      <c r="J232">
        <v>213.87</v>
      </c>
      <c r="K232">
        <v>53.44</v>
      </c>
      <c r="L232">
        <v>19</v>
      </c>
      <c r="M232">
        <v>31</v>
      </c>
      <c r="N232">
        <v>46.44</v>
      </c>
      <c r="O232">
        <v>26611.98</v>
      </c>
      <c r="P232">
        <v>844.0700000000001</v>
      </c>
      <c r="Q232">
        <v>2295.11</v>
      </c>
      <c r="R232">
        <v>172.67</v>
      </c>
      <c r="S232">
        <v>122.36</v>
      </c>
      <c r="T232">
        <v>20522.85</v>
      </c>
      <c r="U232">
        <v>0.71</v>
      </c>
      <c r="V232">
        <v>0.88</v>
      </c>
      <c r="W232">
        <v>9.34</v>
      </c>
      <c r="X232">
        <v>1.21</v>
      </c>
      <c r="Y232">
        <v>0.5</v>
      </c>
      <c r="Z232">
        <v>10</v>
      </c>
    </row>
    <row r="233" spans="1:26">
      <c r="A233">
        <v>19</v>
      </c>
      <c r="B233">
        <v>95</v>
      </c>
      <c r="C233" t="s">
        <v>26</v>
      </c>
      <c r="D233">
        <v>1.305</v>
      </c>
      <c r="E233">
        <v>76.63</v>
      </c>
      <c r="F233">
        <v>73.01000000000001</v>
      </c>
      <c r="G233">
        <v>141.31</v>
      </c>
      <c r="H233">
        <v>1.65</v>
      </c>
      <c r="I233">
        <v>31</v>
      </c>
      <c r="J233">
        <v>215.5</v>
      </c>
      <c r="K233">
        <v>53.44</v>
      </c>
      <c r="L233">
        <v>20</v>
      </c>
      <c r="M233">
        <v>29</v>
      </c>
      <c r="N233">
        <v>47.07</v>
      </c>
      <c r="O233">
        <v>26812.71</v>
      </c>
      <c r="P233">
        <v>833.34</v>
      </c>
      <c r="Q233">
        <v>2295.12</v>
      </c>
      <c r="R233">
        <v>168.71</v>
      </c>
      <c r="S233">
        <v>122.36</v>
      </c>
      <c r="T233">
        <v>18550.17</v>
      </c>
      <c r="U233">
        <v>0.73</v>
      </c>
      <c r="V233">
        <v>0.88</v>
      </c>
      <c r="W233">
        <v>9.33</v>
      </c>
      <c r="X233">
        <v>1.1</v>
      </c>
      <c r="Y233">
        <v>0.5</v>
      </c>
      <c r="Z233">
        <v>10</v>
      </c>
    </row>
    <row r="234" spans="1:26">
      <c r="A234">
        <v>20</v>
      </c>
      <c r="B234">
        <v>95</v>
      </c>
      <c r="C234" t="s">
        <v>26</v>
      </c>
      <c r="D234">
        <v>1.3074</v>
      </c>
      <c r="E234">
        <v>76.48999999999999</v>
      </c>
      <c r="F234">
        <v>72.94</v>
      </c>
      <c r="G234">
        <v>150.9</v>
      </c>
      <c r="H234">
        <v>1.72</v>
      </c>
      <c r="I234">
        <v>29</v>
      </c>
      <c r="J234">
        <v>217.14</v>
      </c>
      <c r="K234">
        <v>53.44</v>
      </c>
      <c r="L234">
        <v>21</v>
      </c>
      <c r="M234">
        <v>26</v>
      </c>
      <c r="N234">
        <v>47.7</v>
      </c>
      <c r="O234">
        <v>27014.3</v>
      </c>
      <c r="P234">
        <v>817.71</v>
      </c>
      <c r="Q234">
        <v>2295.13</v>
      </c>
      <c r="R234">
        <v>166.35</v>
      </c>
      <c r="S234">
        <v>122.36</v>
      </c>
      <c r="T234">
        <v>17383.54</v>
      </c>
      <c r="U234">
        <v>0.74</v>
      </c>
      <c r="V234">
        <v>0.88</v>
      </c>
      <c r="W234">
        <v>9.33</v>
      </c>
      <c r="X234">
        <v>1.03</v>
      </c>
      <c r="Y234">
        <v>0.5</v>
      </c>
      <c r="Z234">
        <v>10</v>
      </c>
    </row>
    <row r="235" spans="1:26">
      <c r="A235">
        <v>21</v>
      </c>
      <c r="B235">
        <v>95</v>
      </c>
      <c r="C235" t="s">
        <v>26</v>
      </c>
      <c r="D235">
        <v>1.3084</v>
      </c>
      <c r="E235">
        <v>76.43000000000001</v>
      </c>
      <c r="F235">
        <v>72.92</v>
      </c>
      <c r="G235">
        <v>156.25</v>
      </c>
      <c r="H235">
        <v>1.79</v>
      </c>
      <c r="I235">
        <v>28</v>
      </c>
      <c r="J235">
        <v>218.78</v>
      </c>
      <c r="K235">
        <v>53.44</v>
      </c>
      <c r="L235">
        <v>22</v>
      </c>
      <c r="M235">
        <v>23</v>
      </c>
      <c r="N235">
        <v>48.34</v>
      </c>
      <c r="O235">
        <v>27216.79</v>
      </c>
      <c r="P235">
        <v>813.2</v>
      </c>
      <c r="Q235">
        <v>2295.12</v>
      </c>
      <c r="R235">
        <v>165.71</v>
      </c>
      <c r="S235">
        <v>122.36</v>
      </c>
      <c r="T235">
        <v>17066.48</v>
      </c>
      <c r="U235">
        <v>0.74</v>
      </c>
      <c r="V235">
        <v>0.88</v>
      </c>
      <c r="W235">
        <v>9.33</v>
      </c>
      <c r="X235">
        <v>1.01</v>
      </c>
      <c r="Y235">
        <v>0.5</v>
      </c>
      <c r="Z235">
        <v>10</v>
      </c>
    </row>
    <row r="236" spans="1:26">
      <c r="A236">
        <v>22</v>
      </c>
      <c r="B236">
        <v>95</v>
      </c>
      <c r="C236" t="s">
        <v>26</v>
      </c>
      <c r="D236">
        <v>1.3093</v>
      </c>
      <c r="E236">
        <v>76.38</v>
      </c>
      <c r="F236">
        <v>72.90000000000001</v>
      </c>
      <c r="G236">
        <v>162</v>
      </c>
      <c r="H236">
        <v>1.85</v>
      </c>
      <c r="I236">
        <v>27</v>
      </c>
      <c r="J236">
        <v>220.43</v>
      </c>
      <c r="K236">
        <v>53.44</v>
      </c>
      <c r="L236">
        <v>23</v>
      </c>
      <c r="M236">
        <v>15</v>
      </c>
      <c r="N236">
        <v>48.99</v>
      </c>
      <c r="O236">
        <v>27420.16</v>
      </c>
      <c r="P236">
        <v>806.83</v>
      </c>
      <c r="Q236">
        <v>2295.11</v>
      </c>
      <c r="R236">
        <v>164.73</v>
      </c>
      <c r="S236">
        <v>122.36</v>
      </c>
      <c r="T236">
        <v>16583.17</v>
      </c>
      <c r="U236">
        <v>0.74</v>
      </c>
      <c r="V236">
        <v>0.88</v>
      </c>
      <c r="W236">
        <v>9.34</v>
      </c>
      <c r="X236">
        <v>0.99</v>
      </c>
      <c r="Y236">
        <v>0.5</v>
      </c>
      <c r="Z236">
        <v>10</v>
      </c>
    </row>
    <row r="237" spans="1:26">
      <c r="A237">
        <v>23</v>
      </c>
      <c r="B237">
        <v>95</v>
      </c>
      <c r="C237" t="s">
        <v>26</v>
      </c>
      <c r="D237">
        <v>1.3106</v>
      </c>
      <c r="E237">
        <v>76.3</v>
      </c>
      <c r="F237">
        <v>72.87</v>
      </c>
      <c r="G237">
        <v>168.15</v>
      </c>
      <c r="H237">
        <v>1.92</v>
      </c>
      <c r="I237">
        <v>26</v>
      </c>
      <c r="J237">
        <v>222.08</v>
      </c>
      <c r="K237">
        <v>53.44</v>
      </c>
      <c r="L237">
        <v>24</v>
      </c>
      <c r="M237">
        <v>7</v>
      </c>
      <c r="N237">
        <v>49.65</v>
      </c>
      <c r="O237">
        <v>27624.44</v>
      </c>
      <c r="P237">
        <v>802.5700000000001</v>
      </c>
      <c r="Q237">
        <v>2295.18</v>
      </c>
      <c r="R237">
        <v>163.27</v>
      </c>
      <c r="S237">
        <v>122.36</v>
      </c>
      <c r="T237">
        <v>15857.88</v>
      </c>
      <c r="U237">
        <v>0.75</v>
      </c>
      <c r="V237">
        <v>0.88</v>
      </c>
      <c r="W237">
        <v>9.35</v>
      </c>
      <c r="X237">
        <v>0.95</v>
      </c>
      <c r="Y237">
        <v>0.5</v>
      </c>
      <c r="Z237">
        <v>10</v>
      </c>
    </row>
    <row r="238" spans="1:26">
      <c r="A238">
        <v>24</v>
      </c>
      <c r="B238">
        <v>95</v>
      </c>
      <c r="C238" t="s">
        <v>26</v>
      </c>
      <c r="D238">
        <v>1.3107</v>
      </c>
      <c r="E238">
        <v>76.3</v>
      </c>
      <c r="F238">
        <v>72.86</v>
      </c>
      <c r="G238">
        <v>168.14</v>
      </c>
      <c r="H238">
        <v>1.99</v>
      </c>
      <c r="I238">
        <v>26</v>
      </c>
      <c r="J238">
        <v>223.75</v>
      </c>
      <c r="K238">
        <v>53.44</v>
      </c>
      <c r="L238">
        <v>25</v>
      </c>
      <c r="M238">
        <v>3</v>
      </c>
      <c r="N238">
        <v>50.31</v>
      </c>
      <c r="O238">
        <v>27829.77</v>
      </c>
      <c r="P238">
        <v>805.83</v>
      </c>
      <c r="Q238">
        <v>2295.18</v>
      </c>
      <c r="R238">
        <v>162.93</v>
      </c>
      <c r="S238">
        <v>122.36</v>
      </c>
      <c r="T238">
        <v>15687.49</v>
      </c>
      <c r="U238">
        <v>0.75</v>
      </c>
      <c r="V238">
        <v>0.88</v>
      </c>
      <c r="W238">
        <v>9.35</v>
      </c>
      <c r="X238">
        <v>0.95</v>
      </c>
      <c r="Y238">
        <v>0.5</v>
      </c>
      <c r="Z238">
        <v>10</v>
      </c>
    </row>
    <row r="239" spans="1:26">
      <c r="A239">
        <v>25</v>
      </c>
      <c r="B239">
        <v>95</v>
      </c>
      <c r="C239" t="s">
        <v>26</v>
      </c>
      <c r="D239">
        <v>1.3105</v>
      </c>
      <c r="E239">
        <v>76.31</v>
      </c>
      <c r="F239">
        <v>72.87</v>
      </c>
      <c r="G239">
        <v>168.16</v>
      </c>
      <c r="H239">
        <v>2.05</v>
      </c>
      <c r="I239">
        <v>26</v>
      </c>
      <c r="J239">
        <v>225.42</v>
      </c>
      <c r="K239">
        <v>53.44</v>
      </c>
      <c r="L239">
        <v>26</v>
      </c>
      <c r="M239">
        <v>1</v>
      </c>
      <c r="N239">
        <v>50.98</v>
      </c>
      <c r="O239">
        <v>28035.92</v>
      </c>
      <c r="P239">
        <v>809.39</v>
      </c>
      <c r="Q239">
        <v>2295.17</v>
      </c>
      <c r="R239">
        <v>162.98</v>
      </c>
      <c r="S239">
        <v>122.36</v>
      </c>
      <c r="T239">
        <v>15711.36</v>
      </c>
      <c r="U239">
        <v>0.75</v>
      </c>
      <c r="V239">
        <v>0.88</v>
      </c>
      <c r="W239">
        <v>9.359999999999999</v>
      </c>
      <c r="X239">
        <v>0.96</v>
      </c>
      <c r="Y239">
        <v>0.5</v>
      </c>
      <c r="Z239">
        <v>10</v>
      </c>
    </row>
    <row r="240" spans="1:26">
      <c r="A240">
        <v>26</v>
      </c>
      <c r="B240">
        <v>95</v>
      </c>
      <c r="C240" t="s">
        <v>26</v>
      </c>
      <c r="D240">
        <v>1.3106</v>
      </c>
      <c r="E240">
        <v>76.3</v>
      </c>
      <c r="F240">
        <v>72.86</v>
      </c>
      <c r="G240">
        <v>168.15</v>
      </c>
      <c r="H240">
        <v>2.11</v>
      </c>
      <c r="I240">
        <v>26</v>
      </c>
      <c r="J240">
        <v>227.1</v>
      </c>
      <c r="K240">
        <v>53.44</v>
      </c>
      <c r="L240">
        <v>27</v>
      </c>
      <c r="M240">
        <v>0</v>
      </c>
      <c r="N240">
        <v>51.66</v>
      </c>
      <c r="O240">
        <v>28243</v>
      </c>
      <c r="P240">
        <v>815.04</v>
      </c>
      <c r="Q240">
        <v>2295.19</v>
      </c>
      <c r="R240">
        <v>162.79</v>
      </c>
      <c r="S240">
        <v>122.36</v>
      </c>
      <c r="T240">
        <v>15619.16</v>
      </c>
      <c r="U240">
        <v>0.75</v>
      </c>
      <c r="V240">
        <v>0.88</v>
      </c>
      <c r="W240">
        <v>9.359999999999999</v>
      </c>
      <c r="X240">
        <v>0.95</v>
      </c>
      <c r="Y240">
        <v>0.5</v>
      </c>
      <c r="Z240">
        <v>10</v>
      </c>
    </row>
    <row r="241" spans="1:26">
      <c r="A241">
        <v>0</v>
      </c>
      <c r="B241">
        <v>55</v>
      </c>
      <c r="C241" t="s">
        <v>26</v>
      </c>
      <c r="D241">
        <v>0.8405</v>
      </c>
      <c r="E241">
        <v>118.97</v>
      </c>
      <c r="F241">
        <v>99.73999999999999</v>
      </c>
      <c r="G241">
        <v>8.33</v>
      </c>
      <c r="H241">
        <v>0.15</v>
      </c>
      <c r="I241">
        <v>718</v>
      </c>
      <c r="J241">
        <v>116.05</v>
      </c>
      <c r="K241">
        <v>43.4</v>
      </c>
      <c r="L241">
        <v>1</v>
      </c>
      <c r="M241">
        <v>716</v>
      </c>
      <c r="N241">
        <v>16.65</v>
      </c>
      <c r="O241">
        <v>14546.17</v>
      </c>
      <c r="P241">
        <v>989.13</v>
      </c>
      <c r="Q241">
        <v>2295.45</v>
      </c>
      <c r="R241">
        <v>1061.43</v>
      </c>
      <c r="S241">
        <v>122.36</v>
      </c>
      <c r="T241">
        <v>461479.76</v>
      </c>
      <c r="U241">
        <v>0.12</v>
      </c>
      <c r="V241">
        <v>0.65</v>
      </c>
      <c r="W241">
        <v>10.49</v>
      </c>
      <c r="X241">
        <v>27.82</v>
      </c>
      <c r="Y241">
        <v>0.5</v>
      </c>
      <c r="Z241">
        <v>10</v>
      </c>
    </row>
    <row r="242" spans="1:26">
      <c r="A242">
        <v>1</v>
      </c>
      <c r="B242">
        <v>55</v>
      </c>
      <c r="C242" t="s">
        <v>26</v>
      </c>
      <c r="D242">
        <v>1.0874</v>
      </c>
      <c r="E242">
        <v>91.95999999999999</v>
      </c>
      <c r="F242">
        <v>82.91</v>
      </c>
      <c r="G242">
        <v>17.04</v>
      </c>
      <c r="H242">
        <v>0.3</v>
      </c>
      <c r="I242">
        <v>292</v>
      </c>
      <c r="J242">
        <v>117.34</v>
      </c>
      <c r="K242">
        <v>43.4</v>
      </c>
      <c r="L242">
        <v>2</v>
      </c>
      <c r="M242">
        <v>290</v>
      </c>
      <c r="N242">
        <v>16.94</v>
      </c>
      <c r="O242">
        <v>14705.49</v>
      </c>
      <c r="P242">
        <v>806.72</v>
      </c>
      <c r="Q242">
        <v>2295.25</v>
      </c>
      <c r="R242">
        <v>498.91</v>
      </c>
      <c r="S242">
        <v>122.36</v>
      </c>
      <c r="T242">
        <v>182346.32</v>
      </c>
      <c r="U242">
        <v>0.25</v>
      </c>
      <c r="V242">
        <v>0.78</v>
      </c>
      <c r="W242">
        <v>9.76</v>
      </c>
      <c r="X242">
        <v>10.99</v>
      </c>
      <c r="Y242">
        <v>0.5</v>
      </c>
      <c r="Z242">
        <v>10</v>
      </c>
    </row>
    <row r="243" spans="1:26">
      <c r="A243">
        <v>2</v>
      </c>
      <c r="B243">
        <v>55</v>
      </c>
      <c r="C243" t="s">
        <v>26</v>
      </c>
      <c r="D243">
        <v>1.1752</v>
      </c>
      <c r="E243">
        <v>85.09</v>
      </c>
      <c r="F243">
        <v>78.68000000000001</v>
      </c>
      <c r="G243">
        <v>26.08</v>
      </c>
      <c r="H243">
        <v>0.45</v>
      </c>
      <c r="I243">
        <v>181</v>
      </c>
      <c r="J243">
        <v>118.63</v>
      </c>
      <c r="K243">
        <v>43.4</v>
      </c>
      <c r="L243">
        <v>3</v>
      </c>
      <c r="M243">
        <v>179</v>
      </c>
      <c r="N243">
        <v>17.23</v>
      </c>
      <c r="O243">
        <v>14865.24</v>
      </c>
      <c r="P243">
        <v>750.9400000000001</v>
      </c>
      <c r="Q243">
        <v>2295.33</v>
      </c>
      <c r="R243">
        <v>357.21</v>
      </c>
      <c r="S243">
        <v>122.36</v>
      </c>
      <c r="T243">
        <v>112052.25</v>
      </c>
      <c r="U243">
        <v>0.34</v>
      </c>
      <c r="V243">
        <v>0.82</v>
      </c>
      <c r="W243">
        <v>9.6</v>
      </c>
      <c r="X243">
        <v>6.77</v>
      </c>
      <c r="Y243">
        <v>0.5</v>
      </c>
      <c r="Z243">
        <v>10</v>
      </c>
    </row>
    <row r="244" spans="1:26">
      <c r="A244">
        <v>3</v>
      </c>
      <c r="B244">
        <v>55</v>
      </c>
      <c r="C244" t="s">
        <v>26</v>
      </c>
      <c r="D244">
        <v>1.2209</v>
      </c>
      <c r="E244">
        <v>81.91</v>
      </c>
      <c r="F244">
        <v>76.72</v>
      </c>
      <c r="G244">
        <v>35.41</v>
      </c>
      <c r="H244">
        <v>0.59</v>
      </c>
      <c r="I244">
        <v>130</v>
      </c>
      <c r="J244">
        <v>119.93</v>
      </c>
      <c r="K244">
        <v>43.4</v>
      </c>
      <c r="L244">
        <v>4</v>
      </c>
      <c r="M244">
        <v>128</v>
      </c>
      <c r="N244">
        <v>17.53</v>
      </c>
      <c r="O244">
        <v>15025.44</v>
      </c>
      <c r="P244">
        <v>715.85</v>
      </c>
      <c r="Q244">
        <v>2295.13</v>
      </c>
      <c r="R244">
        <v>292.45</v>
      </c>
      <c r="S244">
        <v>122.36</v>
      </c>
      <c r="T244">
        <v>79928.45</v>
      </c>
      <c r="U244">
        <v>0.42</v>
      </c>
      <c r="V244">
        <v>0.84</v>
      </c>
      <c r="W244">
        <v>9.49</v>
      </c>
      <c r="X244">
        <v>4.81</v>
      </c>
      <c r="Y244">
        <v>0.5</v>
      </c>
      <c r="Z244">
        <v>10</v>
      </c>
    </row>
    <row r="245" spans="1:26">
      <c r="A245">
        <v>4</v>
      </c>
      <c r="B245">
        <v>55</v>
      </c>
      <c r="C245" t="s">
        <v>26</v>
      </c>
      <c r="D245">
        <v>1.2488</v>
      </c>
      <c r="E245">
        <v>80.08</v>
      </c>
      <c r="F245">
        <v>75.61</v>
      </c>
      <c r="G245">
        <v>45.36</v>
      </c>
      <c r="H245">
        <v>0.73</v>
      </c>
      <c r="I245">
        <v>100</v>
      </c>
      <c r="J245">
        <v>121.23</v>
      </c>
      <c r="K245">
        <v>43.4</v>
      </c>
      <c r="L245">
        <v>5</v>
      </c>
      <c r="M245">
        <v>98</v>
      </c>
      <c r="N245">
        <v>17.83</v>
      </c>
      <c r="O245">
        <v>15186.08</v>
      </c>
      <c r="P245">
        <v>690.45</v>
      </c>
      <c r="Q245">
        <v>2295.12</v>
      </c>
      <c r="R245">
        <v>255.44</v>
      </c>
      <c r="S245">
        <v>122.36</v>
      </c>
      <c r="T245">
        <v>61572.26</v>
      </c>
      <c r="U245">
        <v>0.48</v>
      </c>
      <c r="V245">
        <v>0.85</v>
      </c>
      <c r="W245">
        <v>9.44</v>
      </c>
      <c r="X245">
        <v>3.69</v>
      </c>
      <c r="Y245">
        <v>0.5</v>
      </c>
      <c r="Z245">
        <v>10</v>
      </c>
    </row>
    <row r="246" spans="1:26">
      <c r="A246">
        <v>5</v>
      </c>
      <c r="B246">
        <v>55</v>
      </c>
      <c r="C246" t="s">
        <v>26</v>
      </c>
      <c r="D246">
        <v>1.2676</v>
      </c>
      <c r="E246">
        <v>78.89</v>
      </c>
      <c r="F246">
        <v>74.87</v>
      </c>
      <c r="G246">
        <v>55.46</v>
      </c>
      <c r="H246">
        <v>0.86</v>
      </c>
      <c r="I246">
        <v>81</v>
      </c>
      <c r="J246">
        <v>122.54</v>
      </c>
      <c r="K246">
        <v>43.4</v>
      </c>
      <c r="L246">
        <v>6</v>
      </c>
      <c r="M246">
        <v>79</v>
      </c>
      <c r="N246">
        <v>18.14</v>
      </c>
      <c r="O246">
        <v>15347.16</v>
      </c>
      <c r="P246">
        <v>665.25</v>
      </c>
      <c r="Q246">
        <v>2295.22</v>
      </c>
      <c r="R246">
        <v>231.03</v>
      </c>
      <c r="S246">
        <v>122.36</v>
      </c>
      <c r="T246">
        <v>49460.49</v>
      </c>
      <c r="U246">
        <v>0.53</v>
      </c>
      <c r="V246">
        <v>0.86</v>
      </c>
      <c r="W246">
        <v>9.41</v>
      </c>
      <c r="X246">
        <v>2.96</v>
      </c>
      <c r="Y246">
        <v>0.5</v>
      </c>
      <c r="Z246">
        <v>10</v>
      </c>
    </row>
    <row r="247" spans="1:26">
      <c r="A247">
        <v>6</v>
      </c>
      <c r="B247">
        <v>55</v>
      </c>
      <c r="C247" t="s">
        <v>26</v>
      </c>
      <c r="D247">
        <v>1.2815</v>
      </c>
      <c r="E247">
        <v>78.03</v>
      </c>
      <c r="F247">
        <v>74.34999999999999</v>
      </c>
      <c r="G247">
        <v>66.58</v>
      </c>
      <c r="H247">
        <v>1</v>
      </c>
      <c r="I247">
        <v>67</v>
      </c>
      <c r="J247">
        <v>123.85</v>
      </c>
      <c r="K247">
        <v>43.4</v>
      </c>
      <c r="L247">
        <v>7</v>
      </c>
      <c r="M247">
        <v>65</v>
      </c>
      <c r="N247">
        <v>18.45</v>
      </c>
      <c r="O247">
        <v>15508.69</v>
      </c>
      <c r="P247">
        <v>644.12</v>
      </c>
      <c r="Q247">
        <v>2295.13</v>
      </c>
      <c r="R247">
        <v>213.19</v>
      </c>
      <c r="S247">
        <v>122.36</v>
      </c>
      <c r="T247">
        <v>40613.95</v>
      </c>
      <c r="U247">
        <v>0.57</v>
      </c>
      <c r="V247">
        <v>0.87</v>
      </c>
      <c r="W247">
        <v>9.4</v>
      </c>
      <c r="X247">
        <v>2.44</v>
      </c>
      <c r="Y247">
        <v>0.5</v>
      </c>
      <c r="Z247">
        <v>10</v>
      </c>
    </row>
    <row r="248" spans="1:26">
      <c r="A248">
        <v>7</v>
      </c>
      <c r="B248">
        <v>55</v>
      </c>
      <c r="C248" t="s">
        <v>26</v>
      </c>
      <c r="D248">
        <v>1.2912</v>
      </c>
      <c r="E248">
        <v>77.45</v>
      </c>
      <c r="F248">
        <v>74</v>
      </c>
      <c r="G248">
        <v>77.90000000000001</v>
      </c>
      <c r="H248">
        <v>1.13</v>
      </c>
      <c r="I248">
        <v>57</v>
      </c>
      <c r="J248">
        <v>125.16</v>
      </c>
      <c r="K248">
        <v>43.4</v>
      </c>
      <c r="L248">
        <v>8</v>
      </c>
      <c r="M248">
        <v>54</v>
      </c>
      <c r="N248">
        <v>18.76</v>
      </c>
      <c r="O248">
        <v>15670.68</v>
      </c>
      <c r="P248">
        <v>623.48</v>
      </c>
      <c r="Q248">
        <v>2295.14</v>
      </c>
      <c r="R248">
        <v>201.77</v>
      </c>
      <c r="S248">
        <v>122.36</v>
      </c>
      <c r="T248">
        <v>34954.94</v>
      </c>
      <c r="U248">
        <v>0.61</v>
      </c>
      <c r="V248">
        <v>0.87</v>
      </c>
      <c r="W248">
        <v>9.380000000000001</v>
      </c>
      <c r="X248">
        <v>2.09</v>
      </c>
      <c r="Y248">
        <v>0.5</v>
      </c>
      <c r="Z248">
        <v>10</v>
      </c>
    </row>
    <row r="249" spans="1:26">
      <c r="A249">
        <v>8</v>
      </c>
      <c r="B249">
        <v>55</v>
      </c>
      <c r="C249" t="s">
        <v>26</v>
      </c>
      <c r="D249">
        <v>1.2999</v>
      </c>
      <c r="E249">
        <v>76.93000000000001</v>
      </c>
      <c r="F249">
        <v>73.68000000000001</v>
      </c>
      <c r="G249">
        <v>90.20999999999999</v>
      </c>
      <c r="H249">
        <v>1.26</v>
      </c>
      <c r="I249">
        <v>49</v>
      </c>
      <c r="J249">
        <v>126.48</v>
      </c>
      <c r="K249">
        <v>43.4</v>
      </c>
      <c r="L249">
        <v>9</v>
      </c>
      <c r="M249">
        <v>46</v>
      </c>
      <c r="N249">
        <v>19.08</v>
      </c>
      <c r="O249">
        <v>15833.12</v>
      </c>
      <c r="P249">
        <v>600.96</v>
      </c>
      <c r="Q249">
        <v>2295.15</v>
      </c>
      <c r="R249">
        <v>191.02</v>
      </c>
      <c r="S249">
        <v>122.36</v>
      </c>
      <c r="T249">
        <v>29619.67</v>
      </c>
      <c r="U249">
        <v>0.64</v>
      </c>
      <c r="V249">
        <v>0.87</v>
      </c>
      <c r="W249">
        <v>9.359999999999999</v>
      </c>
      <c r="X249">
        <v>1.76</v>
      </c>
      <c r="Y249">
        <v>0.5</v>
      </c>
      <c r="Z249">
        <v>10</v>
      </c>
    </row>
    <row r="250" spans="1:26">
      <c r="A250">
        <v>9</v>
      </c>
      <c r="B250">
        <v>55</v>
      </c>
      <c r="C250" t="s">
        <v>26</v>
      </c>
      <c r="D250">
        <v>1.3042</v>
      </c>
      <c r="E250">
        <v>76.68000000000001</v>
      </c>
      <c r="F250">
        <v>73.54000000000001</v>
      </c>
      <c r="G250">
        <v>100.28</v>
      </c>
      <c r="H250">
        <v>1.38</v>
      </c>
      <c r="I250">
        <v>44</v>
      </c>
      <c r="J250">
        <v>127.8</v>
      </c>
      <c r="K250">
        <v>43.4</v>
      </c>
      <c r="L250">
        <v>10</v>
      </c>
      <c r="M250">
        <v>16</v>
      </c>
      <c r="N250">
        <v>19.4</v>
      </c>
      <c r="O250">
        <v>15996.02</v>
      </c>
      <c r="P250">
        <v>584.53</v>
      </c>
      <c r="Q250">
        <v>2295.22</v>
      </c>
      <c r="R250">
        <v>185.27</v>
      </c>
      <c r="S250">
        <v>122.36</v>
      </c>
      <c r="T250">
        <v>26768.12</v>
      </c>
      <c r="U250">
        <v>0.66</v>
      </c>
      <c r="V250">
        <v>0.87</v>
      </c>
      <c r="W250">
        <v>9.390000000000001</v>
      </c>
      <c r="X250">
        <v>1.63</v>
      </c>
      <c r="Y250">
        <v>0.5</v>
      </c>
      <c r="Z250">
        <v>10</v>
      </c>
    </row>
    <row r="251" spans="1:26">
      <c r="A251">
        <v>10</v>
      </c>
      <c r="B251">
        <v>55</v>
      </c>
      <c r="C251" t="s">
        <v>26</v>
      </c>
      <c r="D251">
        <v>1.3054</v>
      </c>
      <c r="E251">
        <v>76.61</v>
      </c>
      <c r="F251">
        <v>73.5</v>
      </c>
      <c r="G251">
        <v>102.55</v>
      </c>
      <c r="H251">
        <v>1.5</v>
      </c>
      <c r="I251">
        <v>43</v>
      </c>
      <c r="J251">
        <v>129.13</v>
      </c>
      <c r="K251">
        <v>43.4</v>
      </c>
      <c r="L251">
        <v>11</v>
      </c>
      <c r="M251">
        <v>3</v>
      </c>
      <c r="N251">
        <v>19.73</v>
      </c>
      <c r="O251">
        <v>16159.39</v>
      </c>
      <c r="P251">
        <v>587.9299999999999</v>
      </c>
      <c r="Q251">
        <v>2295.11</v>
      </c>
      <c r="R251">
        <v>183.43</v>
      </c>
      <c r="S251">
        <v>122.36</v>
      </c>
      <c r="T251">
        <v>25851.68</v>
      </c>
      <c r="U251">
        <v>0.67</v>
      </c>
      <c r="V251">
        <v>0.88</v>
      </c>
      <c r="W251">
        <v>9.4</v>
      </c>
      <c r="X251">
        <v>1.59</v>
      </c>
      <c r="Y251">
        <v>0.5</v>
      </c>
      <c r="Z251">
        <v>10</v>
      </c>
    </row>
    <row r="252" spans="1:26">
      <c r="A252">
        <v>11</v>
      </c>
      <c r="B252">
        <v>55</v>
      </c>
      <c r="C252" t="s">
        <v>26</v>
      </c>
      <c r="D252">
        <v>1.3052</v>
      </c>
      <c r="E252">
        <v>76.62</v>
      </c>
      <c r="F252">
        <v>73.51000000000001</v>
      </c>
      <c r="G252">
        <v>102.57</v>
      </c>
      <c r="H252">
        <v>1.63</v>
      </c>
      <c r="I252">
        <v>43</v>
      </c>
      <c r="J252">
        <v>130.45</v>
      </c>
      <c r="K252">
        <v>43.4</v>
      </c>
      <c r="L252">
        <v>12</v>
      </c>
      <c r="M252">
        <v>0</v>
      </c>
      <c r="N252">
        <v>20.05</v>
      </c>
      <c r="O252">
        <v>16323.22</v>
      </c>
      <c r="P252">
        <v>593.12</v>
      </c>
      <c r="Q252">
        <v>2295.15</v>
      </c>
      <c r="R252">
        <v>183.51</v>
      </c>
      <c r="S252">
        <v>122.36</v>
      </c>
      <c r="T252">
        <v>25892.92</v>
      </c>
      <c r="U252">
        <v>0.67</v>
      </c>
      <c r="V252">
        <v>0.88</v>
      </c>
      <c r="W252">
        <v>9.41</v>
      </c>
      <c r="X252">
        <v>1.6</v>
      </c>
      <c r="Y252">
        <v>0.5</v>
      </c>
      <c r="Z2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INDEX(resultados!$A$2:$ZZ$252, 1, MATCH($B$1, resultados!$A$1:$ZZ$1, 0))</f>
        <v>0</v>
      </c>
      <c r="B7">
        <f>INDEX(resultados!$A$2:$ZZ$252, 1, MATCH($B$2, resultados!$A$1:$ZZ$1, 0))</f>
        <v>0</v>
      </c>
      <c r="C7">
        <f>INDEX(resultados!$A$2:$ZZ$252, 1, MATCH($B$3, resultados!$A$1:$ZZ$1, 0))</f>
        <v>0</v>
      </c>
    </row>
    <row r="8" spans="1:3">
      <c r="A8">
        <f>INDEX(resultados!$A$2:$ZZ$252, 2, MATCH($B$1, resultados!$A$1:$ZZ$1, 0))</f>
        <v>0</v>
      </c>
      <c r="B8">
        <f>INDEX(resultados!$A$2:$ZZ$252, 2, MATCH($B$2, resultados!$A$1:$ZZ$1, 0))</f>
        <v>0</v>
      </c>
      <c r="C8">
        <f>INDEX(resultados!$A$2:$ZZ$252, 2, MATCH($B$3, resultados!$A$1:$ZZ$1, 0))</f>
        <v>0</v>
      </c>
    </row>
    <row r="9" spans="1:3">
      <c r="A9">
        <f>INDEX(resultados!$A$2:$ZZ$252, 3, MATCH($B$1, resultados!$A$1:$ZZ$1, 0))</f>
        <v>0</v>
      </c>
      <c r="B9">
        <f>INDEX(resultados!$A$2:$ZZ$252, 3, MATCH($B$2, resultados!$A$1:$ZZ$1, 0))</f>
        <v>0</v>
      </c>
      <c r="C9">
        <f>INDEX(resultados!$A$2:$ZZ$252, 3, MATCH($B$3, resultados!$A$1:$ZZ$1, 0))</f>
        <v>0</v>
      </c>
    </row>
    <row r="10" spans="1:3">
      <c r="A10">
        <f>INDEX(resultados!$A$2:$ZZ$252, 4, MATCH($B$1, resultados!$A$1:$ZZ$1, 0))</f>
        <v>0</v>
      </c>
      <c r="B10">
        <f>INDEX(resultados!$A$2:$ZZ$252, 4, MATCH($B$2, resultados!$A$1:$ZZ$1, 0))</f>
        <v>0</v>
      </c>
      <c r="C10">
        <f>INDEX(resultados!$A$2:$ZZ$252, 4, MATCH($B$3, resultados!$A$1:$ZZ$1, 0))</f>
        <v>0</v>
      </c>
    </row>
    <row r="11" spans="1:3">
      <c r="A11">
        <f>INDEX(resultados!$A$2:$ZZ$252, 5, MATCH($B$1, resultados!$A$1:$ZZ$1, 0))</f>
        <v>0</v>
      </c>
      <c r="B11">
        <f>INDEX(resultados!$A$2:$ZZ$252, 5, MATCH($B$2, resultados!$A$1:$ZZ$1, 0))</f>
        <v>0</v>
      </c>
      <c r="C11">
        <f>INDEX(resultados!$A$2:$ZZ$252, 5, MATCH($B$3, resultados!$A$1:$ZZ$1, 0))</f>
        <v>0</v>
      </c>
    </row>
    <row r="12" spans="1:3">
      <c r="A12">
        <f>INDEX(resultados!$A$2:$ZZ$252, 6, MATCH($B$1, resultados!$A$1:$ZZ$1, 0))</f>
        <v>0</v>
      </c>
      <c r="B12">
        <f>INDEX(resultados!$A$2:$ZZ$252, 6, MATCH($B$2, resultados!$A$1:$ZZ$1, 0))</f>
        <v>0</v>
      </c>
      <c r="C12">
        <f>INDEX(resultados!$A$2:$ZZ$252, 6, MATCH($B$3, resultados!$A$1:$ZZ$1, 0))</f>
        <v>0</v>
      </c>
    </row>
    <row r="13" spans="1:3">
      <c r="A13">
        <f>INDEX(resultados!$A$2:$ZZ$252, 7, MATCH($B$1, resultados!$A$1:$ZZ$1, 0))</f>
        <v>0</v>
      </c>
      <c r="B13">
        <f>INDEX(resultados!$A$2:$ZZ$252, 7, MATCH($B$2, resultados!$A$1:$ZZ$1, 0))</f>
        <v>0</v>
      </c>
      <c r="C13">
        <f>INDEX(resultados!$A$2:$ZZ$252, 7, MATCH($B$3, resultados!$A$1:$ZZ$1, 0))</f>
        <v>0</v>
      </c>
    </row>
    <row r="14" spans="1:3">
      <c r="A14">
        <f>INDEX(resultados!$A$2:$ZZ$252, 8, MATCH($B$1, resultados!$A$1:$ZZ$1, 0))</f>
        <v>0</v>
      </c>
      <c r="B14">
        <f>INDEX(resultados!$A$2:$ZZ$252, 8, MATCH($B$2, resultados!$A$1:$ZZ$1, 0))</f>
        <v>0</v>
      </c>
      <c r="C14">
        <f>INDEX(resultados!$A$2:$ZZ$252, 8, MATCH($B$3, resultados!$A$1:$ZZ$1, 0))</f>
        <v>0</v>
      </c>
    </row>
    <row r="15" spans="1:3">
      <c r="A15">
        <f>INDEX(resultados!$A$2:$ZZ$252, 9, MATCH($B$1, resultados!$A$1:$ZZ$1, 0))</f>
        <v>0</v>
      </c>
      <c r="B15">
        <f>INDEX(resultados!$A$2:$ZZ$252, 9, MATCH($B$2, resultados!$A$1:$ZZ$1, 0))</f>
        <v>0</v>
      </c>
      <c r="C15">
        <f>INDEX(resultados!$A$2:$ZZ$252, 9, MATCH($B$3, resultados!$A$1:$ZZ$1, 0))</f>
        <v>0</v>
      </c>
    </row>
    <row r="16" spans="1:3">
      <c r="A16">
        <f>INDEX(resultados!$A$2:$ZZ$252, 10, MATCH($B$1, resultados!$A$1:$ZZ$1, 0))</f>
        <v>0</v>
      </c>
      <c r="B16">
        <f>INDEX(resultados!$A$2:$ZZ$252, 10, MATCH($B$2, resultados!$A$1:$ZZ$1, 0))</f>
        <v>0</v>
      </c>
      <c r="C16">
        <f>INDEX(resultados!$A$2:$ZZ$252, 10, MATCH($B$3, resultados!$A$1:$ZZ$1, 0))</f>
        <v>0</v>
      </c>
    </row>
    <row r="17" spans="1:3">
      <c r="A17">
        <f>INDEX(resultados!$A$2:$ZZ$252, 11, MATCH($B$1, resultados!$A$1:$ZZ$1, 0))</f>
        <v>0</v>
      </c>
      <c r="B17">
        <f>INDEX(resultados!$A$2:$ZZ$252, 11, MATCH($B$2, resultados!$A$1:$ZZ$1, 0))</f>
        <v>0</v>
      </c>
      <c r="C17">
        <f>INDEX(resultados!$A$2:$ZZ$252, 11, MATCH($B$3, resultados!$A$1:$ZZ$1, 0))</f>
        <v>0</v>
      </c>
    </row>
    <row r="18" spans="1:3">
      <c r="A18">
        <f>INDEX(resultados!$A$2:$ZZ$252, 12, MATCH($B$1, resultados!$A$1:$ZZ$1, 0))</f>
        <v>0</v>
      </c>
      <c r="B18">
        <f>INDEX(resultados!$A$2:$ZZ$252, 12, MATCH($B$2, resultados!$A$1:$ZZ$1, 0))</f>
        <v>0</v>
      </c>
      <c r="C18">
        <f>INDEX(resultados!$A$2:$ZZ$252, 12, MATCH($B$3, resultados!$A$1:$ZZ$1, 0))</f>
        <v>0</v>
      </c>
    </row>
    <row r="19" spans="1:3">
      <c r="A19">
        <f>INDEX(resultados!$A$2:$ZZ$252, 13, MATCH($B$1, resultados!$A$1:$ZZ$1, 0))</f>
        <v>0</v>
      </c>
      <c r="B19">
        <f>INDEX(resultados!$A$2:$ZZ$252, 13, MATCH($B$2, resultados!$A$1:$ZZ$1, 0))</f>
        <v>0</v>
      </c>
      <c r="C19">
        <f>INDEX(resultados!$A$2:$ZZ$252, 13, MATCH($B$3, resultados!$A$1:$ZZ$1, 0))</f>
        <v>0</v>
      </c>
    </row>
    <row r="20" spans="1:3">
      <c r="A20">
        <f>INDEX(resultados!$A$2:$ZZ$252, 14, MATCH($B$1, resultados!$A$1:$ZZ$1, 0))</f>
        <v>0</v>
      </c>
      <c r="B20">
        <f>INDEX(resultados!$A$2:$ZZ$252, 14, MATCH($B$2, resultados!$A$1:$ZZ$1, 0))</f>
        <v>0</v>
      </c>
      <c r="C20">
        <f>INDEX(resultados!$A$2:$ZZ$252, 14, MATCH($B$3, resultados!$A$1:$ZZ$1, 0))</f>
        <v>0</v>
      </c>
    </row>
    <row r="21" spans="1:3">
      <c r="A21">
        <f>INDEX(resultados!$A$2:$ZZ$252, 15, MATCH($B$1, resultados!$A$1:$ZZ$1, 0))</f>
        <v>0</v>
      </c>
      <c r="B21">
        <f>INDEX(resultados!$A$2:$ZZ$252, 15, MATCH($B$2, resultados!$A$1:$ZZ$1, 0))</f>
        <v>0</v>
      </c>
      <c r="C21">
        <f>INDEX(resultados!$A$2:$ZZ$252, 15, MATCH($B$3, resultados!$A$1:$ZZ$1, 0))</f>
        <v>0</v>
      </c>
    </row>
    <row r="22" spans="1:3">
      <c r="A22">
        <f>INDEX(resultados!$A$2:$ZZ$252, 16, MATCH($B$1, resultados!$A$1:$ZZ$1, 0))</f>
        <v>0</v>
      </c>
      <c r="B22">
        <f>INDEX(resultados!$A$2:$ZZ$252, 16, MATCH($B$2, resultados!$A$1:$ZZ$1, 0))</f>
        <v>0</v>
      </c>
      <c r="C22">
        <f>INDEX(resultados!$A$2:$ZZ$252, 16, MATCH($B$3, resultados!$A$1:$ZZ$1, 0))</f>
        <v>0</v>
      </c>
    </row>
    <row r="23" spans="1:3">
      <c r="A23">
        <f>INDEX(resultados!$A$2:$ZZ$252, 17, MATCH($B$1, resultados!$A$1:$ZZ$1, 0))</f>
        <v>0</v>
      </c>
      <c r="B23">
        <f>INDEX(resultados!$A$2:$ZZ$252, 17, MATCH($B$2, resultados!$A$1:$ZZ$1, 0))</f>
        <v>0</v>
      </c>
      <c r="C23">
        <f>INDEX(resultados!$A$2:$ZZ$252, 17, MATCH($B$3, resultados!$A$1:$ZZ$1, 0))</f>
        <v>0</v>
      </c>
    </row>
    <row r="24" spans="1:3">
      <c r="A24">
        <f>INDEX(resultados!$A$2:$ZZ$252, 18, MATCH($B$1, resultados!$A$1:$ZZ$1, 0))</f>
        <v>0</v>
      </c>
      <c r="B24">
        <f>INDEX(resultados!$A$2:$ZZ$252, 18, MATCH($B$2, resultados!$A$1:$ZZ$1, 0))</f>
        <v>0</v>
      </c>
      <c r="C24">
        <f>INDEX(resultados!$A$2:$ZZ$252, 18, MATCH($B$3, resultados!$A$1:$ZZ$1, 0))</f>
        <v>0</v>
      </c>
    </row>
    <row r="25" spans="1:3">
      <c r="A25">
        <f>INDEX(resultados!$A$2:$ZZ$252, 19, MATCH($B$1, resultados!$A$1:$ZZ$1, 0))</f>
        <v>0</v>
      </c>
      <c r="B25">
        <f>INDEX(resultados!$A$2:$ZZ$252, 19, MATCH($B$2, resultados!$A$1:$ZZ$1, 0))</f>
        <v>0</v>
      </c>
      <c r="C25">
        <f>INDEX(resultados!$A$2:$ZZ$252, 19, MATCH($B$3, resultados!$A$1:$ZZ$1, 0))</f>
        <v>0</v>
      </c>
    </row>
    <row r="26" spans="1:3">
      <c r="A26">
        <f>INDEX(resultados!$A$2:$ZZ$252, 20, MATCH($B$1, resultados!$A$1:$ZZ$1, 0))</f>
        <v>0</v>
      </c>
      <c r="B26">
        <f>INDEX(resultados!$A$2:$ZZ$252, 20, MATCH($B$2, resultados!$A$1:$ZZ$1, 0))</f>
        <v>0</v>
      </c>
      <c r="C26">
        <f>INDEX(resultados!$A$2:$ZZ$252, 20, MATCH($B$3, resultados!$A$1:$ZZ$1, 0))</f>
        <v>0</v>
      </c>
    </row>
    <row r="27" spans="1:3">
      <c r="A27">
        <f>INDEX(resultados!$A$2:$ZZ$252, 21, MATCH($B$1, resultados!$A$1:$ZZ$1, 0))</f>
        <v>0</v>
      </c>
      <c r="B27">
        <f>INDEX(resultados!$A$2:$ZZ$252, 21, MATCH($B$2, resultados!$A$1:$ZZ$1, 0))</f>
        <v>0</v>
      </c>
      <c r="C27">
        <f>INDEX(resultados!$A$2:$ZZ$252, 21, MATCH($B$3, resultados!$A$1:$ZZ$1, 0))</f>
        <v>0</v>
      </c>
    </row>
    <row r="28" spans="1:3">
      <c r="A28">
        <f>INDEX(resultados!$A$2:$ZZ$252, 22, MATCH($B$1, resultados!$A$1:$ZZ$1, 0))</f>
        <v>0</v>
      </c>
      <c r="B28">
        <f>INDEX(resultados!$A$2:$ZZ$252, 22, MATCH($B$2, resultados!$A$1:$ZZ$1, 0))</f>
        <v>0</v>
      </c>
      <c r="C28">
        <f>INDEX(resultados!$A$2:$ZZ$252, 22, MATCH($B$3, resultados!$A$1:$ZZ$1, 0))</f>
        <v>0</v>
      </c>
    </row>
    <row r="29" spans="1:3">
      <c r="A29">
        <f>INDEX(resultados!$A$2:$ZZ$252, 23, MATCH($B$1, resultados!$A$1:$ZZ$1, 0))</f>
        <v>0</v>
      </c>
      <c r="B29">
        <f>INDEX(resultados!$A$2:$ZZ$252, 23, MATCH($B$2, resultados!$A$1:$ZZ$1, 0))</f>
        <v>0</v>
      </c>
      <c r="C29">
        <f>INDEX(resultados!$A$2:$ZZ$252, 23, MATCH($B$3, resultados!$A$1:$ZZ$1, 0))</f>
        <v>0</v>
      </c>
    </row>
    <row r="30" spans="1:3">
      <c r="A30">
        <f>INDEX(resultados!$A$2:$ZZ$252, 24, MATCH($B$1, resultados!$A$1:$ZZ$1, 0))</f>
        <v>0</v>
      </c>
      <c r="B30">
        <f>INDEX(resultados!$A$2:$ZZ$252, 24, MATCH($B$2, resultados!$A$1:$ZZ$1, 0))</f>
        <v>0</v>
      </c>
      <c r="C30">
        <f>INDEX(resultados!$A$2:$ZZ$252, 24, MATCH($B$3, resultados!$A$1:$ZZ$1, 0))</f>
        <v>0</v>
      </c>
    </row>
    <row r="31" spans="1:3">
      <c r="A31">
        <f>INDEX(resultados!$A$2:$ZZ$252, 25, MATCH($B$1, resultados!$A$1:$ZZ$1, 0))</f>
        <v>0</v>
      </c>
      <c r="B31">
        <f>INDEX(resultados!$A$2:$ZZ$252, 25, MATCH($B$2, resultados!$A$1:$ZZ$1, 0))</f>
        <v>0</v>
      </c>
      <c r="C31">
        <f>INDEX(resultados!$A$2:$ZZ$252, 25, MATCH($B$3, resultados!$A$1:$ZZ$1, 0))</f>
        <v>0</v>
      </c>
    </row>
    <row r="32" spans="1:3">
      <c r="A32">
        <f>INDEX(resultados!$A$2:$ZZ$252, 26, MATCH($B$1, resultados!$A$1:$ZZ$1, 0))</f>
        <v>0</v>
      </c>
      <c r="B32">
        <f>INDEX(resultados!$A$2:$ZZ$252, 26, MATCH($B$2, resultados!$A$1:$ZZ$1, 0))</f>
        <v>0</v>
      </c>
      <c r="C32">
        <f>INDEX(resultados!$A$2:$ZZ$252, 26, MATCH($B$3, resultados!$A$1:$ZZ$1, 0))</f>
        <v>0</v>
      </c>
    </row>
    <row r="33" spans="1:3">
      <c r="A33">
        <f>INDEX(resultados!$A$2:$ZZ$252, 27, MATCH($B$1, resultados!$A$1:$ZZ$1, 0))</f>
        <v>0</v>
      </c>
      <c r="B33">
        <f>INDEX(resultados!$A$2:$ZZ$252, 27, MATCH($B$2, resultados!$A$1:$ZZ$1, 0))</f>
        <v>0</v>
      </c>
      <c r="C33">
        <f>INDEX(resultados!$A$2:$ZZ$252, 27, MATCH($B$3, resultados!$A$1:$ZZ$1, 0))</f>
        <v>0</v>
      </c>
    </row>
    <row r="34" spans="1:3">
      <c r="A34">
        <f>INDEX(resultados!$A$2:$ZZ$252, 28, MATCH($B$1, resultados!$A$1:$ZZ$1, 0))</f>
        <v>0</v>
      </c>
      <c r="B34">
        <f>INDEX(resultados!$A$2:$ZZ$252, 28, MATCH($B$2, resultados!$A$1:$ZZ$1, 0))</f>
        <v>0</v>
      </c>
      <c r="C34">
        <f>INDEX(resultados!$A$2:$ZZ$252, 28, MATCH($B$3, resultados!$A$1:$ZZ$1, 0))</f>
        <v>0</v>
      </c>
    </row>
    <row r="35" spans="1:3">
      <c r="A35">
        <f>INDEX(resultados!$A$2:$ZZ$252, 29, MATCH($B$1, resultados!$A$1:$ZZ$1, 0))</f>
        <v>0</v>
      </c>
      <c r="B35">
        <f>INDEX(resultados!$A$2:$ZZ$252, 29, MATCH($B$2, resultados!$A$1:$ZZ$1, 0))</f>
        <v>0</v>
      </c>
      <c r="C35">
        <f>INDEX(resultados!$A$2:$ZZ$252, 29, MATCH($B$3, resultados!$A$1:$ZZ$1, 0))</f>
        <v>0</v>
      </c>
    </row>
    <row r="36" spans="1:3">
      <c r="A36">
        <f>INDEX(resultados!$A$2:$ZZ$252, 30, MATCH($B$1, resultados!$A$1:$ZZ$1, 0))</f>
        <v>0</v>
      </c>
      <c r="B36">
        <f>INDEX(resultados!$A$2:$ZZ$252, 30, MATCH($B$2, resultados!$A$1:$ZZ$1, 0))</f>
        <v>0</v>
      </c>
      <c r="C36">
        <f>INDEX(resultados!$A$2:$ZZ$252, 30, MATCH($B$3, resultados!$A$1:$ZZ$1, 0))</f>
        <v>0</v>
      </c>
    </row>
    <row r="37" spans="1:3">
      <c r="A37">
        <f>INDEX(resultados!$A$2:$ZZ$252, 31, MATCH($B$1, resultados!$A$1:$ZZ$1, 0))</f>
        <v>0</v>
      </c>
      <c r="B37">
        <f>INDEX(resultados!$A$2:$ZZ$252, 31, MATCH($B$2, resultados!$A$1:$ZZ$1, 0))</f>
        <v>0</v>
      </c>
      <c r="C37">
        <f>INDEX(resultados!$A$2:$ZZ$252, 31, MATCH($B$3, resultados!$A$1:$ZZ$1, 0))</f>
        <v>0</v>
      </c>
    </row>
    <row r="38" spans="1:3">
      <c r="A38">
        <f>INDEX(resultados!$A$2:$ZZ$252, 32, MATCH($B$1, resultados!$A$1:$ZZ$1, 0))</f>
        <v>0</v>
      </c>
      <c r="B38">
        <f>INDEX(resultados!$A$2:$ZZ$252, 32, MATCH($B$2, resultados!$A$1:$ZZ$1, 0))</f>
        <v>0</v>
      </c>
      <c r="C38">
        <f>INDEX(resultados!$A$2:$ZZ$252, 32, MATCH($B$3, resultados!$A$1:$ZZ$1, 0))</f>
        <v>0</v>
      </c>
    </row>
    <row r="39" spans="1:3">
      <c r="A39">
        <f>INDEX(resultados!$A$2:$ZZ$252, 33, MATCH($B$1, resultados!$A$1:$ZZ$1, 0))</f>
        <v>0</v>
      </c>
      <c r="B39">
        <f>INDEX(resultados!$A$2:$ZZ$252, 33, MATCH($B$2, resultados!$A$1:$ZZ$1, 0))</f>
        <v>0</v>
      </c>
      <c r="C39">
        <f>INDEX(resultados!$A$2:$ZZ$252, 33, MATCH($B$3, resultados!$A$1:$ZZ$1, 0))</f>
        <v>0</v>
      </c>
    </row>
    <row r="40" spans="1:3">
      <c r="A40">
        <f>INDEX(resultados!$A$2:$ZZ$252, 34, MATCH($B$1, resultados!$A$1:$ZZ$1, 0))</f>
        <v>0</v>
      </c>
      <c r="B40">
        <f>INDEX(resultados!$A$2:$ZZ$252, 34, MATCH($B$2, resultados!$A$1:$ZZ$1, 0))</f>
        <v>0</v>
      </c>
      <c r="C40">
        <f>INDEX(resultados!$A$2:$ZZ$252, 34, MATCH($B$3, resultados!$A$1:$ZZ$1, 0))</f>
        <v>0</v>
      </c>
    </row>
    <row r="41" spans="1:3">
      <c r="A41">
        <f>INDEX(resultados!$A$2:$ZZ$252, 35, MATCH($B$1, resultados!$A$1:$ZZ$1, 0))</f>
        <v>0</v>
      </c>
      <c r="B41">
        <f>INDEX(resultados!$A$2:$ZZ$252, 35, MATCH($B$2, resultados!$A$1:$ZZ$1, 0))</f>
        <v>0</v>
      </c>
      <c r="C41">
        <f>INDEX(resultados!$A$2:$ZZ$252, 35, MATCH($B$3, resultados!$A$1:$ZZ$1, 0))</f>
        <v>0</v>
      </c>
    </row>
    <row r="42" spans="1:3">
      <c r="A42">
        <f>INDEX(resultados!$A$2:$ZZ$252, 36, MATCH($B$1, resultados!$A$1:$ZZ$1, 0))</f>
        <v>0</v>
      </c>
      <c r="B42">
        <f>INDEX(resultados!$A$2:$ZZ$252, 36, MATCH($B$2, resultados!$A$1:$ZZ$1, 0))</f>
        <v>0</v>
      </c>
      <c r="C42">
        <f>INDEX(resultados!$A$2:$ZZ$252, 36, MATCH($B$3, resultados!$A$1:$ZZ$1, 0))</f>
        <v>0</v>
      </c>
    </row>
    <row r="43" spans="1:3">
      <c r="A43">
        <f>INDEX(resultados!$A$2:$ZZ$252, 37, MATCH($B$1, resultados!$A$1:$ZZ$1, 0))</f>
        <v>0</v>
      </c>
      <c r="B43">
        <f>INDEX(resultados!$A$2:$ZZ$252, 37, MATCH($B$2, resultados!$A$1:$ZZ$1, 0))</f>
        <v>0</v>
      </c>
      <c r="C43">
        <f>INDEX(resultados!$A$2:$ZZ$252, 37, MATCH($B$3, resultados!$A$1:$ZZ$1, 0))</f>
        <v>0</v>
      </c>
    </row>
    <row r="44" spans="1:3">
      <c r="A44">
        <f>INDEX(resultados!$A$2:$ZZ$252, 38, MATCH($B$1, resultados!$A$1:$ZZ$1, 0))</f>
        <v>0</v>
      </c>
      <c r="B44">
        <f>INDEX(resultados!$A$2:$ZZ$252, 38, MATCH($B$2, resultados!$A$1:$ZZ$1, 0))</f>
        <v>0</v>
      </c>
      <c r="C44">
        <f>INDEX(resultados!$A$2:$ZZ$252, 38, MATCH($B$3, resultados!$A$1:$ZZ$1, 0))</f>
        <v>0</v>
      </c>
    </row>
    <row r="45" spans="1:3">
      <c r="A45">
        <f>INDEX(resultados!$A$2:$ZZ$252, 39, MATCH($B$1, resultados!$A$1:$ZZ$1, 0))</f>
        <v>0</v>
      </c>
      <c r="B45">
        <f>INDEX(resultados!$A$2:$ZZ$252, 39, MATCH($B$2, resultados!$A$1:$ZZ$1, 0))</f>
        <v>0</v>
      </c>
      <c r="C45">
        <f>INDEX(resultados!$A$2:$ZZ$252, 39, MATCH($B$3, resultados!$A$1:$ZZ$1, 0))</f>
        <v>0</v>
      </c>
    </row>
    <row r="46" spans="1:3">
      <c r="A46">
        <f>INDEX(resultados!$A$2:$ZZ$252, 40, MATCH($B$1, resultados!$A$1:$ZZ$1, 0))</f>
        <v>0</v>
      </c>
      <c r="B46">
        <f>INDEX(resultados!$A$2:$ZZ$252, 40, MATCH($B$2, resultados!$A$1:$ZZ$1, 0))</f>
        <v>0</v>
      </c>
      <c r="C46">
        <f>INDEX(resultados!$A$2:$ZZ$252, 40, MATCH($B$3, resultados!$A$1:$ZZ$1, 0))</f>
        <v>0</v>
      </c>
    </row>
    <row r="47" spans="1:3">
      <c r="A47">
        <f>INDEX(resultados!$A$2:$ZZ$252, 41, MATCH($B$1, resultados!$A$1:$ZZ$1, 0))</f>
        <v>0</v>
      </c>
      <c r="B47">
        <f>INDEX(resultados!$A$2:$ZZ$252, 41, MATCH($B$2, resultados!$A$1:$ZZ$1, 0))</f>
        <v>0</v>
      </c>
      <c r="C47">
        <f>INDEX(resultados!$A$2:$ZZ$252, 41, MATCH($B$3, resultados!$A$1:$ZZ$1, 0))</f>
        <v>0</v>
      </c>
    </row>
    <row r="48" spans="1:3">
      <c r="A48">
        <f>INDEX(resultados!$A$2:$ZZ$252, 42, MATCH($B$1, resultados!$A$1:$ZZ$1, 0))</f>
        <v>0</v>
      </c>
      <c r="B48">
        <f>INDEX(resultados!$A$2:$ZZ$252, 42, MATCH($B$2, resultados!$A$1:$ZZ$1, 0))</f>
        <v>0</v>
      </c>
      <c r="C48">
        <f>INDEX(resultados!$A$2:$ZZ$252, 42, MATCH($B$3, resultados!$A$1:$ZZ$1, 0))</f>
        <v>0</v>
      </c>
    </row>
    <row r="49" spans="1:3">
      <c r="A49">
        <f>INDEX(resultados!$A$2:$ZZ$252, 43, MATCH($B$1, resultados!$A$1:$ZZ$1, 0))</f>
        <v>0</v>
      </c>
      <c r="B49">
        <f>INDEX(resultados!$A$2:$ZZ$252, 43, MATCH($B$2, resultados!$A$1:$ZZ$1, 0))</f>
        <v>0</v>
      </c>
      <c r="C49">
        <f>INDEX(resultados!$A$2:$ZZ$252, 43, MATCH($B$3, resultados!$A$1:$ZZ$1, 0))</f>
        <v>0</v>
      </c>
    </row>
    <row r="50" spans="1:3">
      <c r="A50">
        <f>INDEX(resultados!$A$2:$ZZ$252, 44, MATCH($B$1, resultados!$A$1:$ZZ$1, 0))</f>
        <v>0</v>
      </c>
      <c r="B50">
        <f>INDEX(resultados!$A$2:$ZZ$252, 44, MATCH($B$2, resultados!$A$1:$ZZ$1, 0))</f>
        <v>0</v>
      </c>
      <c r="C50">
        <f>INDEX(resultados!$A$2:$ZZ$252, 44, MATCH($B$3, resultados!$A$1:$ZZ$1, 0))</f>
        <v>0</v>
      </c>
    </row>
    <row r="51" spans="1:3">
      <c r="A51">
        <f>INDEX(resultados!$A$2:$ZZ$252, 45, MATCH($B$1, resultados!$A$1:$ZZ$1, 0))</f>
        <v>0</v>
      </c>
      <c r="B51">
        <f>INDEX(resultados!$A$2:$ZZ$252, 45, MATCH($B$2, resultados!$A$1:$ZZ$1, 0))</f>
        <v>0</v>
      </c>
      <c r="C51">
        <f>INDEX(resultados!$A$2:$ZZ$252, 45, MATCH($B$3, resultados!$A$1:$ZZ$1, 0))</f>
        <v>0</v>
      </c>
    </row>
    <row r="52" spans="1:3">
      <c r="A52">
        <f>INDEX(resultados!$A$2:$ZZ$252, 46, MATCH($B$1, resultados!$A$1:$ZZ$1, 0))</f>
        <v>0</v>
      </c>
      <c r="B52">
        <f>INDEX(resultados!$A$2:$ZZ$252, 46, MATCH($B$2, resultados!$A$1:$ZZ$1, 0))</f>
        <v>0</v>
      </c>
      <c r="C52">
        <f>INDEX(resultados!$A$2:$ZZ$252, 46, MATCH($B$3, resultados!$A$1:$ZZ$1, 0))</f>
        <v>0</v>
      </c>
    </row>
    <row r="53" spans="1:3">
      <c r="A53">
        <f>INDEX(resultados!$A$2:$ZZ$252, 47, MATCH($B$1, resultados!$A$1:$ZZ$1, 0))</f>
        <v>0</v>
      </c>
      <c r="B53">
        <f>INDEX(resultados!$A$2:$ZZ$252, 47, MATCH($B$2, resultados!$A$1:$ZZ$1, 0))</f>
        <v>0</v>
      </c>
      <c r="C53">
        <f>INDEX(resultados!$A$2:$ZZ$252, 47, MATCH($B$3, resultados!$A$1:$ZZ$1, 0))</f>
        <v>0</v>
      </c>
    </row>
    <row r="54" spans="1:3">
      <c r="A54">
        <f>INDEX(resultados!$A$2:$ZZ$252, 48, MATCH($B$1, resultados!$A$1:$ZZ$1, 0))</f>
        <v>0</v>
      </c>
      <c r="B54">
        <f>INDEX(resultados!$A$2:$ZZ$252, 48, MATCH($B$2, resultados!$A$1:$ZZ$1, 0))</f>
        <v>0</v>
      </c>
      <c r="C54">
        <f>INDEX(resultados!$A$2:$ZZ$252, 48, MATCH($B$3, resultados!$A$1:$ZZ$1, 0))</f>
        <v>0</v>
      </c>
    </row>
    <row r="55" spans="1:3">
      <c r="A55">
        <f>INDEX(resultados!$A$2:$ZZ$252, 49, MATCH($B$1, resultados!$A$1:$ZZ$1, 0))</f>
        <v>0</v>
      </c>
      <c r="B55">
        <f>INDEX(resultados!$A$2:$ZZ$252, 49, MATCH($B$2, resultados!$A$1:$ZZ$1, 0))</f>
        <v>0</v>
      </c>
      <c r="C55">
        <f>INDEX(resultados!$A$2:$ZZ$252, 49, MATCH($B$3, resultados!$A$1:$ZZ$1, 0))</f>
        <v>0</v>
      </c>
    </row>
    <row r="56" spans="1:3">
      <c r="A56">
        <f>INDEX(resultados!$A$2:$ZZ$252, 50, MATCH($B$1, resultados!$A$1:$ZZ$1, 0))</f>
        <v>0</v>
      </c>
      <c r="B56">
        <f>INDEX(resultados!$A$2:$ZZ$252, 50, MATCH($B$2, resultados!$A$1:$ZZ$1, 0))</f>
        <v>0</v>
      </c>
      <c r="C56">
        <f>INDEX(resultados!$A$2:$ZZ$252, 50, MATCH($B$3, resultados!$A$1:$ZZ$1, 0))</f>
        <v>0</v>
      </c>
    </row>
    <row r="57" spans="1:3">
      <c r="A57">
        <f>INDEX(resultados!$A$2:$ZZ$252, 51, MATCH($B$1, resultados!$A$1:$ZZ$1, 0))</f>
        <v>0</v>
      </c>
      <c r="B57">
        <f>INDEX(resultados!$A$2:$ZZ$252, 51, MATCH($B$2, resultados!$A$1:$ZZ$1, 0))</f>
        <v>0</v>
      </c>
      <c r="C57">
        <f>INDEX(resultados!$A$2:$ZZ$252, 51, MATCH($B$3, resultados!$A$1:$ZZ$1, 0))</f>
        <v>0</v>
      </c>
    </row>
    <row r="58" spans="1:3">
      <c r="A58">
        <f>INDEX(resultados!$A$2:$ZZ$252, 52, MATCH($B$1, resultados!$A$1:$ZZ$1, 0))</f>
        <v>0</v>
      </c>
      <c r="B58">
        <f>INDEX(resultados!$A$2:$ZZ$252, 52, MATCH($B$2, resultados!$A$1:$ZZ$1, 0))</f>
        <v>0</v>
      </c>
      <c r="C58">
        <f>INDEX(resultados!$A$2:$ZZ$252, 52, MATCH($B$3, resultados!$A$1:$ZZ$1, 0))</f>
        <v>0</v>
      </c>
    </row>
    <row r="59" spans="1:3">
      <c r="A59">
        <f>INDEX(resultados!$A$2:$ZZ$252, 53, MATCH($B$1, resultados!$A$1:$ZZ$1, 0))</f>
        <v>0</v>
      </c>
      <c r="B59">
        <f>INDEX(resultados!$A$2:$ZZ$252, 53, MATCH($B$2, resultados!$A$1:$ZZ$1, 0))</f>
        <v>0</v>
      </c>
      <c r="C59">
        <f>INDEX(resultados!$A$2:$ZZ$252, 53, MATCH($B$3, resultados!$A$1:$ZZ$1, 0))</f>
        <v>0</v>
      </c>
    </row>
    <row r="60" spans="1:3">
      <c r="A60">
        <f>INDEX(resultados!$A$2:$ZZ$252, 54, MATCH($B$1, resultados!$A$1:$ZZ$1, 0))</f>
        <v>0</v>
      </c>
      <c r="B60">
        <f>INDEX(resultados!$A$2:$ZZ$252, 54, MATCH($B$2, resultados!$A$1:$ZZ$1, 0))</f>
        <v>0</v>
      </c>
      <c r="C60">
        <f>INDEX(resultados!$A$2:$ZZ$252, 54, MATCH($B$3, resultados!$A$1:$ZZ$1, 0))</f>
        <v>0</v>
      </c>
    </row>
    <row r="61" spans="1:3">
      <c r="A61">
        <f>INDEX(resultados!$A$2:$ZZ$252, 55, MATCH($B$1, resultados!$A$1:$ZZ$1, 0))</f>
        <v>0</v>
      </c>
      <c r="B61">
        <f>INDEX(resultados!$A$2:$ZZ$252, 55, MATCH($B$2, resultados!$A$1:$ZZ$1, 0))</f>
        <v>0</v>
      </c>
      <c r="C61">
        <f>INDEX(resultados!$A$2:$ZZ$252, 55, MATCH($B$3, resultados!$A$1:$ZZ$1, 0))</f>
        <v>0</v>
      </c>
    </row>
    <row r="62" spans="1:3">
      <c r="A62">
        <f>INDEX(resultados!$A$2:$ZZ$252, 56, MATCH($B$1, resultados!$A$1:$ZZ$1, 0))</f>
        <v>0</v>
      </c>
      <c r="B62">
        <f>INDEX(resultados!$A$2:$ZZ$252, 56, MATCH($B$2, resultados!$A$1:$ZZ$1, 0))</f>
        <v>0</v>
      </c>
      <c r="C62">
        <f>INDEX(resultados!$A$2:$ZZ$252, 56, MATCH($B$3, resultados!$A$1:$ZZ$1, 0))</f>
        <v>0</v>
      </c>
    </row>
    <row r="63" spans="1:3">
      <c r="A63">
        <f>INDEX(resultados!$A$2:$ZZ$252, 57, MATCH($B$1, resultados!$A$1:$ZZ$1, 0))</f>
        <v>0</v>
      </c>
      <c r="B63">
        <f>INDEX(resultados!$A$2:$ZZ$252, 57, MATCH($B$2, resultados!$A$1:$ZZ$1, 0))</f>
        <v>0</v>
      </c>
      <c r="C63">
        <f>INDEX(resultados!$A$2:$ZZ$252, 57, MATCH($B$3, resultados!$A$1:$ZZ$1, 0))</f>
        <v>0</v>
      </c>
    </row>
    <row r="64" spans="1:3">
      <c r="A64">
        <f>INDEX(resultados!$A$2:$ZZ$252, 58, MATCH($B$1, resultados!$A$1:$ZZ$1, 0))</f>
        <v>0</v>
      </c>
      <c r="B64">
        <f>INDEX(resultados!$A$2:$ZZ$252, 58, MATCH($B$2, resultados!$A$1:$ZZ$1, 0))</f>
        <v>0</v>
      </c>
      <c r="C64">
        <f>INDEX(resultados!$A$2:$ZZ$252, 58, MATCH($B$3, resultados!$A$1:$ZZ$1, 0))</f>
        <v>0</v>
      </c>
    </row>
    <row r="65" spans="1:3">
      <c r="A65">
        <f>INDEX(resultados!$A$2:$ZZ$252, 59, MATCH($B$1, resultados!$A$1:$ZZ$1, 0))</f>
        <v>0</v>
      </c>
      <c r="B65">
        <f>INDEX(resultados!$A$2:$ZZ$252, 59, MATCH($B$2, resultados!$A$1:$ZZ$1, 0))</f>
        <v>0</v>
      </c>
      <c r="C65">
        <f>INDEX(resultados!$A$2:$ZZ$252, 59, MATCH($B$3, resultados!$A$1:$ZZ$1, 0))</f>
        <v>0</v>
      </c>
    </row>
    <row r="66" spans="1:3">
      <c r="A66">
        <f>INDEX(resultados!$A$2:$ZZ$252, 60, MATCH($B$1, resultados!$A$1:$ZZ$1, 0))</f>
        <v>0</v>
      </c>
      <c r="B66">
        <f>INDEX(resultados!$A$2:$ZZ$252, 60, MATCH($B$2, resultados!$A$1:$ZZ$1, 0))</f>
        <v>0</v>
      </c>
      <c r="C66">
        <f>INDEX(resultados!$A$2:$ZZ$252, 60, MATCH($B$3, resultados!$A$1:$ZZ$1, 0))</f>
        <v>0</v>
      </c>
    </row>
    <row r="67" spans="1:3">
      <c r="A67">
        <f>INDEX(resultados!$A$2:$ZZ$252, 61, MATCH($B$1, resultados!$A$1:$ZZ$1, 0))</f>
        <v>0</v>
      </c>
      <c r="B67">
        <f>INDEX(resultados!$A$2:$ZZ$252, 61, MATCH($B$2, resultados!$A$1:$ZZ$1, 0))</f>
        <v>0</v>
      </c>
      <c r="C67">
        <f>INDEX(resultados!$A$2:$ZZ$252, 61, MATCH($B$3, resultados!$A$1:$ZZ$1, 0))</f>
        <v>0</v>
      </c>
    </row>
    <row r="68" spans="1:3">
      <c r="A68">
        <f>INDEX(resultados!$A$2:$ZZ$252, 62, MATCH($B$1, resultados!$A$1:$ZZ$1, 0))</f>
        <v>0</v>
      </c>
      <c r="B68">
        <f>INDEX(resultados!$A$2:$ZZ$252, 62, MATCH($B$2, resultados!$A$1:$ZZ$1, 0))</f>
        <v>0</v>
      </c>
      <c r="C68">
        <f>INDEX(resultados!$A$2:$ZZ$252, 62, MATCH($B$3, resultados!$A$1:$ZZ$1, 0))</f>
        <v>0</v>
      </c>
    </row>
    <row r="69" spans="1:3">
      <c r="A69">
        <f>INDEX(resultados!$A$2:$ZZ$252, 63, MATCH($B$1, resultados!$A$1:$ZZ$1, 0))</f>
        <v>0</v>
      </c>
      <c r="B69">
        <f>INDEX(resultados!$A$2:$ZZ$252, 63, MATCH($B$2, resultados!$A$1:$ZZ$1, 0))</f>
        <v>0</v>
      </c>
      <c r="C69">
        <f>INDEX(resultados!$A$2:$ZZ$252, 63, MATCH($B$3, resultados!$A$1:$ZZ$1, 0))</f>
        <v>0</v>
      </c>
    </row>
    <row r="70" spans="1:3">
      <c r="A70">
        <f>INDEX(resultados!$A$2:$ZZ$252, 64, MATCH($B$1, resultados!$A$1:$ZZ$1, 0))</f>
        <v>0</v>
      </c>
      <c r="B70">
        <f>INDEX(resultados!$A$2:$ZZ$252, 64, MATCH($B$2, resultados!$A$1:$ZZ$1, 0))</f>
        <v>0</v>
      </c>
      <c r="C70">
        <f>INDEX(resultados!$A$2:$ZZ$252, 64, MATCH($B$3, resultados!$A$1:$ZZ$1, 0))</f>
        <v>0</v>
      </c>
    </row>
    <row r="71" spans="1:3">
      <c r="A71">
        <f>INDEX(resultados!$A$2:$ZZ$252, 65, MATCH($B$1, resultados!$A$1:$ZZ$1, 0))</f>
        <v>0</v>
      </c>
      <c r="B71">
        <f>INDEX(resultados!$A$2:$ZZ$252, 65, MATCH($B$2, resultados!$A$1:$ZZ$1, 0))</f>
        <v>0</v>
      </c>
      <c r="C71">
        <f>INDEX(resultados!$A$2:$ZZ$252, 65, MATCH($B$3, resultados!$A$1:$ZZ$1, 0))</f>
        <v>0</v>
      </c>
    </row>
    <row r="72" spans="1:3">
      <c r="A72">
        <f>INDEX(resultados!$A$2:$ZZ$252, 66, MATCH($B$1, resultados!$A$1:$ZZ$1, 0))</f>
        <v>0</v>
      </c>
      <c r="B72">
        <f>INDEX(resultados!$A$2:$ZZ$252, 66, MATCH($B$2, resultados!$A$1:$ZZ$1, 0))</f>
        <v>0</v>
      </c>
      <c r="C72">
        <f>INDEX(resultados!$A$2:$ZZ$252, 66, MATCH($B$3, resultados!$A$1:$ZZ$1, 0))</f>
        <v>0</v>
      </c>
    </row>
    <row r="73" spans="1:3">
      <c r="A73">
        <f>INDEX(resultados!$A$2:$ZZ$252, 67, MATCH($B$1, resultados!$A$1:$ZZ$1, 0))</f>
        <v>0</v>
      </c>
      <c r="B73">
        <f>INDEX(resultados!$A$2:$ZZ$252, 67, MATCH($B$2, resultados!$A$1:$ZZ$1, 0))</f>
        <v>0</v>
      </c>
      <c r="C73">
        <f>INDEX(resultados!$A$2:$ZZ$252, 67, MATCH($B$3, resultados!$A$1:$ZZ$1, 0))</f>
        <v>0</v>
      </c>
    </row>
    <row r="74" spans="1:3">
      <c r="A74">
        <f>INDEX(resultados!$A$2:$ZZ$252, 68, MATCH($B$1, resultados!$A$1:$ZZ$1, 0))</f>
        <v>0</v>
      </c>
      <c r="B74">
        <f>INDEX(resultados!$A$2:$ZZ$252, 68, MATCH($B$2, resultados!$A$1:$ZZ$1, 0))</f>
        <v>0</v>
      </c>
      <c r="C74">
        <f>INDEX(resultados!$A$2:$ZZ$252, 68, MATCH($B$3, resultados!$A$1:$ZZ$1, 0))</f>
        <v>0</v>
      </c>
    </row>
    <row r="75" spans="1:3">
      <c r="A75">
        <f>INDEX(resultados!$A$2:$ZZ$252, 69, MATCH($B$1, resultados!$A$1:$ZZ$1, 0))</f>
        <v>0</v>
      </c>
      <c r="B75">
        <f>INDEX(resultados!$A$2:$ZZ$252, 69, MATCH($B$2, resultados!$A$1:$ZZ$1, 0))</f>
        <v>0</v>
      </c>
      <c r="C75">
        <f>INDEX(resultados!$A$2:$ZZ$252, 69, MATCH($B$3, resultados!$A$1:$ZZ$1, 0))</f>
        <v>0</v>
      </c>
    </row>
    <row r="76" spans="1:3">
      <c r="A76">
        <f>INDEX(resultados!$A$2:$ZZ$252, 70, MATCH($B$1, resultados!$A$1:$ZZ$1, 0))</f>
        <v>0</v>
      </c>
      <c r="B76">
        <f>INDEX(resultados!$A$2:$ZZ$252, 70, MATCH($B$2, resultados!$A$1:$ZZ$1, 0))</f>
        <v>0</v>
      </c>
      <c r="C76">
        <f>INDEX(resultados!$A$2:$ZZ$252, 70, MATCH($B$3, resultados!$A$1:$ZZ$1, 0))</f>
        <v>0</v>
      </c>
    </row>
    <row r="77" spans="1:3">
      <c r="A77">
        <f>INDEX(resultados!$A$2:$ZZ$252, 71, MATCH($B$1, resultados!$A$1:$ZZ$1, 0))</f>
        <v>0</v>
      </c>
      <c r="B77">
        <f>INDEX(resultados!$A$2:$ZZ$252, 71, MATCH($B$2, resultados!$A$1:$ZZ$1, 0))</f>
        <v>0</v>
      </c>
      <c r="C77">
        <f>INDEX(resultados!$A$2:$ZZ$252, 71, MATCH($B$3, resultados!$A$1:$ZZ$1, 0))</f>
        <v>0</v>
      </c>
    </row>
    <row r="78" spans="1:3">
      <c r="A78">
        <f>INDEX(resultados!$A$2:$ZZ$252, 72, MATCH($B$1, resultados!$A$1:$ZZ$1, 0))</f>
        <v>0</v>
      </c>
      <c r="B78">
        <f>INDEX(resultados!$A$2:$ZZ$252, 72, MATCH($B$2, resultados!$A$1:$ZZ$1, 0))</f>
        <v>0</v>
      </c>
      <c r="C78">
        <f>INDEX(resultados!$A$2:$ZZ$252, 72, MATCH($B$3, resultados!$A$1:$ZZ$1, 0))</f>
        <v>0</v>
      </c>
    </row>
    <row r="79" spans="1:3">
      <c r="A79">
        <f>INDEX(resultados!$A$2:$ZZ$252, 73, MATCH($B$1, resultados!$A$1:$ZZ$1, 0))</f>
        <v>0</v>
      </c>
      <c r="B79">
        <f>INDEX(resultados!$A$2:$ZZ$252, 73, MATCH($B$2, resultados!$A$1:$ZZ$1, 0))</f>
        <v>0</v>
      </c>
      <c r="C79">
        <f>INDEX(resultados!$A$2:$ZZ$252, 73, MATCH($B$3, resultados!$A$1:$ZZ$1, 0))</f>
        <v>0</v>
      </c>
    </row>
    <row r="80" spans="1:3">
      <c r="A80">
        <f>INDEX(resultados!$A$2:$ZZ$252, 74, MATCH($B$1, resultados!$A$1:$ZZ$1, 0))</f>
        <v>0</v>
      </c>
      <c r="B80">
        <f>INDEX(resultados!$A$2:$ZZ$252, 74, MATCH($B$2, resultados!$A$1:$ZZ$1, 0))</f>
        <v>0</v>
      </c>
      <c r="C80">
        <f>INDEX(resultados!$A$2:$ZZ$252, 74, MATCH($B$3, resultados!$A$1:$ZZ$1, 0))</f>
        <v>0</v>
      </c>
    </row>
    <row r="81" spans="1:3">
      <c r="A81">
        <f>INDEX(resultados!$A$2:$ZZ$252, 75, MATCH($B$1, resultados!$A$1:$ZZ$1, 0))</f>
        <v>0</v>
      </c>
      <c r="B81">
        <f>INDEX(resultados!$A$2:$ZZ$252, 75, MATCH($B$2, resultados!$A$1:$ZZ$1, 0))</f>
        <v>0</v>
      </c>
      <c r="C81">
        <f>INDEX(resultados!$A$2:$ZZ$252, 75, MATCH($B$3, resultados!$A$1:$ZZ$1, 0))</f>
        <v>0</v>
      </c>
    </row>
    <row r="82" spans="1:3">
      <c r="A82">
        <f>INDEX(resultados!$A$2:$ZZ$252, 76, MATCH($B$1, resultados!$A$1:$ZZ$1, 0))</f>
        <v>0</v>
      </c>
      <c r="B82">
        <f>INDEX(resultados!$A$2:$ZZ$252, 76, MATCH($B$2, resultados!$A$1:$ZZ$1, 0))</f>
        <v>0</v>
      </c>
      <c r="C82">
        <f>INDEX(resultados!$A$2:$ZZ$252, 76, MATCH($B$3, resultados!$A$1:$ZZ$1, 0))</f>
        <v>0</v>
      </c>
    </row>
    <row r="83" spans="1:3">
      <c r="A83">
        <f>INDEX(resultados!$A$2:$ZZ$252, 77, MATCH($B$1, resultados!$A$1:$ZZ$1, 0))</f>
        <v>0</v>
      </c>
      <c r="B83">
        <f>INDEX(resultados!$A$2:$ZZ$252, 77, MATCH($B$2, resultados!$A$1:$ZZ$1, 0))</f>
        <v>0</v>
      </c>
      <c r="C83">
        <f>INDEX(resultados!$A$2:$ZZ$252, 77, MATCH($B$3, resultados!$A$1:$ZZ$1, 0))</f>
        <v>0</v>
      </c>
    </row>
    <row r="84" spans="1:3">
      <c r="A84">
        <f>INDEX(resultados!$A$2:$ZZ$252, 78, MATCH($B$1, resultados!$A$1:$ZZ$1, 0))</f>
        <v>0</v>
      </c>
      <c r="B84">
        <f>INDEX(resultados!$A$2:$ZZ$252, 78, MATCH($B$2, resultados!$A$1:$ZZ$1, 0))</f>
        <v>0</v>
      </c>
      <c r="C84">
        <f>INDEX(resultados!$A$2:$ZZ$252, 78, MATCH($B$3, resultados!$A$1:$ZZ$1, 0))</f>
        <v>0</v>
      </c>
    </row>
    <row r="85" spans="1:3">
      <c r="A85">
        <f>INDEX(resultados!$A$2:$ZZ$252, 79, MATCH($B$1, resultados!$A$1:$ZZ$1, 0))</f>
        <v>0</v>
      </c>
      <c r="B85">
        <f>INDEX(resultados!$A$2:$ZZ$252, 79, MATCH($B$2, resultados!$A$1:$ZZ$1, 0))</f>
        <v>0</v>
      </c>
      <c r="C85">
        <f>INDEX(resultados!$A$2:$ZZ$252, 79, MATCH($B$3, resultados!$A$1:$ZZ$1, 0))</f>
        <v>0</v>
      </c>
    </row>
    <row r="86" spans="1:3">
      <c r="A86">
        <f>INDEX(resultados!$A$2:$ZZ$252, 80, MATCH($B$1, resultados!$A$1:$ZZ$1, 0))</f>
        <v>0</v>
      </c>
      <c r="B86">
        <f>INDEX(resultados!$A$2:$ZZ$252, 80, MATCH($B$2, resultados!$A$1:$ZZ$1, 0))</f>
        <v>0</v>
      </c>
      <c r="C86">
        <f>INDEX(resultados!$A$2:$ZZ$252, 80, MATCH($B$3, resultados!$A$1:$ZZ$1, 0))</f>
        <v>0</v>
      </c>
    </row>
    <row r="87" spans="1:3">
      <c r="A87">
        <f>INDEX(resultados!$A$2:$ZZ$252, 81, MATCH($B$1, resultados!$A$1:$ZZ$1, 0))</f>
        <v>0</v>
      </c>
      <c r="B87">
        <f>INDEX(resultados!$A$2:$ZZ$252, 81, MATCH($B$2, resultados!$A$1:$ZZ$1, 0))</f>
        <v>0</v>
      </c>
      <c r="C87">
        <f>INDEX(resultados!$A$2:$ZZ$252, 81, MATCH($B$3, resultados!$A$1:$ZZ$1, 0))</f>
        <v>0</v>
      </c>
    </row>
    <row r="88" spans="1:3">
      <c r="A88">
        <f>INDEX(resultados!$A$2:$ZZ$252, 82, MATCH($B$1, resultados!$A$1:$ZZ$1, 0))</f>
        <v>0</v>
      </c>
      <c r="B88">
        <f>INDEX(resultados!$A$2:$ZZ$252, 82, MATCH($B$2, resultados!$A$1:$ZZ$1, 0))</f>
        <v>0</v>
      </c>
      <c r="C88">
        <f>INDEX(resultados!$A$2:$ZZ$252, 82, MATCH($B$3, resultados!$A$1:$ZZ$1, 0))</f>
        <v>0</v>
      </c>
    </row>
    <row r="89" spans="1:3">
      <c r="A89">
        <f>INDEX(resultados!$A$2:$ZZ$252, 83, MATCH($B$1, resultados!$A$1:$ZZ$1, 0))</f>
        <v>0</v>
      </c>
      <c r="B89">
        <f>INDEX(resultados!$A$2:$ZZ$252, 83, MATCH($B$2, resultados!$A$1:$ZZ$1, 0))</f>
        <v>0</v>
      </c>
      <c r="C89">
        <f>INDEX(resultados!$A$2:$ZZ$252, 83, MATCH($B$3, resultados!$A$1:$ZZ$1, 0))</f>
        <v>0</v>
      </c>
    </row>
    <row r="90" spans="1:3">
      <c r="A90">
        <f>INDEX(resultados!$A$2:$ZZ$252, 84, MATCH($B$1, resultados!$A$1:$ZZ$1, 0))</f>
        <v>0</v>
      </c>
      <c r="B90">
        <f>INDEX(resultados!$A$2:$ZZ$252, 84, MATCH($B$2, resultados!$A$1:$ZZ$1, 0))</f>
        <v>0</v>
      </c>
      <c r="C90">
        <f>INDEX(resultados!$A$2:$ZZ$252, 84, MATCH($B$3, resultados!$A$1:$ZZ$1, 0))</f>
        <v>0</v>
      </c>
    </row>
    <row r="91" spans="1:3">
      <c r="A91">
        <f>INDEX(resultados!$A$2:$ZZ$252, 85, MATCH($B$1, resultados!$A$1:$ZZ$1, 0))</f>
        <v>0</v>
      </c>
      <c r="B91">
        <f>INDEX(resultados!$A$2:$ZZ$252, 85, MATCH($B$2, resultados!$A$1:$ZZ$1, 0))</f>
        <v>0</v>
      </c>
      <c r="C91">
        <f>INDEX(resultados!$A$2:$ZZ$252, 85, MATCH($B$3, resultados!$A$1:$ZZ$1, 0))</f>
        <v>0</v>
      </c>
    </row>
    <row r="92" spans="1:3">
      <c r="A92">
        <f>INDEX(resultados!$A$2:$ZZ$252, 86, MATCH($B$1, resultados!$A$1:$ZZ$1, 0))</f>
        <v>0</v>
      </c>
      <c r="B92">
        <f>INDEX(resultados!$A$2:$ZZ$252, 86, MATCH($B$2, resultados!$A$1:$ZZ$1, 0))</f>
        <v>0</v>
      </c>
      <c r="C92">
        <f>INDEX(resultados!$A$2:$ZZ$252, 86, MATCH($B$3, resultados!$A$1:$ZZ$1, 0))</f>
        <v>0</v>
      </c>
    </row>
    <row r="93" spans="1:3">
      <c r="A93">
        <f>INDEX(resultados!$A$2:$ZZ$252, 87, MATCH($B$1, resultados!$A$1:$ZZ$1, 0))</f>
        <v>0</v>
      </c>
      <c r="B93">
        <f>INDEX(resultados!$A$2:$ZZ$252, 87, MATCH($B$2, resultados!$A$1:$ZZ$1, 0))</f>
        <v>0</v>
      </c>
      <c r="C93">
        <f>INDEX(resultados!$A$2:$ZZ$252, 87, MATCH($B$3, resultados!$A$1:$ZZ$1, 0))</f>
        <v>0</v>
      </c>
    </row>
    <row r="94" spans="1:3">
      <c r="A94">
        <f>INDEX(resultados!$A$2:$ZZ$252, 88, MATCH($B$1, resultados!$A$1:$ZZ$1, 0))</f>
        <v>0</v>
      </c>
      <c r="B94">
        <f>INDEX(resultados!$A$2:$ZZ$252, 88, MATCH($B$2, resultados!$A$1:$ZZ$1, 0))</f>
        <v>0</v>
      </c>
      <c r="C94">
        <f>INDEX(resultados!$A$2:$ZZ$252, 88, MATCH($B$3, resultados!$A$1:$ZZ$1, 0))</f>
        <v>0</v>
      </c>
    </row>
    <row r="95" spans="1:3">
      <c r="A95">
        <f>INDEX(resultados!$A$2:$ZZ$252, 89, MATCH($B$1, resultados!$A$1:$ZZ$1, 0))</f>
        <v>0</v>
      </c>
      <c r="B95">
        <f>INDEX(resultados!$A$2:$ZZ$252, 89, MATCH($B$2, resultados!$A$1:$ZZ$1, 0))</f>
        <v>0</v>
      </c>
      <c r="C95">
        <f>INDEX(resultados!$A$2:$ZZ$252, 89, MATCH($B$3, resultados!$A$1:$ZZ$1, 0))</f>
        <v>0</v>
      </c>
    </row>
    <row r="96" spans="1:3">
      <c r="A96">
        <f>INDEX(resultados!$A$2:$ZZ$252, 90, MATCH($B$1, resultados!$A$1:$ZZ$1, 0))</f>
        <v>0</v>
      </c>
      <c r="B96">
        <f>INDEX(resultados!$A$2:$ZZ$252, 90, MATCH($B$2, resultados!$A$1:$ZZ$1, 0))</f>
        <v>0</v>
      </c>
      <c r="C96">
        <f>INDEX(resultados!$A$2:$ZZ$252, 90, MATCH($B$3, resultados!$A$1:$ZZ$1, 0))</f>
        <v>0</v>
      </c>
    </row>
    <row r="97" spans="1:3">
      <c r="A97">
        <f>INDEX(resultados!$A$2:$ZZ$252, 91, MATCH($B$1, resultados!$A$1:$ZZ$1, 0))</f>
        <v>0</v>
      </c>
      <c r="B97">
        <f>INDEX(resultados!$A$2:$ZZ$252, 91, MATCH($B$2, resultados!$A$1:$ZZ$1, 0))</f>
        <v>0</v>
      </c>
      <c r="C97">
        <f>INDEX(resultados!$A$2:$ZZ$252, 91, MATCH($B$3, resultados!$A$1:$ZZ$1, 0))</f>
        <v>0</v>
      </c>
    </row>
    <row r="98" spans="1:3">
      <c r="A98">
        <f>INDEX(resultados!$A$2:$ZZ$252, 92, MATCH($B$1, resultados!$A$1:$ZZ$1, 0))</f>
        <v>0</v>
      </c>
      <c r="B98">
        <f>INDEX(resultados!$A$2:$ZZ$252, 92, MATCH($B$2, resultados!$A$1:$ZZ$1, 0))</f>
        <v>0</v>
      </c>
      <c r="C98">
        <f>INDEX(resultados!$A$2:$ZZ$252, 92, MATCH($B$3, resultados!$A$1:$ZZ$1, 0))</f>
        <v>0</v>
      </c>
    </row>
    <row r="99" spans="1:3">
      <c r="A99">
        <f>INDEX(resultados!$A$2:$ZZ$252, 93, MATCH($B$1, resultados!$A$1:$ZZ$1, 0))</f>
        <v>0</v>
      </c>
      <c r="B99">
        <f>INDEX(resultados!$A$2:$ZZ$252, 93, MATCH($B$2, resultados!$A$1:$ZZ$1, 0))</f>
        <v>0</v>
      </c>
      <c r="C99">
        <f>INDEX(resultados!$A$2:$ZZ$252, 93, MATCH($B$3, resultados!$A$1:$ZZ$1, 0))</f>
        <v>0</v>
      </c>
    </row>
    <row r="100" spans="1:3">
      <c r="A100">
        <f>INDEX(resultados!$A$2:$ZZ$252, 94, MATCH($B$1, resultados!$A$1:$ZZ$1, 0))</f>
        <v>0</v>
      </c>
      <c r="B100">
        <f>INDEX(resultados!$A$2:$ZZ$252, 94, MATCH($B$2, resultados!$A$1:$ZZ$1, 0))</f>
        <v>0</v>
      </c>
      <c r="C100">
        <f>INDEX(resultados!$A$2:$ZZ$252, 94, MATCH($B$3, resultados!$A$1:$ZZ$1, 0))</f>
        <v>0</v>
      </c>
    </row>
    <row r="101" spans="1:3">
      <c r="A101">
        <f>INDEX(resultados!$A$2:$ZZ$252, 95, MATCH($B$1, resultados!$A$1:$ZZ$1, 0))</f>
        <v>0</v>
      </c>
      <c r="B101">
        <f>INDEX(resultados!$A$2:$ZZ$252, 95, MATCH($B$2, resultados!$A$1:$ZZ$1, 0))</f>
        <v>0</v>
      </c>
      <c r="C101">
        <f>INDEX(resultados!$A$2:$ZZ$252, 95, MATCH($B$3, resultados!$A$1:$ZZ$1, 0))</f>
        <v>0</v>
      </c>
    </row>
    <row r="102" spans="1:3">
      <c r="A102">
        <f>INDEX(resultados!$A$2:$ZZ$252, 96, MATCH($B$1, resultados!$A$1:$ZZ$1, 0))</f>
        <v>0</v>
      </c>
      <c r="B102">
        <f>INDEX(resultados!$A$2:$ZZ$252, 96, MATCH($B$2, resultados!$A$1:$ZZ$1, 0))</f>
        <v>0</v>
      </c>
      <c r="C102">
        <f>INDEX(resultados!$A$2:$ZZ$252, 96, MATCH($B$3, resultados!$A$1:$ZZ$1, 0))</f>
        <v>0</v>
      </c>
    </row>
    <row r="103" spans="1:3">
      <c r="A103">
        <f>INDEX(resultados!$A$2:$ZZ$252, 97, MATCH($B$1, resultados!$A$1:$ZZ$1, 0))</f>
        <v>0</v>
      </c>
      <c r="B103">
        <f>INDEX(resultados!$A$2:$ZZ$252, 97, MATCH($B$2, resultados!$A$1:$ZZ$1, 0))</f>
        <v>0</v>
      </c>
      <c r="C103">
        <f>INDEX(resultados!$A$2:$ZZ$252, 97, MATCH($B$3, resultados!$A$1:$ZZ$1, 0))</f>
        <v>0</v>
      </c>
    </row>
    <row r="104" spans="1:3">
      <c r="A104">
        <f>INDEX(resultados!$A$2:$ZZ$252, 98, MATCH($B$1, resultados!$A$1:$ZZ$1, 0))</f>
        <v>0</v>
      </c>
      <c r="B104">
        <f>INDEX(resultados!$A$2:$ZZ$252, 98, MATCH($B$2, resultados!$A$1:$ZZ$1, 0))</f>
        <v>0</v>
      </c>
      <c r="C104">
        <f>INDEX(resultados!$A$2:$ZZ$252, 98, MATCH($B$3, resultados!$A$1:$ZZ$1, 0))</f>
        <v>0</v>
      </c>
    </row>
    <row r="105" spans="1:3">
      <c r="A105">
        <f>INDEX(resultados!$A$2:$ZZ$252, 99, MATCH($B$1, resultados!$A$1:$ZZ$1, 0))</f>
        <v>0</v>
      </c>
      <c r="B105">
        <f>INDEX(resultados!$A$2:$ZZ$252, 99, MATCH($B$2, resultados!$A$1:$ZZ$1, 0))</f>
        <v>0</v>
      </c>
      <c r="C105">
        <f>INDEX(resultados!$A$2:$ZZ$252, 99, MATCH($B$3, resultados!$A$1:$ZZ$1, 0))</f>
        <v>0</v>
      </c>
    </row>
    <row r="106" spans="1:3">
      <c r="A106">
        <f>INDEX(resultados!$A$2:$ZZ$252, 100, MATCH($B$1, resultados!$A$1:$ZZ$1, 0))</f>
        <v>0</v>
      </c>
      <c r="B106">
        <f>INDEX(resultados!$A$2:$ZZ$252, 100, MATCH($B$2, resultados!$A$1:$ZZ$1, 0))</f>
        <v>0</v>
      </c>
      <c r="C106">
        <f>INDEX(resultados!$A$2:$ZZ$252, 100, MATCH($B$3, resultados!$A$1:$ZZ$1, 0))</f>
        <v>0</v>
      </c>
    </row>
    <row r="107" spans="1:3">
      <c r="A107">
        <f>INDEX(resultados!$A$2:$ZZ$252, 101, MATCH($B$1, resultados!$A$1:$ZZ$1, 0))</f>
        <v>0</v>
      </c>
      <c r="B107">
        <f>INDEX(resultados!$A$2:$ZZ$252, 101, MATCH($B$2, resultados!$A$1:$ZZ$1, 0))</f>
        <v>0</v>
      </c>
      <c r="C107">
        <f>INDEX(resultados!$A$2:$ZZ$252, 101, MATCH($B$3, resultados!$A$1:$ZZ$1, 0))</f>
        <v>0</v>
      </c>
    </row>
    <row r="108" spans="1:3">
      <c r="A108">
        <f>INDEX(resultados!$A$2:$ZZ$252, 102, MATCH($B$1, resultados!$A$1:$ZZ$1, 0))</f>
        <v>0</v>
      </c>
      <c r="B108">
        <f>INDEX(resultados!$A$2:$ZZ$252, 102, MATCH($B$2, resultados!$A$1:$ZZ$1, 0))</f>
        <v>0</v>
      </c>
      <c r="C108">
        <f>INDEX(resultados!$A$2:$ZZ$252, 102, MATCH($B$3, resultados!$A$1:$ZZ$1, 0))</f>
        <v>0</v>
      </c>
    </row>
    <row r="109" spans="1:3">
      <c r="A109">
        <f>INDEX(resultados!$A$2:$ZZ$252, 103, MATCH($B$1, resultados!$A$1:$ZZ$1, 0))</f>
        <v>0</v>
      </c>
      <c r="B109">
        <f>INDEX(resultados!$A$2:$ZZ$252, 103, MATCH($B$2, resultados!$A$1:$ZZ$1, 0))</f>
        <v>0</v>
      </c>
      <c r="C109">
        <f>INDEX(resultados!$A$2:$ZZ$252, 103, MATCH($B$3, resultados!$A$1:$ZZ$1, 0))</f>
        <v>0</v>
      </c>
    </row>
    <row r="110" spans="1:3">
      <c r="A110">
        <f>INDEX(resultados!$A$2:$ZZ$252, 104, MATCH($B$1, resultados!$A$1:$ZZ$1, 0))</f>
        <v>0</v>
      </c>
      <c r="B110">
        <f>INDEX(resultados!$A$2:$ZZ$252, 104, MATCH($B$2, resultados!$A$1:$ZZ$1, 0))</f>
        <v>0</v>
      </c>
      <c r="C110">
        <f>INDEX(resultados!$A$2:$ZZ$252, 104, MATCH($B$3, resultados!$A$1:$ZZ$1, 0))</f>
        <v>0</v>
      </c>
    </row>
    <row r="111" spans="1:3">
      <c r="A111">
        <f>INDEX(resultados!$A$2:$ZZ$252, 105, MATCH($B$1, resultados!$A$1:$ZZ$1, 0))</f>
        <v>0</v>
      </c>
      <c r="B111">
        <f>INDEX(resultados!$A$2:$ZZ$252, 105, MATCH($B$2, resultados!$A$1:$ZZ$1, 0))</f>
        <v>0</v>
      </c>
      <c r="C111">
        <f>INDEX(resultados!$A$2:$ZZ$252, 105, MATCH($B$3, resultados!$A$1:$ZZ$1, 0))</f>
        <v>0</v>
      </c>
    </row>
    <row r="112" spans="1:3">
      <c r="A112">
        <f>INDEX(resultados!$A$2:$ZZ$252, 106, MATCH($B$1, resultados!$A$1:$ZZ$1, 0))</f>
        <v>0</v>
      </c>
      <c r="B112">
        <f>INDEX(resultados!$A$2:$ZZ$252, 106, MATCH($B$2, resultados!$A$1:$ZZ$1, 0))</f>
        <v>0</v>
      </c>
      <c r="C112">
        <f>INDEX(resultados!$A$2:$ZZ$252, 106, MATCH($B$3, resultados!$A$1:$ZZ$1, 0))</f>
        <v>0</v>
      </c>
    </row>
    <row r="113" spans="1:3">
      <c r="A113">
        <f>INDEX(resultados!$A$2:$ZZ$252, 107, MATCH($B$1, resultados!$A$1:$ZZ$1, 0))</f>
        <v>0</v>
      </c>
      <c r="B113">
        <f>INDEX(resultados!$A$2:$ZZ$252, 107, MATCH($B$2, resultados!$A$1:$ZZ$1, 0))</f>
        <v>0</v>
      </c>
      <c r="C113">
        <f>INDEX(resultados!$A$2:$ZZ$252, 107, MATCH($B$3, resultados!$A$1:$ZZ$1, 0))</f>
        <v>0</v>
      </c>
    </row>
    <row r="114" spans="1:3">
      <c r="A114">
        <f>INDEX(resultados!$A$2:$ZZ$252, 108, MATCH($B$1, resultados!$A$1:$ZZ$1, 0))</f>
        <v>0</v>
      </c>
      <c r="B114">
        <f>INDEX(resultados!$A$2:$ZZ$252, 108, MATCH($B$2, resultados!$A$1:$ZZ$1, 0))</f>
        <v>0</v>
      </c>
      <c r="C114">
        <f>INDEX(resultados!$A$2:$ZZ$252, 108, MATCH($B$3, resultados!$A$1:$ZZ$1, 0))</f>
        <v>0</v>
      </c>
    </row>
    <row r="115" spans="1:3">
      <c r="A115">
        <f>INDEX(resultados!$A$2:$ZZ$252, 109, MATCH($B$1, resultados!$A$1:$ZZ$1, 0))</f>
        <v>0</v>
      </c>
      <c r="B115">
        <f>INDEX(resultados!$A$2:$ZZ$252, 109, MATCH($B$2, resultados!$A$1:$ZZ$1, 0))</f>
        <v>0</v>
      </c>
      <c r="C115">
        <f>INDEX(resultados!$A$2:$ZZ$252, 109, MATCH($B$3, resultados!$A$1:$ZZ$1, 0))</f>
        <v>0</v>
      </c>
    </row>
    <row r="116" spans="1:3">
      <c r="A116">
        <f>INDEX(resultados!$A$2:$ZZ$252, 110, MATCH($B$1, resultados!$A$1:$ZZ$1, 0))</f>
        <v>0</v>
      </c>
      <c r="B116">
        <f>INDEX(resultados!$A$2:$ZZ$252, 110, MATCH($B$2, resultados!$A$1:$ZZ$1, 0))</f>
        <v>0</v>
      </c>
      <c r="C116">
        <f>INDEX(resultados!$A$2:$ZZ$252, 110, MATCH($B$3, resultados!$A$1:$ZZ$1, 0))</f>
        <v>0</v>
      </c>
    </row>
    <row r="117" spans="1:3">
      <c r="A117">
        <f>INDEX(resultados!$A$2:$ZZ$252, 111, MATCH($B$1, resultados!$A$1:$ZZ$1, 0))</f>
        <v>0</v>
      </c>
      <c r="B117">
        <f>INDEX(resultados!$A$2:$ZZ$252, 111, MATCH($B$2, resultados!$A$1:$ZZ$1, 0))</f>
        <v>0</v>
      </c>
      <c r="C117">
        <f>INDEX(resultados!$A$2:$ZZ$252, 111, MATCH($B$3, resultados!$A$1:$ZZ$1, 0))</f>
        <v>0</v>
      </c>
    </row>
    <row r="118" spans="1:3">
      <c r="A118">
        <f>INDEX(resultados!$A$2:$ZZ$252, 112, MATCH($B$1, resultados!$A$1:$ZZ$1, 0))</f>
        <v>0</v>
      </c>
      <c r="B118">
        <f>INDEX(resultados!$A$2:$ZZ$252, 112, MATCH($B$2, resultados!$A$1:$ZZ$1, 0))</f>
        <v>0</v>
      </c>
      <c r="C118">
        <f>INDEX(resultados!$A$2:$ZZ$252, 112, MATCH($B$3, resultados!$A$1:$ZZ$1, 0))</f>
        <v>0</v>
      </c>
    </row>
    <row r="119" spans="1:3">
      <c r="A119">
        <f>INDEX(resultados!$A$2:$ZZ$252, 113, MATCH($B$1, resultados!$A$1:$ZZ$1, 0))</f>
        <v>0</v>
      </c>
      <c r="B119">
        <f>INDEX(resultados!$A$2:$ZZ$252, 113, MATCH($B$2, resultados!$A$1:$ZZ$1, 0))</f>
        <v>0</v>
      </c>
      <c r="C119">
        <f>INDEX(resultados!$A$2:$ZZ$252, 113, MATCH($B$3, resultados!$A$1:$ZZ$1, 0))</f>
        <v>0</v>
      </c>
    </row>
    <row r="120" spans="1:3">
      <c r="A120">
        <f>INDEX(resultados!$A$2:$ZZ$252, 114, MATCH($B$1, resultados!$A$1:$ZZ$1, 0))</f>
        <v>0</v>
      </c>
      <c r="B120">
        <f>INDEX(resultados!$A$2:$ZZ$252, 114, MATCH($B$2, resultados!$A$1:$ZZ$1, 0))</f>
        <v>0</v>
      </c>
      <c r="C120">
        <f>INDEX(resultados!$A$2:$ZZ$252, 114, MATCH($B$3, resultados!$A$1:$ZZ$1, 0))</f>
        <v>0</v>
      </c>
    </row>
    <row r="121" spans="1:3">
      <c r="A121">
        <f>INDEX(resultados!$A$2:$ZZ$252, 115, MATCH($B$1, resultados!$A$1:$ZZ$1, 0))</f>
        <v>0</v>
      </c>
      <c r="B121">
        <f>INDEX(resultados!$A$2:$ZZ$252, 115, MATCH($B$2, resultados!$A$1:$ZZ$1, 0))</f>
        <v>0</v>
      </c>
      <c r="C121">
        <f>INDEX(resultados!$A$2:$ZZ$252, 115, MATCH($B$3, resultados!$A$1:$ZZ$1, 0))</f>
        <v>0</v>
      </c>
    </row>
    <row r="122" spans="1:3">
      <c r="A122">
        <f>INDEX(resultados!$A$2:$ZZ$252, 116, MATCH($B$1, resultados!$A$1:$ZZ$1, 0))</f>
        <v>0</v>
      </c>
      <c r="B122">
        <f>INDEX(resultados!$A$2:$ZZ$252, 116, MATCH($B$2, resultados!$A$1:$ZZ$1, 0))</f>
        <v>0</v>
      </c>
      <c r="C122">
        <f>INDEX(resultados!$A$2:$ZZ$252, 116, MATCH($B$3, resultados!$A$1:$ZZ$1, 0))</f>
        <v>0</v>
      </c>
    </row>
    <row r="123" spans="1:3">
      <c r="A123">
        <f>INDEX(resultados!$A$2:$ZZ$252, 117, MATCH($B$1, resultados!$A$1:$ZZ$1, 0))</f>
        <v>0</v>
      </c>
      <c r="B123">
        <f>INDEX(resultados!$A$2:$ZZ$252, 117, MATCH($B$2, resultados!$A$1:$ZZ$1, 0))</f>
        <v>0</v>
      </c>
      <c r="C123">
        <f>INDEX(resultados!$A$2:$ZZ$252, 117, MATCH($B$3, resultados!$A$1:$ZZ$1, 0))</f>
        <v>0</v>
      </c>
    </row>
    <row r="124" spans="1:3">
      <c r="A124">
        <f>INDEX(resultados!$A$2:$ZZ$252, 118, MATCH($B$1, resultados!$A$1:$ZZ$1, 0))</f>
        <v>0</v>
      </c>
      <c r="B124">
        <f>INDEX(resultados!$A$2:$ZZ$252, 118, MATCH($B$2, resultados!$A$1:$ZZ$1, 0))</f>
        <v>0</v>
      </c>
      <c r="C124">
        <f>INDEX(resultados!$A$2:$ZZ$252, 118, MATCH($B$3, resultados!$A$1:$ZZ$1, 0))</f>
        <v>0</v>
      </c>
    </row>
    <row r="125" spans="1:3">
      <c r="A125">
        <f>INDEX(resultados!$A$2:$ZZ$252, 119, MATCH($B$1, resultados!$A$1:$ZZ$1, 0))</f>
        <v>0</v>
      </c>
      <c r="B125">
        <f>INDEX(resultados!$A$2:$ZZ$252, 119, MATCH($B$2, resultados!$A$1:$ZZ$1, 0))</f>
        <v>0</v>
      </c>
      <c r="C125">
        <f>INDEX(resultados!$A$2:$ZZ$252, 119, MATCH($B$3, resultados!$A$1:$ZZ$1, 0))</f>
        <v>0</v>
      </c>
    </row>
    <row r="126" spans="1:3">
      <c r="A126">
        <f>INDEX(resultados!$A$2:$ZZ$252, 120, MATCH($B$1, resultados!$A$1:$ZZ$1, 0))</f>
        <v>0</v>
      </c>
      <c r="B126">
        <f>INDEX(resultados!$A$2:$ZZ$252, 120, MATCH($B$2, resultados!$A$1:$ZZ$1, 0))</f>
        <v>0</v>
      </c>
      <c r="C126">
        <f>INDEX(resultados!$A$2:$ZZ$252, 120, MATCH($B$3, resultados!$A$1:$ZZ$1, 0))</f>
        <v>0</v>
      </c>
    </row>
    <row r="127" spans="1:3">
      <c r="A127">
        <f>INDEX(resultados!$A$2:$ZZ$252, 121, MATCH($B$1, resultados!$A$1:$ZZ$1, 0))</f>
        <v>0</v>
      </c>
      <c r="B127">
        <f>INDEX(resultados!$A$2:$ZZ$252, 121, MATCH($B$2, resultados!$A$1:$ZZ$1, 0))</f>
        <v>0</v>
      </c>
      <c r="C127">
        <f>INDEX(resultados!$A$2:$ZZ$252, 121, MATCH($B$3, resultados!$A$1:$ZZ$1, 0))</f>
        <v>0</v>
      </c>
    </row>
    <row r="128" spans="1:3">
      <c r="A128">
        <f>INDEX(resultados!$A$2:$ZZ$252, 122, MATCH($B$1, resultados!$A$1:$ZZ$1, 0))</f>
        <v>0</v>
      </c>
      <c r="B128">
        <f>INDEX(resultados!$A$2:$ZZ$252, 122, MATCH($B$2, resultados!$A$1:$ZZ$1, 0))</f>
        <v>0</v>
      </c>
      <c r="C128">
        <f>INDEX(resultados!$A$2:$ZZ$252, 122, MATCH($B$3, resultados!$A$1:$ZZ$1, 0))</f>
        <v>0</v>
      </c>
    </row>
    <row r="129" spans="1:3">
      <c r="A129">
        <f>INDEX(resultados!$A$2:$ZZ$252, 123, MATCH($B$1, resultados!$A$1:$ZZ$1, 0))</f>
        <v>0</v>
      </c>
      <c r="B129">
        <f>INDEX(resultados!$A$2:$ZZ$252, 123, MATCH($B$2, resultados!$A$1:$ZZ$1, 0))</f>
        <v>0</v>
      </c>
      <c r="C129">
        <f>INDEX(resultados!$A$2:$ZZ$252, 123, MATCH($B$3, resultados!$A$1:$ZZ$1, 0))</f>
        <v>0</v>
      </c>
    </row>
    <row r="130" spans="1:3">
      <c r="A130">
        <f>INDEX(resultados!$A$2:$ZZ$252, 124, MATCH($B$1, resultados!$A$1:$ZZ$1, 0))</f>
        <v>0</v>
      </c>
      <c r="B130">
        <f>INDEX(resultados!$A$2:$ZZ$252, 124, MATCH($B$2, resultados!$A$1:$ZZ$1, 0))</f>
        <v>0</v>
      </c>
      <c r="C130">
        <f>INDEX(resultados!$A$2:$ZZ$252, 124, MATCH($B$3, resultados!$A$1:$ZZ$1, 0))</f>
        <v>0</v>
      </c>
    </row>
    <row r="131" spans="1:3">
      <c r="A131">
        <f>INDEX(resultados!$A$2:$ZZ$252, 125, MATCH($B$1, resultados!$A$1:$ZZ$1, 0))</f>
        <v>0</v>
      </c>
      <c r="B131">
        <f>INDEX(resultados!$A$2:$ZZ$252, 125, MATCH($B$2, resultados!$A$1:$ZZ$1, 0))</f>
        <v>0</v>
      </c>
      <c r="C131">
        <f>INDEX(resultados!$A$2:$ZZ$252, 125, MATCH($B$3, resultados!$A$1:$ZZ$1, 0))</f>
        <v>0</v>
      </c>
    </row>
    <row r="132" spans="1:3">
      <c r="A132">
        <f>INDEX(resultados!$A$2:$ZZ$252, 126, MATCH($B$1, resultados!$A$1:$ZZ$1, 0))</f>
        <v>0</v>
      </c>
      <c r="B132">
        <f>INDEX(resultados!$A$2:$ZZ$252, 126, MATCH($B$2, resultados!$A$1:$ZZ$1, 0))</f>
        <v>0</v>
      </c>
      <c r="C132">
        <f>INDEX(resultados!$A$2:$ZZ$252, 126, MATCH($B$3, resultados!$A$1:$ZZ$1, 0))</f>
        <v>0</v>
      </c>
    </row>
    <row r="133" spans="1:3">
      <c r="A133">
        <f>INDEX(resultados!$A$2:$ZZ$252, 127, MATCH($B$1, resultados!$A$1:$ZZ$1, 0))</f>
        <v>0</v>
      </c>
      <c r="B133">
        <f>INDEX(resultados!$A$2:$ZZ$252, 127, MATCH($B$2, resultados!$A$1:$ZZ$1, 0))</f>
        <v>0</v>
      </c>
      <c r="C133">
        <f>INDEX(resultados!$A$2:$ZZ$252, 127, MATCH($B$3, resultados!$A$1:$ZZ$1, 0))</f>
        <v>0</v>
      </c>
    </row>
    <row r="134" spans="1:3">
      <c r="A134">
        <f>INDEX(resultados!$A$2:$ZZ$252, 128, MATCH($B$1, resultados!$A$1:$ZZ$1, 0))</f>
        <v>0</v>
      </c>
      <c r="B134">
        <f>INDEX(resultados!$A$2:$ZZ$252, 128, MATCH($B$2, resultados!$A$1:$ZZ$1, 0))</f>
        <v>0</v>
      </c>
      <c r="C134">
        <f>INDEX(resultados!$A$2:$ZZ$252, 128, MATCH($B$3, resultados!$A$1:$ZZ$1, 0))</f>
        <v>0</v>
      </c>
    </row>
    <row r="135" spans="1:3">
      <c r="A135">
        <f>INDEX(resultados!$A$2:$ZZ$252, 129, MATCH($B$1, resultados!$A$1:$ZZ$1, 0))</f>
        <v>0</v>
      </c>
      <c r="B135">
        <f>INDEX(resultados!$A$2:$ZZ$252, 129, MATCH($B$2, resultados!$A$1:$ZZ$1, 0))</f>
        <v>0</v>
      </c>
      <c r="C135">
        <f>INDEX(resultados!$A$2:$ZZ$252, 129, MATCH($B$3, resultados!$A$1:$ZZ$1, 0))</f>
        <v>0</v>
      </c>
    </row>
    <row r="136" spans="1:3">
      <c r="A136">
        <f>INDEX(resultados!$A$2:$ZZ$252, 130, MATCH($B$1, resultados!$A$1:$ZZ$1, 0))</f>
        <v>0</v>
      </c>
      <c r="B136">
        <f>INDEX(resultados!$A$2:$ZZ$252, 130, MATCH($B$2, resultados!$A$1:$ZZ$1, 0))</f>
        <v>0</v>
      </c>
      <c r="C136">
        <f>INDEX(resultados!$A$2:$ZZ$252, 130, MATCH($B$3, resultados!$A$1:$ZZ$1, 0))</f>
        <v>0</v>
      </c>
    </row>
    <row r="137" spans="1:3">
      <c r="A137">
        <f>INDEX(resultados!$A$2:$ZZ$252, 131, MATCH($B$1, resultados!$A$1:$ZZ$1, 0))</f>
        <v>0</v>
      </c>
      <c r="B137">
        <f>INDEX(resultados!$A$2:$ZZ$252, 131, MATCH($B$2, resultados!$A$1:$ZZ$1, 0))</f>
        <v>0</v>
      </c>
      <c r="C137">
        <f>INDEX(resultados!$A$2:$ZZ$252, 131, MATCH($B$3, resultados!$A$1:$ZZ$1, 0))</f>
        <v>0</v>
      </c>
    </row>
    <row r="138" spans="1:3">
      <c r="A138">
        <f>INDEX(resultados!$A$2:$ZZ$252, 132, MATCH($B$1, resultados!$A$1:$ZZ$1, 0))</f>
        <v>0</v>
      </c>
      <c r="B138">
        <f>INDEX(resultados!$A$2:$ZZ$252, 132, MATCH($B$2, resultados!$A$1:$ZZ$1, 0))</f>
        <v>0</v>
      </c>
      <c r="C138">
        <f>INDEX(resultados!$A$2:$ZZ$252, 132, MATCH($B$3, resultados!$A$1:$ZZ$1, 0))</f>
        <v>0</v>
      </c>
    </row>
    <row r="139" spans="1:3">
      <c r="A139">
        <f>INDEX(resultados!$A$2:$ZZ$252, 133, MATCH($B$1, resultados!$A$1:$ZZ$1, 0))</f>
        <v>0</v>
      </c>
      <c r="B139">
        <f>INDEX(resultados!$A$2:$ZZ$252, 133, MATCH($B$2, resultados!$A$1:$ZZ$1, 0))</f>
        <v>0</v>
      </c>
      <c r="C139">
        <f>INDEX(resultados!$A$2:$ZZ$252, 133, MATCH($B$3, resultados!$A$1:$ZZ$1, 0))</f>
        <v>0</v>
      </c>
    </row>
    <row r="140" spans="1:3">
      <c r="A140">
        <f>INDEX(resultados!$A$2:$ZZ$252, 134, MATCH($B$1, resultados!$A$1:$ZZ$1, 0))</f>
        <v>0</v>
      </c>
      <c r="B140">
        <f>INDEX(resultados!$A$2:$ZZ$252, 134, MATCH($B$2, resultados!$A$1:$ZZ$1, 0))</f>
        <v>0</v>
      </c>
      <c r="C140">
        <f>INDEX(resultados!$A$2:$ZZ$252, 134, MATCH($B$3, resultados!$A$1:$ZZ$1, 0))</f>
        <v>0</v>
      </c>
    </row>
    <row r="141" spans="1:3">
      <c r="A141">
        <f>INDEX(resultados!$A$2:$ZZ$252, 135, MATCH($B$1, resultados!$A$1:$ZZ$1, 0))</f>
        <v>0</v>
      </c>
      <c r="B141">
        <f>INDEX(resultados!$A$2:$ZZ$252, 135, MATCH($B$2, resultados!$A$1:$ZZ$1, 0))</f>
        <v>0</v>
      </c>
      <c r="C141">
        <f>INDEX(resultados!$A$2:$ZZ$252, 135, MATCH($B$3, resultados!$A$1:$ZZ$1, 0))</f>
        <v>0</v>
      </c>
    </row>
    <row r="142" spans="1:3">
      <c r="A142">
        <f>INDEX(resultados!$A$2:$ZZ$252, 136, MATCH($B$1, resultados!$A$1:$ZZ$1, 0))</f>
        <v>0</v>
      </c>
      <c r="B142">
        <f>INDEX(resultados!$A$2:$ZZ$252, 136, MATCH($B$2, resultados!$A$1:$ZZ$1, 0))</f>
        <v>0</v>
      </c>
      <c r="C142">
        <f>INDEX(resultados!$A$2:$ZZ$252, 136, MATCH($B$3, resultados!$A$1:$ZZ$1, 0))</f>
        <v>0</v>
      </c>
    </row>
    <row r="143" spans="1:3">
      <c r="A143">
        <f>INDEX(resultados!$A$2:$ZZ$252, 137, MATCH($B$1, resultados!$A$1:$ZZ$1, 0))</f>
        <v>0</v>
      </c>
      <c r="B143">
        <f>INDEX(resultados!$A$2:$ZZ$252, 137, MATCH($B$2, resultados!$A$1:$ZZ$1, 0))</f>
        <v>0</v>
      </c>
      <c r="C143">
        <f>INDEX(resultados!$A$2:$ZZ$252, 137, MATCH($B$3, resultados!$A$1:$ZZ$1, 0))</f>
        <v>0</v>
      </c>
    </row>
    <row r="144" spans="1:3">
      <c r="A144">
        <f>INDEX(resultados!$A$2:$ZZ$252, 138, MATCH($B$1, resultados!$A$1:$ZZ$1, 0))</f>
        <v>0</v>
      </c>
      <c r="B144">
        <f>INDEX(resultados!$A$2:$ZZ$252, 138, MATCH($B$2, resultados!$A$1:$ZZ$1, 0))</f>
        <v>0</v>
      </c>
      <c r="C144">
        <f>INDEX(resultados!$A$2:$ZZ$252, 138, MATCH($B$3, resultados!$A$1:$ZZ$1, 0))</f>
        <v>0</v>
      </c>
    </row>
    <row r="145" spans="1:3">
      <c r="A145">
        <f>INDEX(resultados!$A$2:$ZZ$252, 139, MATCH($B$1, resultados!$A$1:$ZZ$1, 0))</f>
        <v>0</v>
      </c>
      <c r="B145">
        <f>INDEX(resultados!$A$2:$ZZ$252, 139, MATCH($B$2, resultados!$A$1:$ZZ$1, 0))</f>
        <v>0</v>
      </c>
      <c r="C145">
        <f>INDEX(resultados!$A$2:$ZZ$252, 139, MATCH($B$3, resultados!$A$1:$ZZ$1, 0))</f>
        <v>0</v>
      </c>
    </row>
    <row r="146" spans="1:3">
      <c r="A146">
        <f>INDEX(resultados!$A$2:$ZZ$252, 140, MATCH($B$1, resultados!$A$1:$ZZ$1, 0))</f>
        <v>0</v>
      </c>
      <c r="B146">
        <f>INDEX(resultados!$A$2:$ZZ$252, 140, MATCH($B$2, resultados!$A$1:$ZZ$1, 0))</f>
        <v>0</v>
      </c>
      <c r="C146">
        <f>INDEX(resultados!$A$2:$ZZ$252, 140, MATCH($B$3, resultados!$A$1:$ZZ$1, 0))</f>
        <v>0</v>
      </c>
    </row>
    <row r="147" spans="1:3">
      <c r="A147">
        <f>INDEX(resultados!$A$2:$ZZ$252, 141, MATCH($B$1, resultados!$A$1:$ZZ$1, 0))</f>
        <v>0</v>
      </c>
      <c r="B147">
        <f>INDEX(resultados!$A$2:$ZZ$252, 141, MATCH($B$2, resultados!$A$1:$ZZ$1, 0))</f>
        <v>0</v>
      </c>
      <c r="C147">
        <f>INDEX(resultados!$A$2:$ZZ$252, 141, MATCH($B$3, resultados!$A$1:$ZZ$1, 0))</f>
        <v>0</v>
      </c>
    </row>
    <row r="148" spans="1:3">
      <c r="A148">
        <f>INDEX(resultados!$A$2:$ZZ$252, 142, MATCH($B$1, resultados!$A$1:$ZZ$1, 0))</f>
        <v>0</v>
      </c>
      <c r="B148">
        <f>INDEX(resultados!$A$2:$ZZ$252, 142, MATCH($B$2, resultados!$A$1:$ZZ$1, 0))</f>
        <v>0</v>
      </c>
      <c r="C148">
        <f>INDEX(resultados!$A$2:$ZZ$252, 142, MATCH($B$3, resultados!$A$1:$ZZ$1, 0))</f>
        <v>0</v>
      </c>
    </row>
    <row r="149" spans="1:3">
      <c r="A149">
        <f>INDEX(resultados!$A$2:$ZZ$252, 143, MATCH($B$1, resultados!$A$1:$ZZ$1, 0))</f>
        <v>0</v>
      </c>
      <c r="B149">
        <f>INDEX(resultados!$A$2:$ZZ$252, 143, MATCH($B$2, resultados!$A$1:$ZZ$1, 0))</f>
        <v>0</v>
      </c>
      <c r="C149">
        <f>INDEX(resultados!$A$2:$ZZ$252, 143, MATCH($B$3, resultados!$A$1:$ZZ$1, 0))</f>
        <v>0</v>
      </c>
    </row>
    <row r="150" spans="1:3">
      <c r="A150">
        <f>INDEX(resultados!$A$2:$ZZ$252, 144, MATCH($B$1, resultados!$A$1:$ZZ$1, 0))</f>
        <v>0</v>
      </c>
      <c r="B150">
        <f>INDEX(resultados!$A$2:$ZZ$252, 144, MATCH($B$2, resultados!$A$1:$ZZ$1, 0))</f>
        <v>0</v>
      </c>
      <c r="C150">
        <f>INDEX(resultados!$A$2:$ZZ$252, 144, MATCH($B$3, resultados!$A$1:$ZZ$1, 0))</f>
        <v>0</v>
      </c>
    </row>
    <row r="151" spans="1:3">
      <c r="A151">
        <f>INDEX(resultados!$A$2:$ZZ$252, 145, MATCH($B$1, resultados!$A$1:$ZZ$1, 0))</f>
        <v>0</v>
      </c>
      <c r="B151">
        <f>INDEX(resultados!$A$2:$ZZ$252, 145, MATCH($B$2, resultados!$A$1:$ZZ$1, 0))</f>
        <v>0</v>
      </c>
      <c r="C151">
        <f>INDEX(resultados!$A$2:$ZZ$252, 145, MATCH($B$3, resultados!$A$1:$ZZ$1, 0))</f>
        <v>0</v>
      </c>
    </row>
    <row r="152" spans="1:3">
      <c r="A152">
        <f>INDEX(resultados!$A$2:$ZZ$252, 146, MATCH($B$1, resultados!$A$1:$ZZ$1, 0))</f>
        <v>0</v>
      </c>
      <c r="B152">
        <f>INDEX(resultados!$A$2:$ZZ$252, 146, MATCH($B$2, resultados!$A$1:$ZZ$1, 0))</f>
        <v>0</v>
      </c>
      <c r="C152">
        <f>INDEX(resultados!$A$2:$ZZ$252, 146, MATCH($B$3, resultados!$A$1:$ZZ$1, 0))</f>
        <v>0</v>
      </c>
    </row>
    <row r="153" spans="1:3">
      <c r="A153">
        <f>INDEX(resultados!$A$2:$ZZ$252, 147, MATCH($B$1, resultados!$A$1:$ZZ$1, 0))</f>
        <v>0</v>
      </c>
      <c r="B153">
        <f>INDEX(resultados!$A$2:$ZZ$252, 147, MATCH($B$2, resultados!$A$1:$ZZ$1, 0))</f>
        <v>0</v>
      </c>
      <c r="C153">
        <f>INDEX(resultados!$A$2:$ZZ$252, 147, MATCH($B$3, resultados!$A$1:$ZZ$1, 0))</f>
        <v>0</v>
      </c>
    </row>
    <row r="154" spans="1:3">
      <c r="A154">
        <f>INDEX(resultados!$A$2:$ZZ$252, 148, MATCH($B$1, resultados!$A$1:$ZZ$1, 0))</f>
        <v>0</v>
      </c>
      <c r="B154">
        <f>INDEX(resultados!$A$2:$ZZ$252, 148, MATCH($B$2, resultados!$A$1:$ZZ$1, 0))</f>
        <v>0</v>
      </c>
      <c r="C154">
        <f>INDEX(resultados!$A$2:$ZZ$252, 148, MATCH($B$3, resultados!$A$1:$ZZ$1, 0))</f>
        <v>0</v>
      </c>
    </row>
    <row r="155" spans="1:3">
      <c r="A155">
        <f>INDEX(resultados!$A$2:$ZZ$252, 149, MATCH($B$1, resultados!$A$1:$ZZ$1, 0))</f>
        <v>0</v>
      </c>
      <c r="B155">
        <f>INDEX(resultados!$A$2:$ZZ$252, 149, MATCH($B$2, resultados!$A$1:$ZZ$1, 0))</f>
        <v>0</v>
      </c>
      <c r="C155">
        <f>INDEX(resultados!$A$2:$ZZ$252, 149, MATCH($B$3, resultados!$A$1:$ZZ$1, 0))</f>
        <v>0</v>
      </c>
    </row>
    <row r="156" spans="1:3">
      <c r="A156">
        <f>INDEX(resultados!$A$2:$ZZ$252, 150, MATCH($B$1, resultados!$A$1:$ZZ$1, 0))</f>
        <v>0</v>
      </c>
      <c r="B156">
        <f>INDEX(resultados!$A$2:$ZZ$252, 150, MATCH($B$2, resultados!$A$1:$ZZ$1, 0))</f>
        <v>0</v>
      </c>
      <c r="C156">
        <f>INDEX(resultados!$A$2:$ZZ$252, 150, MATCH($B$3, resultados!$A$1:$ZZ$1, 0))</f>
        <v>0</v>
      </c>
    </row>
    <row r="157" spans="1:3">
      <c r="A157">
        <f>INDEX(resultados!$A$2:$ZZ$252, 151, MATCH($B$1, resultados!$A$1:$ZZ$1, 0))</f>
        <v>0</v>
      </c>
      <c r="B157">
        <f>INDEX(resultados!$A$2:$ZZ$252, 151, MATCH($B$2, resultados!$A$1:$ZZ$1, 0))</f>
        <v>0</v>
      </c>
      <c r="C157">
        <f>INDEX(resultados!$A$2:$ZZ$252, 151, MATCH($B$3, resultados!$A$1:$ZZ$1, 0))</f>
        <v>0</v>
      </c>
    </row>
    <row r="158" spans="1:3">
      <c r="A158">
        <f>INDEX(resultados!$A$2:$ZZ$252, 152, MATCH($B$1, resultados!$A$1:$ZZ$1, 0))</f>
        <v>0</v>
      </c>
      <c r="B158">
        <f>INDEX(resultados!$A$2:$ZZ$252, 152, MATCH($B$2, resultados!$A$1:$ZZ$1, 0))</f>
        <v>0</v>
      </c>
      <c r="C158">
        <f>INDEX(resultados!$A$2:$ZZ$252, 152, MATCH($B$3, resultados!$A$1:$ZZ$1, 0))</f>
        <v>0</v>
      </c>
    </row>
    <row r="159" spans="1:3">
      <c r="A159">
        <f>INDEX(resultados!$A$2:$ZZ$252, 153, MATCH($B$1, resultados!$A$1:$ZZ$1, 0))</f>
        <v>0</v>
      </c>
      <c r="B159">
        <f>INDEX(resultados!$A$2:$ZZ$252, 153, MATCH($B$2, resultados!$A$1:$ZZ$1, 0))</f>
        <v>0</v>
      </c>
      <c r="C159">
        <f>INDEX(resultados!$A$2:$ZZ$252, 153, MATCH($B$3, resultados!$A$1:$ZZ$1, 0))</f>
        <v>0</v>
      </c>
    </row>
    <row r="160" spans="1:3">
      <c r="A160">
        <f>INDEX(resultados!$A$2:$ZZ$252, 154, MATCH($B$1, resultados!$A$1:$ZZ$1, 0))</f>
        <v>0</v>
      </c>
      <c r="B160">
        <f>INDEX(resultados!$A$2:$ZZ$252, 154, MATCH($B$2, resultados!$A$1:$ZZ$1, 0))</f>
        <v>0</v>
      </c>
      <c r="C160">
        <f>INDEX(resultados!$A$2:$ZZ$252, 154, MATCH($B$3, resultados!$A$1:$ZZ$1, 0))</f>
        <v>0</v>
      </c>
    </row>
    <row r="161" spans="1:3">
      <c r="A161">
        <f>INDEX(resultados!$A$2:$ZZ$252, 155, MATCH($B$1, resultados!$A$1:$ZZ$1, 0))</f>
        <v>0</v>
      </c>
      <c r="B161">
        <f>INDEX(resultados!$A$2:$ZZ$252, 155, MATCH($B$2, resultados!$A$1:$ZZ$1, 0))</f>
        <v>0</v>
      </c>
      <c r="C161">
        <f>INDEX(resultados!$A$2:$ZZ$252, 155, MATCH($B$3, resultados!$A$1:$ZZ$1, 0))</f>
        <v>0</v>
      </c>
    </row>
    <row r="162" spans="1:3">
      <c r="A162">
        <f>INDEX(resultados!$A$2:$ZZ$252, 156, MATCH($B$1, resultados!$A$1:$ZZ$1, 0))</f>
        <v>0</v>
      </c>
      <c r="B162">
        <f>INDEX(resultados!$A$2:$ZZ$252, 156, MATCH($B$2, resultados!$A$1:$ZZ$1, 0))</f>
        <v>0</v>
      </c>
      <c r="C162">
        <f>INDEX(resultados!$A$2:$ZZ$252, 156, MATCH($B$3, resultados!$A$1:$ZZ$1, 0))</f>
        <v>0</v>
      </c>
    </row>
    <row r="163" spans="1:3">
      <c r="A163">
        <f>INDEX(resultados!$A$2:$ZZ$252, 157, MATCH($B$1, resultados!$A$1:$ZZ$1, 0))</f>
        <v>0</v>
      </c>
      <c r="B163">
        <f>INDEX(resultados!$A$2:$ZZ$252, 157, MATCH($B$2, resultados!$A$1:$ZZ$1, 0))</f>
        <v>0</v>
      </c>
      <c r="C163">
        <f>INDEX(resultados!$A$2:$ZZ$252, 157, MATCH($B$3, resultados!$A$1:$ZZ$1, 0))</f>
        <v>0</v>
      </c>
    </row>
    <row r="164" spans="1:3">
      <c r="A164">
        <f>INDEX(resultados!$A$2:$ZZ$252, 158, MATCH($B$1, resultados!$A$1:$ZZ$1, 0))</f>
        <v>0</v>
      </c>
      <c r="B164">
        <f>INDEX(resultados!$A$2:$ZZ$252, 158, MATCH($B$2, resultados!$A$1:$ZZ$1, 0))</f>
        <v>0</v>
      </c>
      <c r="C164">
        <f>INDEX(resultados!$A$2:$ZZ$252, 158, MATCH($B$3, resultados!$A$1:$ZZ$1, 0))</f>
        <v>0</v>
      </c>
    </row>
    <row r="165" spans="1:3">
      <c r="A165">
        <f>INDEX(resultados!$A$2:$ZZ$252, 159, MATCH($B$1, resultados!$A$1:$ZZ$1, 0))</f>
        <v>0</v>
      </c>
      <c r="B165">
        <f>INDEX(resultados!$A$2:$ZZ$252, 159, MATCH($B$2, resultados!$A$1:$ZZ$1, 0))</f>
        <v>0</v>
      </c>
      <c r="C165">
        <f>INDEX(resultados!$A$2:$ZZ$252, 159, MATCH($B$3, resultados!$A$1:$ZZ$1, 0))</f>
        <v>0</v>
      </c>
    </row>
    <row r="166" spans="1:3">
      <c r="A166">
        <f>INDEX(resultados!$A$2:$ZZ$252, 160, MATCH($B$1, resultados!$A$1:$ZZ$1, 0))</f>
        <v>0</v>
      </c>
      <c r="B166">
        <f>INDEX(resultados!$A$2:$ZZ$252, 160, MATCH($B$2, resultados!$A$1:$ZZ$1, 0))</f>
        <v>0</v>
      </c>
      <c r="C166">
        <f>INDEX(resultados!$A$2:$ZZ$252, 160, MATCH($B$3, resultados!$A$1:$ZZ$1, 0))</f>
        <v>0</v>
      </c>
    </row>
    <row r="167" spans="1:3">
      <c r="A167">
        <f>INDEX(resultados!$A$2:$ZZ$252, 161, MATCH($B$1, resultados!$A$1:$ZZ$1, 0))</f>
        <v>0</v>
      </c>
      <c r="B167">
        <f>INDEX(resultados!$A$2:$ZZ$252, 161, MATCH($B$2, resultados!$A$1:$ZZ$1, 0))</f>
        <v>0</v>
      </c>
      <c r="C167">
        <f>INDEX(resultados!$A$2:$ZZ$252, 161, MATCH($B$3, resultados!$A$1:$ZZ$1, 0))</f>
        <v>0</v>
      </c>
    </row>
    <row r="168" spans="1:3">
      <c r="A168">
        <f>INDEX(resultados!$A$2:$ZZ$252, 162, MATCH($B$1, resultados!$A$1:$ZZ$1, 0))</f>
        <v>0</v>
      </c>
      <c r="B168">
        <f>INDEX(resultados!$A$2:$ZZ$252, 162, MATCH($B$2, resultados!$A$1:$ZZ$1, 0))</f>
        <v>0</v>
      </c>
      <c r="C168">
        <f>INDEX(resultados!$A$2:$ZZ$252, 162, MATCH($B$3, resultados!$A$1:$ZZ$1, 0))</f>
        <v>0</v>
      </c>
    </row>
    <row r="169" spans="1:3">
      <c r="A169">
        <f>INDEX(resultados!$A$2:$ZZ$252, 163, MATCH($B$1, resultados!$A$1:$ZZ$1, 0))</f>
        <v>0</v>
      </c>
      <c r="B169">
        <f>INDEX(resultados!$A$2:$ZZ$252, 163, MATCH($B$2, resultados!$A$1:$ZZ$1, 0))</f>
        <v>0</v>
      </c>
      <c r="C169">
        <f>INDEX(resultados!$A$2:$ZZ$252, 163, MATCH($B$3, resultados!$A$1:$ZZ$1, 0))</f>
        <v>0</v>
      </c>
    </row>
    <row r="170" spans="1:3">
      <c r="A170">
        <f>INDEX(resultados!$A$2:$ZZ$252, 164, MATCH($B$1, resultados!$A$1:$ZZ$1, 0))</f>
        <v>0</v>
      </c>
      <c r="B170">
        <f>INDEX(resultados!$A$2:$ZZ$252, 164, MATCH($B$2, resultados!$A$1:$ZZ$1, 0))</f>
        <v>0</v>
      </c>
      <c r="C170">
        <f>INDEX(resultados!$A$2:$ZZ$252, 164, MATCH($B$3, resultados!$A$1:$ZZ$1, 0))</f>
        <v>0</v>
      </c>
    </row>
    <row r="171" spans="1:3">
      <c r="A171">
        <f>INDEX(resultados!$A$2:$ZZ$252, 165, MATCH($B$1, resultados!$A$1:$ZZ$1, 0))</f>
        <v>0</v>
      </c>
      <c r="B171">
        <f>INDEX(resultados!$A$2:$ZZ$252, 165, MATCH($B$2, resultados!$A$1:$ZZ$1, 0))</f>
        <v>0</v>
      </c>
      <c r="C171">
        <f>INDEX(resultados!$A$2:$ZZ$252, 165, MATCH($B$3, resultados!$A$1:$ZZ$1, 0))</f>
        <v>0</v>
      </c>
    </row>
    <row r="172" spans="1:3">
      <c r="A172">
        <f>INDEX(resultados!$A$2:$ZZ$252, 166, MATCH($B$1, resultados!$A$1:$ZZ$1, 0))</f>
        <v>0</v>
      </c>
      <c r="B172">
        <f>INDEX(resultados!$A$2:$ZZ$252, 166, MATCH($B$2, resultados!$A$1:$ZZ$1, 0))</f>
        <v>0</v>
      </c>
      <c r="C172">
        <f>INDEX(resultados!$A$2:$ZZ$252, 166, MATCH($B$3, resultados!$A$1:$ZZ$1, 0))</f>
        <v>0</v>
      </c>
    </row>
    <row r="173" spans="1:3">
      <c r="A173">
        <f>INDEX(resultados!$A$2:$ZZ$252, 167, MATCH($B$1, resultados!$A$1:$ZZ$1, 0))</f>
        <v>0</v>
      </c>
      <c r="B173">
        <f>INDEX(resultados!$A$2:$ZZ$252, 167, MATCH($B$2, resultados!$A$1:$ZZ$1, 0))</f>
        <v>0</v>
      </c>
      <c r="C173">
        <f>INDEX(resultados!$A$2:$ZZ$252, 167, MATCH($B$3, resultados!$A$1:$ZZ$1, 0))</f>
        <v>0</v>
      </c>
    </row>
    <row r="174" spans="1:3">
      <c r="A174">
        <f>INDEX(resultados!$A$2:$ZZ$252, 168, MATCH($B$1, resultados!$A$1:$ZZ$1, 0))</f>
        <v>0</v>
      </c>
      <c r="B174">
        <f>INDEX(resultados!$A$2:$ZZ$252, 168, MATCH($B$2, resultados!$A$1:$ZZ$1, 0))</f>
        <v>0</v>
      </c>
      <c r="C174">
        <f>INDEX(resultados!$A$2:$ZZ$252, 168, MATCH($B$3, resultados!$A$1:$ZZ$1, 0))</f>
        <v>0</v>
      </c>
    </row>
    <row r="175" spans="1:3">
      <c r="A175">
        <f>INDEX(resultados!$A$2:$ZZ$252, 169, MATCH($B$1, resultados!$A$1:$ZZ$1, 0))</f>
        <v>0</v>
      </c>
      <c r="B175">
        <f>INDEX(resultados!$A$2:$ZZ$252, 169, MATCH($B$2, resultados!$A$1:$ZZ$1, 0))</f>
        <v>0</v>
      </c>
      <c r="C175">
        <f>INDEX(resultados!$A$2:$ZZ$252, 169, MATCH($B$3, resultados!$A$1:$ZZ$1, 0))</f>
        <v>0</v>
      </c>
    </row>
    <row r="176" spans="1:3">
      <c r="A176">
        <f>INDEX(resultados!$A$2:$ZZ$252, 170, MATCH($B$1, resultados!$A$1:$ZZ$1, 0))</f>
        <v>0</v>
      </c>
      <c r="B176">
        <f>INDEX(resultados!$A$2:$ZZ$252, 170, MATCH($B$2, resultados!$A$1:$ZZ$1, 0))</f>
        <v>0</v>
      </c>
      <c r="C176">
        <f>INDEX(resultados!$A$2:$ZZ$252, 170, MATCH($B$3, resultados!$A$1:$ZZ$1, 0))</f>
        <v>0</v>
      </c>
    </row>
    <row r="177" spans="1:3">
      <c r="A177">
        <f>INDEX(resultados!$A$2:$ZZ$252, 171, MATCH($B$1, resultados!$A$1:$ZZ$1, 0))</f>
        <v>0</v>
      </c>
      <c r="B177">
        <f>INDEX(resultados!$A$2:$ZZ$252, 171, MATCH($B$2, resultados!$A$1:$ZZ$1, 0))</f>
        <v>0</v>
      </c>
      <c r="C177">
        <f>INDEX(resultados!$A$2:$ZZ$252, 171, MATCH($B$3, resultados!$A$1:$ZZ$1, 0))</f>
        <v>0</v>
      </c>
    </row>
    <row r="178" spans="1:3">
      <c r="A178">
        <f>INDEX(resultados!$A$2:$ZZ$252, 172, MATCH($B$1, resultados!$A$1:$ZZ$1, 0))</f>
        <v>0</v>
      </c>
      <c r="B178">
        <f>INDEX(resultados!$A$2:$ZZ$252, 172, MATCH($B$2, resultados!$A$1:$ZZ$1, 0))</f>
        <v>0</v>
      </c>
      <c r="C178">
        <f>INDEX(resultados!$A$2:$ZZ$252, 172, MATCH($B$3, resultados!$A$1:$ZZ$1, 0))</f>
        <v>0</v>
      </c>
    </row>
    <row r="179" spans="1:3">
      <c r="A179">
        <f>INDEX(resultados!$A$2:$ZZ$252, 173, MATCH($B$1, resultados!$A$1:$ZZ$1, 0))</f>
        <v>0</v>
      </c>
      <c r="B179">
        <f>INDEX(resultados!$A$2:$ZZ$252, 173, MATCH($B$2, resultados!$A$1:$ZZ$1, 0))</f>
        <v>0</v>
      </c>
      <c r="C179">
        <f>INDEX(resultados!$A$2:$ZZ$252, 173, MATCH($B$3, resultados!$A$1:$ZZ$1, 0))</f>
        <v>0</v>
      </c>
    </row>
    <row r="180" spans="1:3">
      <c r="A180">
        <f>INDEX(resultados!$A$2:$ZZ$252, 174, MATCH($B$1, resultados!$A$1:$ZZ$1, 0))</f>
        <v>0</v>
      </c>
      <c r="B180">
        <f>INDEX(resultados!$A$2:$ZZ$252, 174, MATCH($B$2, resultados!$A$1:$ZZ$1, 0))</f>
        <v>0</v>
      </c>
      <c r="C180">
        <f>INDEX(resultados!$A$2:$ZZ$252, 174, MATCH($B$3, resultados!$A$1:$ZZ$1, 0))</f>
        <v>0</v>
      </c>
    </row>
    <row r="181" spans="1:3">
      <c r="A181">
        <f>INDEX(resultados!$A$2:$ZZ$252, 175, MATCH($B$1, resultados!$A$1:$ZZ$1, 0))</f>
        <v>0</v>
      </c>
      <c r="B181">
        <f>INDEX(resultados!$A$2:$ZZ$252, 175, MATCH($B$2, resultados!$A$1:$ZZ$1, 0))</f>
        <v>0</v>
      </c>
      <c r="C181">
        <f>INDEX(resultados!$A$2:$ZZ$252, 175, MATCH($B$3, resultados!$A$1:$ZZ$1, 0))</f>
        <v>0</v>
      </c>
    </row>
    <row r="182" spans="1:3">
      <c r="A182">
        <f>INDEX(resultados!$A$2:$ZZ$252, 176, MATCH($B$1, resultados!$A$1:$ZZ$1, 0))</f>
        <v>0</v>
      </c>
      <c r="B182">
        <f>INDEX(resultados!$A$2:$ZZ$252, 176, MATCH($B$2, resultados!$A$1:$ZZ$1, 0))</f>
        <v>0</v>
      </c>
      <c r="C182">
        <f>INDEX(resultados!$A$2:$ZZ$252, 176, MATCH($B$3, resultados!$A$1:$ZZ$1, 0))</f>
        <v>0</v>
      </c>
    </row>
    <row r="183" spans="1:3">
      <c r="A183">
        <f>INDEX(resultados!$A$2:$ZZ$252, 177, MATCH($B$1, resultados!$A$1:$ZZ$1, 0))</f>
        <v>0</v>
      </c>
      <c r="B183">
        <f>INDEX(resultados!$A$2:$ZZ$252, 177, MATCH($B$2, resultados!$A$1:$ZZ$1, 0))</f>
        <v>0</v>
      </c>
      <c r="C183">
        <f>INDEX(resultados!$A$2:$ZZ$252, 177, MATCH($B$3, resultados!$A$1:$ZZ$1, 0))</f>
        <v>0</v>
      </c>
    </row>
    <row r="184" spans="1:3">
      <c r="A184">
        <f>INDEX(resultados!$A$2:$ZZ$252, 178, MATCH($B$1, resultados!$A$1:$ZZ$1, 0))</f>
        <v>0</v>
      </c>
      <c r="B184">
        <f>INDEX(resultados!$A$2:$ZZ$252, 178, MATCH($B$2, resultados!$A$1:$ZZ$1, 0))</f>
        <v>0</v>
      </c>
      <c r="C184">
        <f>INDEX(resultados!$A$2:$ZZ$252, 178, MATCH($B$3, resultados!$A$1:$ZZ$1, 0))</f>
        <v>0</v>
      </c>
    </row>
    <row r="185" spans="1:3">
      <c r="A185">
        <f>INDEX(resultados!$A$2:$ZZ$252, 179, MATCH($B$1, resultados!$A$1:$ZZ$1, 0))</f>
        <v>0</v>
      </c>
      <c r="B185">
        <f>INDEX(resultados!$A$2:$ZZ$252, 179, MATCH($B$2, resultados!$A$1:$ZZ$1, 0))</f>
        <v>0</v>
      </c>
      <c r="C185">
        <f>INDEX(resultados!$A$2:$ZZ$252, 179, MATCH($B$3, resultados!$A$1:$ZZ$1, 0))</f>
        <v>0</v>
      </c>
    </row>
    <row r="186" spans="1:3">
      <c r="A186">
        <f>INDEX(resultados!$A$2:$ZZ$252, 180, MATCH($B$1, resultados!$A$1:$ZZ$1, 0))</f>
        <v>0</v>
      </c>
      <c r="B186">
        <f>INDEX(resultados!$A$2:$ZZ$252, 180, MATCH($B$2, resultados!$A$1:$ZZ$1, 0))</f>
        <v>0</v>
      </c>
      <c r="C186">
        <f>INDEX(resultados!$A$2:$ZZ$252, 180, MATCH($B$3, resultados!$A$1:$ZZ$1, 0))</f>
        <v>0</v>
      </c>
    </row>
    <row r="187" spans="1:3">
      <c r="A187">
        <f>INDEX(resultados!$A$2:$ZZ$252, 181, MATCH($B$1, resultados!$A$1:$ZZ$1, 0))</f>
        <v>0</v>
      </c>
      <c r="B187">
        <f>INDEX(resultados!$A$2:$ZZ$252, 181, MATCH($B$2, resultados!$A$1:$ZZ$1, 0))</f>
        <v>0</v>
      </c>
      <c r="C187">
        <f>INDEX(resultados!$A$2:$ZZ$252, 181, MATCH($B$3, resultados!$A$1:$ZZ$1, 0))</f>
        <v>0</v>
      </c>
    </row>
    <row r="188" spans="1:3">
      <c r="A188">
        <f>INDEX(resultados!$A$2:$ZZ$252, 182, MATCH($B$1, resultados!$A$1:$ZZ$1, 0))</f>
        <v>0</v>
      </c>
      <c r="B188">
        <f>INDEX(resultados!$A$2:$ZZ$252, 182, MATCH($B$2, resultados!$A$1:$ZZ$1, 0))</f>
        <v>0</v>
      </c>
      <c r="C188">
        <f>INDEX(resultados!$A$2:$ZZ$252, 182, MATCH($B$3, resultados!$A$1:$ZZ$1, 0))</f>
        <v>0</v>
      </c>
    </row>
    <row r="189" spans="1:3">
      <c r="A189">
        <f>INDEX(resultados!$A$2:$ZZ$252, 183, MATCH($B$1, resultados!$A$1:$ZZ$1, 0))</f>
        <v>0</v>
      </c>
      <c r="B189">
        <f>INDEX(resultados!$A$2:$ZZ$252, 183, MATCH($B$2, resultados!$A$1:$ZZ$1, 0))</f>
        <v>0</v>
      </c>
      <c r="C189">
        <f>INDEX(resultados!$A$2:$ZZ$252, 183, MATCH($B$3, resultados!$A$1:$ZZ$1, 0))</f>
        <v>0</v>
      </c>
    </row>
    <row r="190" spans="1:3">
      <c r="A190">
        <f>INDEX(resultados!$A$2:$ZZ$252, 184, MATCH($B$1, resultados!$A$1:$ZZ$1, 0))</f>
        <v>0</v>
      </c>
      <c r="B190">
        <f>INDEX(resultados!$A$2:$ZZ$252, 184, MATCH($B$2, resultados!$A$1:$ZZ$1, 0))</f>
        <v>0</v>
      </c>
      <c r="C190">
        <f>INDEX(resultados!$A$2:$ZZ$252, 184, MATCH($B$3, resultados!$A$1:$ZZ$1, 0))</f>
        <v>0</v>
      </c>
    </row>
    <row r="191" spans="1:3">
      <c r="A191">
        <f>INDEX(resultados!$A$2:$ZZ$252, 185, MATCH($B$1, resultados!$A$1:$ZZ$1, 0))</f>
        <v>0</v>
      </c>
      <c r="B191">
        <f>INDEX(resultados!$A$2:$ZZ$252, 185, MATCH($B$2, resultados!$A$1:$ZZ$1, 0))</f>
        <v>0</v>
      </c>
      <c r="C191">
        <f>INDEX(resultados!$A$2:$ZZ$252, 185, MATCH($B$3, resultados!$A$1:$ZZ$1, 0))</f>
        <v>0</v>
      </c>
    </row>
    <row r="192" spans="1:3">
      <c r="A192">
        <f>INDEX(resultados!$A$2:$ZZ$252, 186, MATCH($B$1, resultados!$A$1:$ZZ$1, 0))</f>
        <v>0</v>
      </c>
      <c r="B192">
        <f>INDEX(resultados!$A$2:$ZZ$252, 186, MATCH($B$2, resultados!$A$1:$ZZ$1, 0))</f>
        <v>0</v>
      </c>
      <c r="C192">
        <f>INDEX(resultados!$A$2:$ZZ$252, 186, MATCH($B$3, resultados!$A$1:$ZZ$1, 0))</f>
        <v>0</v>
      </c>
    </row>
    <row r="193" spans="1:3">
      <c r="A193">
        <f>INDEX(resultados!$A$2:$ZZ$252, 187, MATCH($B$1, resultados!$A$1:$ZZ$1, 0))</f>
        <v>0</v>
      </c>
      <c r="B193">
        <f>INDEX(resultados!$A$2:$ZZ$252, 187, MATCH($B$2, resultados!$A$1:$ZZ$1, 0))</f>
        <v>0</v>
      </c>
      <c r="C193">
        <f>INDEX(resultados!$A$2:$ZZ$252, 187, MATCH($B$3, resultados!$A$1:$ZZ$1, 0))</f>
        <v>0</v>
      </c>
    </row>
    <row r="194" spans="1:3">
      <c r="A194">
        <f>INDEX(resultados!$A$2:$ZZ$252, 188, MATCH($B$1, resultados!$A$1:$ZZ$1, 0))</f>
        <v>0</v>
      </c>
      <c r="B194">
        <f>INDEX(resultados!$A$2:$ZZ$252, 188, MATCH($B$2, resultados!$A$1:$ZZ$1, 0))</f>
        <v>0</v>
      </c>
      <c r="C194">
        <f>INDEX(resultados!$A$2:$ZZ$252, 188, MATCH($B$3, resultados!$A$1:$ZZ$1, 0))</f>
        <v>0</v>
      </c>
    </row>
    <row r="195" spans="1:3">
      <c r="A195">
        <f>INDEX(resultados!$A$2:$ZZ$252, 189, MATCH($B$1, resultados!$A$1:$ZZ$1, 0))</f>
        <v>0</v>
      </c>
      <c r="B195">
        <f>INDEX(resultados!$A$2:$ZZ$252, 189, MATCH($B$2, resultados!$A$1:$ZZ$1, 0))</f>
        <v>0</v>
      </c>
      <c r="C195">
        <f>INDEX(resultados!$A$2:$ZZ$252, 189, MATCH($B$3, resultados!$A$1:$ZZ$1, 0))</f>
        <v>0</v>
      </c>
    </row>
    <row r="196" spans="1:3">
      <c r="A196">
        <f>INDEX(resultados!$A$2:$ZZ$252, 190, MATCH($B$1, resultados!$A$1:$ZZ$1, 0))</f>
        <v>0</v>
      </c>
      <c r="B196">
        <f>INDEX(resultados!$A$2:$ZZ$252, 190, MATCH($B$2, resultados!$A$1:$ZZ$1, 0))</f>
        <v>0</v>
      </c>
      <c r="C196">
        <f>INDEX(resultados!$A$2:$ZZ$252, 190, MATCH($B$3, resultados!$A$1:$ZZ$1, 0))</f>
        <v>0</v>
      </c>
    </row>
    <row r="197" spans="1:3">
      <c r="A197">
        <f>INDEX(resultados!$A$2:$ZZ$252, 191, MATCH($B$1, resultados!$A$1:$ZZ$1, 0))</f>
        <v>0</v>
      </c>
      <c r="B197">
        <f>INDEX(resultados!$A$2:$ZZ$252, 191, MATCH($B$2, resultados!$A$1:$ZZ$1, 0))</f>
        <v>0</v>
      </c>
      <c r="C197">
        <f>INDEX(resultados!$A$2:$ZZ$252, 191, MATCH($B$3, resultados!$A$1:$ZZ$1, 0))</f>
        <v>0</v>
      </c>
    </row>
    <row r="198" spans="1:3">
      <c r="A198">
        <f>INDEX(resultados!$A$2:$ZZ$252, 192, MATCH($B$1, resultados!$A$1:$ZZ$1, 0))</f>
        <v>0</v>
      </c>
      <c r="B198">
        <f>INDEX(resultados!$A$2:$ZZ$252, 192, MATCH($B$2, resultados!$A$1:$ZZ$1, 0))</f>
        <v>0</v>
      </c>
      <c r="C198">
        <f>INDEX(resultados!$A$2:$ZZ$252, 192, MATCH($B$3, resultados!$A$1:$ZZ$1, 0))</f>
        <v>0</v>
      </c>
    </row>
    <row r="199" spans="1:3">
      <c r="A199">
        <f>INDEX(resultados!$A$2:$ZZ$252, 193, MATCH($B$1, resultados!$A$1:$ZZ$1, 0))</f>
        <v>0</v>
      </c>
      <c r="B199">
        <f>INDEX(resultados!$A$2:$ZZ$252, 193, MATCH($B$2, resultados!$A$1:$ZZ$1, 0))</f>
        <v>0</v>
      </c>
      <c r="C199">
        <f>INDEX(resultados!$A$2:$ZZ$252, 193, MATCH($B$3, resultados!$A$1:$ZZ$1, 0))</f>
        <v>0</v>
      </c>
    </row>
    <row r="200" spans="1:3">
      <c r="A200">
        <f>INDEX(resultados!$A$2:$ZZ$252, 194, MATCH($B$1, resultados!$A$1:$ZZ$1, 0))</f>
        <v>0</v>
      </c>
      <c r="B200">
        <f>INDEX(resultados!$A$2:$ZZ$252, 194, MATCH($B$2, resultados!$A$1:$ZZ$1, 0))</f>
        <v>0</v>
      </c>
      <c r="C200">
        <f>INDEX(resultados!$A$2:$ZZ$252, 194, MATCH($B$3, resultados!$A$1:$ZZ$1, 0))</f>
        <v>0</v>
      </c>
    </row>
    <row r="201" spans="1:3">
      <c r="A201">
        <f>INDEX(resultados!$A$2:$ZZ$252, 195, MATCH($B$1, resultados!$A$1:$ZZ$1, 0))</f>
        <v>0</v>
      </c>
      <c r="B201">
        <f>INDEX(resultados!$A$2:$ZZ$252, 195, MATCH($B$2, resultados!$A$1:$ZZ$1, 0))</f>
        <v>0</v>
      </c>
      <c r="C201">
        <f>INDEX(resultados!$A$2:$ZZ$252, 195, MATCH($B$3, resultados!$A$1:$ZZ$1, 0))</f>
        <v>0</v>
      </c>
    </row>
    <row r="202" spans="1:3">
      <c r="A202">
        <f>INDEX(resultados!$A$2:$ZZ$252, 196, MATCH($B$1, resultados!$A$1:$ZZ$1, 0))</f>
        <v>0</v>
      </c>
      <c r="B202">
        <f>INDEX(resultados!$A$2:$ZZ$252, 196, MATCH($B$2, resultados!$A$1:$ZZ$1, 0))</f>
        <v>0</v>
      </c>
      <c r="C202">
        <f>INDEX(resultados!$A$2:$ZZ$252, 196, MATCH($B$3, resultados!$A$1:$ZZ$1, 0))</f>
        <v>0</v>
      </c>
    </row>
    <row r="203" spans="1:3">
      <c r="A203">
        <f>INDEX(resultados!$A$2:$ZZ$252, 197, MATCH($B$1, resultados!$A$1:$ZZ$1, 0))</f>
        <v>0</v>
      </c>
      <c r="B203">
        <f>INDEX(resultados!$A$2:$ZZ$252, 197, MATCH($B$2, resultados!$A$1:$ZZ$1, 0))</f>
        <v>0</v>
      </c>
      <c r="C203">
        <f>INDEX(resultados!$A$2:$ZZ$252, 197, MATCH($B$3, resultados!$A$1:$ZZ$1, 0))</f>
        <v>0</v>
      </c>
    </row>
    <row r="204" spans="1:3">
      <c r="A204">
        <f>INDEX(resultados!$A$2:$ZZ$252, 198, MATCH($B$1, resultados!$A$1:$ZZ$1, 0))</f>
        <v>0</v>
      </c>
      <c r="B204">
        <f>INDEX(resultados!$A$2:$ZZ$252, 198, MATCH($B$2, resultados!$A$1:$ZZ$1, 0))</f>
        <v>0</v>
      </c>
      <c r="C204">
        <f>INDEX(resultados!$A$2:$ZZ$252, 198, MATCH($B$3, resultados!$A$1:$ZZ$1, 0))</f>
        <v>0</v>
      </c>
    </row>
    <row r="205" spans="1:3">
      <c r="A205">
        <f>INDEX(resultados!$A$2:$ZZ$252, 199, MATCH($B$1, resultados!$A$1:$ZZ$1, 0))</f>
        <v>0</v>
      </c>
      <c r="B205">
        <f>INDEX(resultados!$A$2:$ZZ$252, 199, MATCH($B$2, resultados!$A$1:$ZZ$1, 0))</f>
        <v>0</v>
      </c>
      <c r="C205">
        <f>INDEX(resultados!$A$2:$ZZ$252, 199, MATCH($B$3, resultados!$A$1:$ZZ$1, 0))</f>
        <v>0</v>
      </c>
    </row>
    <row r="206" spans="1:3">
      <c r="A206">
        <f>INDEX(resultados!$A$2:$ZZ$252, 200, MATCH($B$1, resultados!$A$1:$ZZ$1, 0))</f>
        <v>0</v>
      </c>
      <c r="B206">
        <f>INDEX(resultados!$A$2:$ZZ$252, 200, MATCH($B$2, resultados!$A$1:$ZZ$1, 0))</f>
        <v>0</v>
      </c>
      <c r="C206">
        <f>INDEX(resultados!$A$2:$ZZ$252, 200, MATCH($B$3, resultados!$A$1:$ZZ$1, 0))</f>
        <v>0</v>
      </c>
    </row>
    <row r="207" spans="1:3">
      <c r="A207">
        <f>INDEX(resultados!$A$2:$ZZ$252, 201, MATCH($B$1, resultados!$A$1:$ZZ$1, 0))</f>
        <v>0</v>
      </c>
      <c r="B207">
        <f>INDEX(resultados!$A$2:$ZZ$252, 201, MATCH($B$2, resultados!$A$1:$ZZ$1, 0))</f>
        <v>0</v>
      </c>
      <c r="C207">
        <f>INDEX(resultados!$A$2:$ZZ$252, 201, MATCH($B$3, resultados!$A$1:$ZZ$1, 0))</f>
        <v>0</v>
      </c>
    </row>
    <row r="208" spans="1:3">
      <c r="A208">
        <f>INDEX(resultados!$A$2:$ZZ$252, 202, MATCH($B$1, resultados!$A$1:$ZZ$1, 0))</f>
        <v>0</v>
      </c>
      <c r="B208">
        <f>INDEX(resultados!$A$2:$ZZ$252, 202, MATCH($B$2, resultados!$A$1:$ZZ$1, 0))</f>
        <v>0</v>
      </c>
      <c r="C208">
        <f>INDEX(resultados!$A$2:$ZZ$252, 202, MATCH($B$3, resultados!$A$1:$ZZ$1, 0))</f>
        <v>0</v>
      </c>
    </row>
    <row r="209" spans="1:3">
      <c r="A209">
        <f>INDEX(resultados!$A$2:$ZZ$252, 203, MATCH($B$1, resultados!$A$1:$ZZ$1, 0))</f>
        <v>0</v>
      </c>
      <c r="B209">
        <f>INDEX(resultados!$A$2:$ZZ$252, 203, MATCH($B$2, resultados!$A$1:$ZZ$1, 0))</f>
        <v>0</v>
      </c>
      <c r="C209">
        <f>INDEX(resultados!$A$2:$ZZ$252, 203, MATCH($B$3, resultados!$A$1:$ZZ$1, 0))</f>
        <v>0</v>
      </c>
    </row>
    <row r="210" spans="1:3">
      <c r="A210">
        <f>INDEX(resultados!$A$2:$ZZ$252, 204, MATCH($B$1, resultados!$A$1:$ZZ$1, 0))</f>
        <v>0</v>
      </c>
      <c r="B210">
        <f>INDEX(resultados!$A$2:$ZZ$252, 204, MATCH($B$2, resultados!$A$1:$ZZ$1, 0))</f>
        <v>0</v>
      </c>
      <c r="C210">
        <f>INDEX(resultados!$A$2:$ZZ$252, 204, MATCH($B$3, resultados!$A$1:$ZZ$1, 0))</f>
        <v>0</v>
      </c>
    </row>
    <row r="211" spans="1:3">
      <c r="A211">
        <f>INDEX(resultados!$A$2:$ZZ$252, 205, MATCH($B$1, resultados!$A$1:$ZZ$1, 0))</f>
        <v>0</v>
      </c>
      <c r="B211">
        <f>INDEX(resultados!$A$2:$ZZ$252, 205, MATCH($B$2, resultados!$A$1:$ZZ$1, 0))</f>
        <v>0</v>
      </c>
      <c r="C211">
        <f>INDEX(resultados!$A$2:$ZZ$252, 205, MATCH($B$3, resultados!$A$1:$ZZ$1, 0))</f>
        <v>0</v>
      </c>
    </row>
    <row r="212" spans="1:3">
      <c r="A212">
        <f>INDEX(resultados!$A$2:$ZZ$252, 206, MATCH($B$1, resultados!$A$1:$ZZ$1, 0))</f>
        <v>0</v>
      </c>
      <c r="B212">
        <f>INDEX(resultados!$A$2:$ZZ$252, 206, MATCH($B$2, resultados!$A$1:$ZZ$1, 0))</f>
        <v>0</v>
      </c>
      <c r="C212">
        <f>INDEX(resultados!$A$2:$ZZ$252, 206, MATCH($B$3, resultados!$A$1:$ZZ$1, 0))</f>
        <v>0</v>
      </c>
    </row>
    <row r="213" spans="1:3">
      <c r="A213">
        <f>INDEX(resultados!$A$2:$ZZ$252, 207, MATCH($B$1, resultados!$A$1:$ZZ$1, 0))</f>
        <v>0</v>
      </c>
      <c r="B213">
        <f>INDEX(resultados!$A$2:$ZZ$252, 207, MATCH($B$2, resultados!$A$1:$ZZ$1, 0))</f>
        <v>0</v>
      </c>
      <c r="C213">
        <f>INDEX(resultados!$A$2:$ZZ$252, 207, MATCH($B$3, resultados!$A$1:$ZZ$1, 0))</f>
        <v>0</v>
      </c>
    </row>
    <row r="214" spans="1:3">
      <c r="A214">
        <f>INDEX(resultados!$A$2:$ZZ$252, 208, MATCH($B$1, resultados!$A$1:$ZZ$1, 0))</f>
        <v>0</v>
      </c>
      <c r="B214">
        <f>INDEX(resultados!$A$2:$ZZ$252, 208, MATCH($B$2, resultados!$A$1:$ZZ$1, 0))</f>
        <v>0</v>
      </c>
      <c r="C214">
        <f>INDEX(resultados!$A$2:$ZZ$252, 208, MATCH($B$3, resultados!$A$1:$ZZ$1, 0))</f>
        <v>0</v>
      </c>
    </row>
    <row r="215" spans="1:3">
      <c r="A215">
        <f>INDEX(resultados!$A$2:$ZZ$252, 209, MATCH($B$1, resultados!$A$1:$ZZ$1, 0))</f>
        <v>0</v>
      </c>
      <c r="B215">
        <f>INDEX(resultados!$A$2:$ZZ$252, 209, MATCH($B$2, resultados!$A$1:$ZZ$1, 0))</f>
        <v>0</v>
      </c>
      <c r="C215">
        <f>INDEX(resultados!$A$2:$ZZ$252, 209, MATCH($B$3, resultados!$A$1:$ZZ$1, 0))</f>
        <v>0</v>
      </c>
    </row>
    <row r="216" spans="1:3">
      <c r="A216">
        <f>INDEX(resultados!$A$2:$ZZ$252, 210, MATCH($B$1, resultados!$A$1:$ZZ$1, 0))</f>
        <v>0</v>
      </c>
      <c r="B216">
        <f>INDEX(resultados!$A$2:$ZZ$252, 210, MATCH($B$2, resultados!$A$1:$ZZ$1, 0))</f>
        <v>0</v>
      </c>
      <c r="C216">
        <f>INDEX(resultados!$A$2:$ZZ$252, 210, MATCH($B$3, resultados!$A$1:$ZZ$1, 0))</f>
        <v>0</v>
      </c>
    </row>
    <row r="217" spans="1:3">
      <c r="A217">
        <f>INDEX(resultados!$A$2:$ZZ$252, 211, MATCH($B$1, resultados!$A$1:$ZZ$1, 0))</f>
        <v>0</v>
      </c>
      <c r="B217">
        <f>INDEX(resultados!$A$2:$ZZ$252, 211, MATCH($B$2, resultados!$A$1:$ZZ$1, 0))</f>
        <v>0</v>
      </c>
      <c r="C217">
        <f>INDEX(resultados!$A$2:$ZZ$252, 211, MATCH($B$3, resultados!$A$1:$ZZ$1, 0))</f>
        <v>0</v>
      </c>
    </row>
    <row r="218" spans="1:3">
      <c r="A218">
        <f>INDEX(resultados!$A$2:$ZZ$252, 212, MATCH($B$1, resultados!$A$1:$ZZ$1, 0))</f>
        <v>0</v>
      </c>
      <c r="B218">
        <f>INDEX(resultados!$A$2:$ZZ$252, 212, MATCH($B$2, resultados!$A$1:$ZZ$1, 0))</f>
        <v>0</v>
      </c>
      <c r="C218">
        <f>INDEX(resultados!$A$2:$ZZ$252, 212, MATCH($B$3, resultados!$A$1:$ZZ$1, 0))</f>
        <v>0</v>
      </c>
    </row>
    <row r="219" spans="1:3">
      <c r="A219">
        <f>INDEX(resultados!$A$2:$ZZ$252, 213, MATCH($B$1, resultados!$A$1:$ZZ$1, 0))</f>
        <v>0</v>
      </c>
      <c r="B219">
        <f>INDEX(resultados!$A$2:$ZZ$252, 213, MATCH($B$2, resultados!$A$1:$ZZ$1, 0))</f>
        <v>0</v>
      </c>
      <c r="C219">
        <f>INDEX(resultados!$A$2:$ZZ$252, 213, MATCH($B$3, resultados!$A$1:$ZZ$1, 0))</f>
        <v>0</v>
      </c>
    </row>
    <row r="220" spans="1:3">
      <c r="A220">
        <f>INDEX(resultados!$A$2:$ZZ$252, 214, MATCH($B$1, resultados!$A$1:$ZZ$1, 0))</f>
        <v>0</v>
      </c>
      <c r="B220">
        <f>INDEX(resultados!$A$2:$ZZ$252, 214, MATCH($B$2, resultados!$A$1:$ZZ$1, 0))</f>
        <v>0</v>
      </c>
      <c r="C220">
        <f>INDEX(resultados!$A$2:$ZZ$252, 214, MATCH($B$3, resultados!$A$1:$ZZ$1, 0))</f>
        <v>0</v>
      </c>
    </row>
    <row r="221" spans="1:3">
      <c r="A221">
        <f>INDEX(resultados!$A$2:$ZZ$252, 215, MATCH($B$1, resultados!$A$1:$ZZ$1, 0))</f>
        <v>0</v>
      </c>
      <c r="B221">
        <f>INDEX(resultados!$A$2:$ZZ$252, 215, MATCH($B$2, resultados!$A$1:$ZZ$1, 0))</f>
        <v>0</v>
      </c>
      <c r="C221">
        <f>INDEX(resultados!$A$2:$ZZ$252, 215, MATCH($B$3, resultados!$A$1:$ZZ$1, 0))</f>
        <v>0</v>
      </c>
    </row>
    <row r="222" spans="1:3">
      <c r="A222">
        <f>INDEX(resultados!$A$2:$ZZ$252, 216, MATCH($B$1, resultados!$A$1:$ZZ$1, 0))</f>
        <v>0</v>
      </c>
      <c r="B222">
        <f>INDEX(resultados!$A$2:$ZZ$252, 216, MATCH($B$2, resultados!$A$1:$ZZ$1, 0))</f>
        <v>0</v>
      </c>
      <c r="C222">
        <f>INDEX(resultados!$A$2:$ZZ$252, 216, MATCH($B$3, resultados!$A$1:$ZZ$1, 0))</f>
        <v>0</v>
      </c>
    </row>
    <row r="223" spans="1:3">
      <c r="A223">
        <f>INDEX(resultados!$A$2:$ZZ$252, 217, MATCH($B$1, resultados!$A$1:$ZZ$1, 0))</f>
        <v>0</v>
      </c>
      <c r="B223">
        <f>INDEX(resultados!$A$2:$ZZ$252, 217, MATCH($B$2, resultados!$A$1:$ZZ$1, 0))</f>
        <v>0</v>
      </c>
      <c r="C223">
        <f>INDEX(resultados!$A$2:$ZZ$252, 217, MATCH($B$3, resultados!$A$1:$ZZ$1, 0))</f>
        <v>0</v>
      </c>
    </row>
    <row r="224" spans="1:3">
      <c r="A224">
        <f>INDEX(resultados!$A$2:$ZZ$252, 218, MATCH($B$1, resultados!$A$1:$ZZ$1, 0))</f>
        <v>0</v>
      </c>
      <c r="B224">
        <f>INDEX(resultados!$A$2:$ZZ$252, 218, MATCH($B$2, resultados!$A$1:$ZZ$1, 0))</f>
        <v>0</v>
      </c>
      <c r="C224">
        <f>INDEX(resultados!$A$2:$ZZ$252, 218, MATCH($B$3, resultados!$A$1:$ZZ$1, 0))</f>
        <v>0</v>
      </c>
    </row>
    <row r="225" spans="1:3">
      <c r="A225">
        <f>INDEX(resultados!$A$2:$ZZ$252, 219, MATCH($B$1, resultados!$A$1:$ZZ$1, 0))</f>
        <v>0</v>
      </c>
      <c r="B225">
        <f>INDEX(resultados!$A$2:$ZZ$252, 219, MATCH($B$2, resultados!$A$1:$ZZ$1, 0))</f>
        <v>0</v>
      </c>
      <c r="C225">
        <f>INDEX(resultados!$A$2:$ZZ$252, 219, MATCH($B$3, resultados!$A$1:$ZZ$1, 0))</f>
        <v>0</v>
      </c>
    </row>
    <row r="226" spans="1:3">
      <c r="A226">
        <f>INDEX(resultados!$A$2:$ZZ$252, 220, MATCH($B$1, resultados!$A$1:$ZZ$1, 0))</f>
        <v>0</v>
      </c>
      <c r="B226">
        <f>INDEX(resultados!$A$2:$ZZ$252, 220, MATCH($B$2, resultados!$A$1:$ZZ$1, 0))</f>
        <v>0</v>
      </c>
      <c r="C226">
        <f>INDEX(resultados!$A$2:$ZZ$252, 220, MATCH($B$3, resultados!$A$1:$ZZ$1, 0))</f>
        <v>0</v>
      </c>
    </row>
    <row r="227" spans="1:3">
      <c r="A227">
        <f>INDEX(resultados!$A$2:$ZZ$252, 221, MATCH($B$1, resultados!$A$1:$ZZ$1, 0))</f>
        <v>0</v>
      </c>
      <c r="B227">
        <f>INDEX(resultados!$A$2:$ZZ$252, 221, MATCH($B$2, resultados!$A$1:$ZZ$1, 0))</f>
        <v>0</v>
      </c>
      <c r="C227">
        <f>INDEX(resultados!$A$2:$ZZ$252, 221, MATCH($B$3, resultados!$A$1:$ZZ$1, 0))</f>
        <v>0</v>
      </c>
    </row>
    <row r="228" spans="1:3">
      <c r="A228">
        <f>INDEX(resultados!$A$2:$ZZ$252, 222, MATCH($B$1, resultados!$A$1:$ZZ$1, 0))</f>
        <v>0</v>
      </c>
      <c r="B228">
        <f>INDEX(resultados!$A$2:$ZZ$252, 222, MATCH($B$2, resultados!$A$1:$ZZ$1, 0))</f>
        <v>0</v>
      </c>
      <c r="C228">
        <f>INDEX(resultados!$A$2:$ZZ$252, 222, MATCH($B$3, resultados!$A$1:$ZZ$1, 0))</f>
        <v>0</v>
      </c>
    </row>
    <row r="229" spans="1:3">
      <c r="A229">
        <f>INDEX(resultados!$A$2:$ZZ$252, 223, MATCH($B$1, resultados!$A$1:$ZZ$1, 0))</f>
        <v>0</v>
      </c>
      <c r="B229">
        <f>INDEX(resultados!$A$2:$ZZ$252, 223, MATCH($B$2, resultados!$A$1:$ZZ$1, 0))</f>
        <v>0</v>
      </c>
      <c r="C229">
        <f>INDEX(resultados!$A$2:$ZZ$252, 223, MATCH($B$3, resultados!$A$1:$ZZ$1, 0))</f>
        <v>0</v>
      </c>
    </row>
    <row r="230" spans="1:3">
      <c r="A230">
        <f>INDEX(resultados!$A$2:$ZZ$252, 224, MATCH($B$1, resultados!$A$1:$ZZ$1, 0))</f>
        <v>0</v>
      </c>
      <c r="B230">
        <f>INDEX(resultados!$A$2:$ZZ$252, 224, MATCH($B$2, resultados!$A$1:$ZZ$1, 0))</f>
        <v>0</v>
      </c>
      <c r="C230">
        <f>INDEX(resultados!$A$2:$ZZ$252, 224, MATCH($B$3, resultados!$A$1:$ZZ$1, 0))</f>
        <v>0</v>
      </c>
    </row>
    <row r="231" spans="1:3">
      <c r="A231">
        <f>INDEX(resultados!$A$2:$ZZ$252, 225, MATCH($B$1, resultados!$A$1:$ZZ$1, 0))</f>
        <v>0</v>
      </c>
      <c r="B231">
        <f>INDEX(resultados!$A$2:$ZZ$252, 225, MATCH($B$2, resultados!$A$1:$ZZ$1, 0))</f>
        <v>0</v>
      </c>
      <c r="C231">
        <f>INDEX(resultados!$A$2:$ZZ$252, 225, MATCH($B$3, resultados!$A$1:$ZZ$1, 0))</f>
        <v>0</v>
      </c>
    </row>
    <row r="232" spans="1:3">
      <c r="A232">
        <f>INDEX(resultados!$A$2:$ZZ$252, 226, MATCH($B$1, resultados!$A$1:$ZZ$1, 0))</f>
        <v>0</v>
      </c>
      <c r="B232">
        <f>INDEX(resultados!$A$2:$ZZ$252, 226, MATCH($B$2, resultados!$A$1:$ZZ$1, 0))</f>
        <v>0</v>
      </c>
      <c r="C232">
        <f>INDEX(resultados!$A$2:$ZZ$252, 226, MATCH($B$3, resultados!$A$1:$ZZ$1, 0))</f>
        <v>0</v>
      </c>
    </row>
    <row r="233" spans="1:3">
      <c r="A233">
        <f>INDEX(resultados!$A$2:$ZZ$252, 227, MATCH($B$1, resultados!$A$1:$ZZ$1, 0))</f>
        <v>0</v>
      </c>
      <c r="B233">
        <f>INDEX(resultados!$A$2:$ZZ$252, 227, MATCH($B$2, resultados!$A$1:$ZZ$1, 0))</f>
        <v>0</v>
      </c>
      <c r="C233">
        <f>INDEX(resultados!$A$2:$ZZ$252, 227, MATCH($B$3, resultados!$A$1:$ZZ$1, 0))</f>
        <v>0</v>
      </c>
    </row>
    <row r="234" spans="1:3">
      <c r="A234">
        <f>INDEX(resultados!$A$2:$ZZ$252, 228, MATCH($B$1, resultados!$A$1:$ZZ$1, 0))</f>
        <v>0</v>
      </c>
      <c r="B234">
        <f>INDEX(resultados!$A$2:$ZZ$252, 228, MATCH($B$2, resultados!$A$1:$ZZ$1, 0))</f>
        <v>0</v>
      </c>
      <c r="C234">
        <f>INDEX(resultados!$A$2:$ZZ$252, 228, MATCH($B$3, resultados!$A$1:$ZZ$1, 0))</f>
        <v>0</v>
      </c>
    </row>
    <row r="235" spans="1:3">
      <c r="A235">
        <f>INDEX(resultados!$A$2:$ZZ$252, 229, MATCH($B$1, resultados!$A$1:$ZZ$1, 0))</f>
        <v>0</v>
      </c>
      <c r="B235">
        <f>INDEX(resultados!$A$2:$ZZ$252, 229, MATCH($B$2, resultados!$A$1:$ZZ$1, 0))</f>
        <v>0</v>
      </c>
      <c r="C235">
        <f>INDEX(resultados!$A$2:$ZZ$252, 229, MATCH($B$3, resultados!$A$1:$ZZ$1, 0))</f>
        <v>0</v>
      </c>
    </row>
    <row r="236" spans="1:3">
      <c r="A236">
        <f>INDEX(resultados!$A$2:$ZZ$252, 230, MATCH($B$1, resultados!$A$1:$ZZ$1, 0))</f>
        <v>0</v>
      </c>
      <c r="B236">
        <f>INDEX(resultados!$A$2:$ZZ$252, 230, MATCH($B$2, resultados!$A$1:$ZZ$1, 0))</f>
        <v>0</v>
      </c>
      <c r="C236">
        <f>INDEX(resultados!$A$2:$ZZ$252, 230, MATCH($B$3, resultados!$A$1:$ZZ$1, 0))</f>
        <v>0</v>
      </c>
    </row>
    <row r="237" spans="1:3">
      <c r="A237">
        <f>INDEX(resultados!$A$2:$ZZ$252, 231, MATCH($B$1, resultados!$A$1:$ZZ$1, 0))</f>
        <v>0</v>
      </c>
      <c r="B237">
        <f>INDEX(resultados!$A$2:$ZZ$252, 231, MATCH($B$2, resultados!$A$1:$ZZ$1, 0))</f>
        <v>0</v>
      </c>
      <c r="C237">
        <f>INDEX(resultados!$A$2:$ZZ$252, 231, MATCH($B$3, resultados!$A$1:$ZZ$1, 0))</f>
        <v>0</v>
      </c>
    </row>
    <row r="238" spans="1:3">
      <c r="A238">
        <f>INDEX(resultados!$A$2:$ZZ$252, 232, MATCH($B$1, resultados!$A$1:$ZZ$1, 0))</f>
        <v>0</v>
      </c>
      <c r="B238">
        <f>INDEX(resultados!$A$2:$ZZ$252, 232, MATCH($B$2, resultados!$A$1:$ZZ$1, 0))</f>
        <v>0</v>
      </c>
      <c r="C238">
        <f>INDEX(resultados!$A$2:$ZZ$252, 232, MATCH($B$3, resultados!$A$1:$ZZ$1, 0))</f>
        <v>0</v>
      </c>
    </row>
    <row r="239" spans="1:3">
      <c r="A239">
        <f>INDEX(resultados!$A$2:$ZZ$252, 233, MATCH($B$1, resultados!$A$1:$ZZ$1, 0))</f>
        <v>0</v>
      </c>
      <c r="B239">
        <f>INDEX(resultados!$A$2:$ZZ$252, 233, MATCH($B$2, resultados!$A$1:$ZZ$1, 0))</f>
        <v>0</v>
      </c>
      <c r="C239">
        <f>INDEX(resultados!$A$2:$ZZ$252, 233, MATCH($B$3, resultados!$A$1:$ZZ$1, 0))</f>
        <v>0</v>
      </c>
    </row>
    <row r="240" spans="1:3">
      <c r="A240">
        <f>INDEX(resultados!$A$2:$ZZ$252, 234, MATCH($B$1, resultados!$A$1:$ZZ$1, 0))</f>
        <v>0</v>
      </c>
      <c r="B240">
        <f>INDEX(resultados!$A$2:$ZZ$252, 234, MATCH($B$2, resultados!$A$1:$ZZ$1, 0))</f>
        <v>0</v>
      </c>
      <c r="C240">
        <f>INDEX(resultados!$A$2:$ZZ$252, 234, MATCH($B$3, resultados!$A$1:$ZZ$1, 0))</f>
        <v>0</v>
      </c>
    </row>
    <row r="241" spans="1:3">
      <c r="A241">
        <f>INDEX(resultados!$A$2:$ZZ$252, 235, MATCH($B$1, resultados!$A$1:$ZZ$1, 0))</f>
        <v>0</v>
      </c>
      <c r="B241">
        <f>INDEX(resultados!$A$2:$ZZ$252, 235, MATCH($B$2, resultados!$A$1:$ZZ$1, 0))</f>
        <v>0</v>
      </c>
      <c r="C241">
        <f>INDEX(resultados!$A$2:$ZZ$252, 235, MATCH($B$3, resultados!$A$1:$ZZ$1, 0))</f>
        <v>0</v>
      </c>
    </row>
    <row r="242" spans="1:3">
      <c r="A242">
        <f>INDEX(resultados!$A$2:$ZZ$252, 236, MATCH($B$1, resultados!$A$1:$ZZ$1, 0))</f>
        <v>0</v>
      </c>
      <c r="B242">
        <f>INDEX(resultados!$A$2:$ZZ$252, 236, MATCH($B$2, resultados!$A$1:$ZZ$1, 0))</f>
        <v>0</v>
      </c>
      <c r="C242">
        <f>INDEX(resultados!$A$2:$ZZ$252, 236, MATCH($B$3, resultados!$A$1:$ZZ$1, 0))</f>
        <v>0</v>
      </c>
    </row>
    <row r="243" spans="1:3">
      <c r="A243">
        <f>INDEX(resultados!$A$2:$ZZ$252, 237, MATCH($B$1, resultados!$A$1:$ZZ$1, 0))</f>
        <v>0</v>
      </c>
      <c r="B243">
        <f>INDEX(resultados!$A$2:$ZZ$252, 237, MATCH($B$2, resultados!$A$1:$ZZ$1, 0))</f>
        <v>0</v>
      </c>
      <c r="C243">
        <f>INDEX(resultados!$A$2:$ZZ$252, 237, MATCH($B$3, resultados!$A$1:$ZZ$1, 0))</f>
        <v>0</v>
      </c>
    </row>
    <row r="244" spans="1:3">
      <c r="A244">
        <f>INDEX(resultados!$A$2:$ZZ$252, 238, MATCH($B$1, resultados!$A$1:$ZZ$1, 0))</f>
        <v>0</v>
      </c>
      <c r="B244">
        <f>INDEX(resultados!$A$2:$ZZ$252, 238, MATCH($B$2, resultados!$A$1:$ZZ$1, 0))</f>
        <v>0</v>
      </c>
      <c r="C244">
        <f>INDEX(resultados!$A$2:$ZZ$252, 238, MATCH($B$3, resultados!$A$1:$ZZ$1, 0))</f>
        <v>0</v>
      </c>
    </row>
    <row r="245" spans="1:3">
      <c r="A245">
        <f>INDEX(resultados!$A$2:$ZZ$252, 239, MATCH($B$1, resultados!$A$1:$ZZ$1, 0))</f>
        <v>0</v>
      </c>
      <c r="B245">
        <f>INDEX(resultados!$A$2:$ZZ$252, 239, MATCH($B$2, resultados!$A$1:$ZZ$1, 0))</f>
        <v>0</v>
      </c>
      <c r="C245">
        <f>INDEX(resultados!$A$2:$ZZ$252, 239, MATCH($B$3, resultados!$A$1:$ZZ$1, 0))</f>
        <v>0</v>
      </c>
    </row>
    <row r="246" spans="1:3">
      <c r="A246">
        <f>INDEX(resultados!$A$2:$ZZ$252, 240, MATCH($B$1, resultados!$A$1:$ZZ$1, 0))</f>
        <v>0</v>
      </c>
      <c r="B246">
        <f>INDEX(resultados!$A$2:$ZZ$252, 240, MATCH($B$2, resultados!$A$1:$ZZ$1, 0))</f>
        <v>0</v>
      </c>
      <c r="C246">
        <f>INDEX(resultados!$A$2:$ZZ$252, 240, MATCH($B$3, resultados!$A$1:$ZZ$1, 0))</f>
        <v>0</v>
      </c>
    </row>
    <row r="247" spans="1:3">
      <c r="A247">
        <f>INDEX(resultados!$A$2:$ZZ$252, 241, MATCH($B$1, resultados!$A$1:$ZZ$1, 0))</f>
        <v>0</v>
      </c>
      <c r="B247">
        <f>INDEX(resultados!$A$2:$ZZ$252, 241, MATCH($B$2, resultados!$A$1:$ZZ$1, 0))</f>
        <v>0</v>
      </c>
      <c r="C247">
        <f>INDEX(resultados!$A$2:$ZZ$252, 241, MATCH($B$3, resultados!$A$1:$ZZ$1, 0))</f>
        <v>0</v>
      </c>
    </row>
    <row r="248" spans="1:3">
      <c r="A248">
        <f>INDEX(resultados!$A$2:$ZZ$252, 242, MATCH($B$1, resultados!$A$1:$ZZ$1, 0))</f>
        <v>0</v>
      </c>
      <c r="B248">
        <f>INDEX(resultados!$A$2:$ZZ$252, 242, MATCH($B$2, resultados!$A$1:$ZZ$1, 0))</f>
        <v>0</v>
      </c>
      <c r="C248">
        <f>INDEX(resultados!$A$2:$ZZ$252, 242, MATCH($B$3, resultados!$A$1:$ZZ$1, 0))</f>
        <v>0</v>
      </c>
    </row>
    <row r="249" spans="1:3">
      <c r="A249">
        <f>INDEX(resultados!$A$2:$ZZ$252, 243, MATCH($B$1, resultados!$A$1:$ZZ$1, 0))</f>
        <v>0</v>
      </c>
      <c r="B249">
        <f>INDEX(resultados!$A$2:$ZZ$252, 243, MATCH($B$2, resultados!$A$1:$ZZ$1, 0))</f>
        <v>0</v>
      </c>
      <c r="C249">
        <f>INDEX(resultados!$A$2:$ZZ$252, 243, MATCH($B$3, resultados!$A$1:$ZZ$1, 0))</f>
        <v>0</v>
      </c>
    </row>
    <row r="250" spans="1:3">
      <c r="A250">
        <f>INDEX(resultados!$A$2:$ZZ$252, 244, MATCH($B$1, resultados!$A$1:$ZZ$1, 0))</f>
        <v>0</v>
      </c>
      <c r="B250">
        <f>INDEX(resultados!$A$2:$ZZ$252, 244, MATCH($B$2, resultados!$A$1:$ZZ$1, 0))</f>
        <v>0</v>
      </c>
      <c r="C250">
        <f>INDEX(resultados!$A$2:$ZZ$252, 244, MATCH($B$3, resultados!$A$1:$ZZ$1, 0))</f>
        <v>0</v>
      </c>
    </row>
    <row r="251" spans="1:3">
      <c r="A251">
        <f>INDEX(resultados!$A$2:$ZZ$252, 245, MATCH($B$1, resultados!$A$1:$ZZ$1, 0))</f>
        <v>0</v>
      </c>
      <c r="B251">
        <f>INDEX(resultados!$A$2:$ZZ$252, 245, MATCH($B$2, resultados!$A$1:$ZZ$1, 0))</f>
        <v>0</v>
      </c>
      <c r="C251">
        <f>INDEX(resultados!$A$2:$ZZ$252, 245, MATCH($B$3, resultados!$A$1:$ZZ$1, 0))</f>
        <v>0</v>
      </c>
    </row>
    <row r="252" spans="1:3">
      <c r="A252">
        <f>INDEX(resultados!$A$2:$ZZ$252, 246, MATCH($B$1, resultados!$A$1:$ZZ$1, 0))</f>
        <v>0</v>
      </c>
      <c r="B252">
        <f>INDEX(resultados!$A$2:$ZZ$252, 246, MATCH($B$2, resultados!$A$1:$ZZ$1, 0))</f>
        <v>0</v>
      </c>
      <c r="C252">
        <f>INDEX(resultados!$A$2:$ZZ$252, 246, MATCH($B$3, resultados!$A$1:$ZZ$1, 0))</f>
        <v>0</v>
      </c>
    </row>
    <row r="253" spans="1:3">
      <c r="A253">
        <f>INDEX(resultados!$A$2:$ZZ$252, 247, MATCH($B$1, resultados!$A$1:$ZZ$1, 0))</f>
        <v>0</v>
      </c>
      <c r="B253">
        <f>INDEX(resultados!$A$2:$ZZ$252, 247, MATCH($B$2, resultados!$A$1:$ZZ$1, 0))</f>
        <v>0</v>
      </c>
      <c r="C253">
        <f>INDEX(resultados!$A$2:$ZZ$252, 247, MATCH($B$3, resultados!$A$1:$ZZ$1, 0))</f>
        <v>0</v>
      </c>
    </row>
    <row r="254" spans="1:3">
      <c r="A254">
        <f>INDEX(resultados!$A$2:$ZZ$252, 248, MATCH($B$1, resultados!$A$1:$ZZ$1, 0))</f>
        <v>0</v>
      </c>
      <c r="B254">
        <f>INDEX(resultados!$A$2:$ZZ$252, 248, MATCH($B$2, resultados!$A$1:$ZZ$1, 0))</f>
        <v>0</v>
      </c>
      <c r="C254">
        <f>INDEX(resultados!$A$2:$ZZ$252, 248, MATCH($B$3, resultados!$A$1:$ZZ$1, 0))</f>
        <v>0</v>
      </c>
    </row>
    <row r="255" spans="1:3">
      <c r="A255">
        <f>INDEX(resultados!$A$2:$ZZ$252, 249, MATCH($B$1, resultados!$A$1:$ZZ$1, 0))</f>
        <v>0</v>
      </c>
      <c r="B255">
        <f>INDEX(resultados!$A$2:$ZZ$252, 249, MATCH($B$2, resultados!$A$1:$ZZ$1, 0))</f>
        <v>0</v>
      </c>
      <c r="C255">
        <f>INDEX(resultados!$A$2:$ZZ$252, 249, MATCH($B$3, resultados!$A$1:$ZZ$1, 0))</f>
        <v>0</v>
      </c>
    </row>
    <row r="256" spans="1:3">
      <c r="A256">
        <f>INDEX(resultados!$A$2:$ZZ$252, 250, MATCH($B$1, resultados!$A$1:$ZZ$1, 0))</f>
        <v>0</v>
      </c>
      <c r="B256">
        <f>INDEX(resultados!$A$2:$ZZ$252, 250, MATCH($B$2, resultados!$A$1:$ZZ$1, 0))</f>
        <v>0</v>
      </c>
      <c r="C256">
        <f>INDEX(resultados!$A$2:$ZZ$252, 250, MATCH($B$3, resultados!$A$1:$ZZ$1, 0))</f>
        <v>0</v>
      </c>
    </row>
    <row r="257" spans="1:3">
      <c r="A257">
        <f>INDEX(resultados!$A$2:$ZZ$252, 251, MATCH($B$1, resultados!$A$1:$ZZ$1, 0))</f>
        <v>0</v>
      </c>
      <c r="B257">
        <f>INDEX(resultados!$A$2:$ZZ$252, 251, MATCH($B$2, resultados!$A$1:$ZZ$1, 0))</f>
        <v>0</v>
      </c>
      <c r="C257">
        <f>INDEX(resultados!$A$2:$ZZ$252, 251,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1.0195</v>
      </c>
      <c r="E2">
        <v>98.09</v>
      </c>
      <c r="F2">
        <v>89.2</v>
      </c>
      <c r="G2">
        <v>11.81</v>
      </c>
      <c r="H2">
        <v>0.24</v>
      </c>
      <c r="I2">
        <v>453</v>
      </c>
      <c r="J2">
        <v>71.52</v>
      </c>
      <c r="K2">
        <v>32.27</v>
      </c>
      <c r="L2">
        <v>1</v>
      </c>
      <c r="M2">
        <v>451</v>
      </c>
      <c r="N2">
        <v>8.25</v>
      </c>
      <c r="O2">
        <v>9054.6</v>
      </c>
      <c r="P2">
        <v>625.45</v>
      </c>
      <c r="Q2">
        <v>2295.54</v>
      </c>
      <c r="R2">
        <v>708.35</v>
      </c>
      <c r="S2">
        <v>122.36</v>
      </c>
      <c r="T2">
        <v>286261.91</v>
      </c>
      <c r="U2">
        <v>0.17</v>
      </c>
      <c r="V2">
        <v>0.72</v>
      </c>
      <c r="W2">
        <v>10.05</v>
      </c>
      <c r="X2">
        <v>17.27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1.1924</v>
      </c>
      <c r="E3">
        <v>83.86</v>
      </c>
      <c r="F3">
        <v>79.05</v>
      </c>
      <c r="G3">
        <v>24.83</v>
      </c>
      <c r="H3">
        <v>0.48</v>
      </c>
      <c r="I3">
        <v>191</v>
      </c>
      <c r="J3">
        <v>72.7</v>
      </c>
      <c r="K3">
        <v>32.27</v>
      </c>
      <c r="L3">
        <v>2</v>
      </c>
      <c r="M3">
        <v>189</v>
      </c>
      <c r="N3">
        <v>8.43</v>
      </c>
      <c r="O3">
        <v>9200.25</v>
      </c>
      <c r="P3">
        <v>527.51</v>
      </c>
      <c r="Q3">
        <v>2295.24</v>
      </c>
      <c r="R3">
        <v>370.05</v>
      </c>
      <c r="S3">
        <v>122.36</v>
      </c>
      <c r="T3">
        <v>118423.35</v>
      </c>
      <c r="U3">
        <v>0.33</v>
      </c>
      <c r="V3">
        <v>0.8100000000000001</v>
      </c>
      <c r="W3">
        <v>9.6</v>
      </c>
      <c r="X3">
        <v>7.13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1.2521</v>
      </c>
      <c r="E4">
        <v>79.87</v>
      </c>
      <c r="F4">
        <v>76.22</v>
      </c>
      <c r="G4">
        <v>39.42</v>
      </c>
      <c r="H4">
        <v>0.71</v>
      </c>
      <c r="I4">
        <v>116</v>
      </c>
      <c r="J4">
        <v>73.88</v>
      </c>
      <c r="K4">
        <v>32.27</v>
      </c>
      <c r="L4">
        <v>3</v>
      </c>
      <c r="M4">
        <v>114</v>
      </c>
      <c r="N4">
        <v>8.609999999999999</v>
      </c>
      <c r="O4">
        <v>9346.23</v>
      </c>
      <c r="P4">
        <v>479.46</v>
      </c>
      <c r="Q4">
        <v>2295.22</v>
      </c>
      <c r="R4">
        <v>275.54</v>
      </c>
      <c r="S4">
        <v>122.36</v>
      </c>
      <c r="T4">
        <v>71544.97</v>
      </c>
      <c r="U4">
        <v>0.44</v>
      </c>
      <c r="V4">
        <v>0.84</v>
      </c>
      <c r="W4">
        <v>9.48</v>
      </c>
      <c r="X4">
        <v>4.31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1.2796</v>
      </c>
      <c r="E5">
        <v>78.15000000000001</v>
      </c>
      <c r="F5">
        <v>75.01000000000001</v>
      </c>
      <c r="G5">
        <v>54.23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48</v>
      </c>
      <c r="N5">
        <v>8.800000000000001</v>
      </c>
      <c r="O5">
        <v>9492.549999999999</v>
      </c>
      <c r="P5">
        <v>443.86</v>
      </c>
      <c r="Q5">
        <v>2295.2</v>
      </c>
      <c r="R5">
        <v>234.01</v>
      </c>
      <c r="S5">
        <v>122.36</v>
      </c>
      <c r="T5">
        <v>50944.32</v>
      </c>
      <c r="U5">
        <v>0.52</v>
      </c>
      <c r="V5">
        <v>0.86</v>
      </c>
      <c r="W5">
        <v>9.470000000000001</v>
      </c>
      <c r="X5">
        <v>3.1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1.2835</v>
      </c>
      <c r="E6">
        <v>77.91</v>
      </c>
      <c r="F6">
        <v>74.84999999999999</v>
      </c>
      <c r="G6">
        <v>57.58</v>
      </c>
      <c r="H6">
        <v>1.15</v>
      </c>
      <c r="I6">
        <v>78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443.18</v>
      </c>
      <c r="Q6">
        <v>2295.28</v>
      </c>
      <c r="R6">
        <v>226.91</v>
      </c>
      <c r="S6">
        <v>122.36</v>
      </c>
      <c r="T6">
        <v>47416.81</v>
      </c>
      <c r="U6">
        <v>0.54</v>
      </c>
      <c r="V6">
        <v>0.86</v>
      </c>
      <c r="W6">
        <v>9.51</v>
      </c>
      <c r="X6">
        <v>2.94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1.2834</v>
      </c>
      <c r="E7">
        <v>77.92</v>
      </c>
      <c r="F7">
        <v>74.86</v>
      </c>
      <c r="G7">
        <v>57.58</v>
      </c>
      <c r="H7">
        <v>1.36</v>
      </c>
      <c r="I7">
        <v>78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449.49</v>
      </c>
      <c r="Q7">
        <v>2295.14</v>
      </c>
      <c r="R7">
        <v>227.03</v>
      </c>
      <c r="S7">
        <v>122.36</v>
      </c>
      <c r="T7">
        <v>47479.17</v>
      </c>
      <c r="U7">
        <v>0.54</v>
      </c>
      <c r="V7">
        <v>0.86</v>
      </c>
      <c r="W7">
        <v>9.51</v>
      </c>
      <c r="X7">
        <v>2.95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1.1657</v>
      </c>
      <c r="E2">
        <v>85.78</v>
      </c>
      <c r="F2">
        <v>81.31</v>
      </c>
      <c r="G2">
        <v>19.51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246</v>
      </c>
      <c r="N2">
        <v>4.24</v>
      </c>
      <c r="O2">
        <v>5140</v>
      </c>
      <c r="P2">
        <v>345.2</v>
      </c>
      <c r="Q2">
        <v>2295.27</v>
      </c>
      <c r="R2">
        <v>445.39</v>
      </c>
      <c r="S2">
        <v>122.36</v>
      </c>
      <c r="T2">
        <v>155798.07</v>
      </c>
      <c r="U2">
        <v>0.27</v>
      </c>
      <c r="V2">
        <v>0.79</v>
      </c>
      <c r="W2">
        <v>9.699999999999999</v>
      </c>
      <c r="X2">
        <v>9.390000000000001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1.2317</v>
      </c>
      <c r="E3">
        <v>81.19</v>
      </c>
      <c r="F3">
        <v>77.78</v>
      </c>
      <c r="G3">
        <v>30.3</v>
      </c>
      <c r="H3">
        <v>0.84</v>
      </c>
      <c r="I3">
        <v>154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309.9</v>
      </c>
      <c r="Q3">
        <v>2295.27</v>
      </c>
      <c r="R3">
        <v>321.12</v>
      </c>
      <c r="S3">
        <v>122.36</v>
      </c>
      <c r="T3">
        <v>94144.57000000001</v>
      </c>
      <c r="U3">
        <v>0.38</v>
      </c>
      <c r="V3">
        <v>0.83</v>
      </c>
      <c r="W3">
        <v>9.73</v>
      </c>
      <c r="X3">
        <v>5.87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0.7475000000000001</v>
      </c>
      <c r="E2">
        <v>133.79</v>
      </c>
      <c r="F2">
        <v>106.22</v>
      </c>
      <c r="G2">
        <v>7.27</v>
      </c>
      <c r="H2">
        <v>0.12</v>
      </c>
      <c r="I2">
        <v>877</v>
      </c>
      <c r="J2">
        <v>141.81</v>
      </c>
      <c r="K2">
        <v>47.83</v>
      </c>
      <c r="L2">
        <v>1</v>
      </c>
      <c r="M2">
        <v>875</v>
      </c>
      <c r="N2">
        <v>22.98</v>
      </c>
      <c r="O2">
        <v>17723.39</v>
      </c>
      <c r="P2">
        <v>1205.78</v>
      </c>
      <c r="Q2">
        <v>2295.88</v>
      </c>
      <c r="R2">
        <v>1279.08</v>
      </c>
      <c r="S2">
        <v>122.36</v>
      </c>
      <c r="T2">
        <v>569508.61</v>
      </c>
      <c r="U2">
        <v>0.1</v>
      </c>
      <c r="V2">
        <v>0.61</v>
      </c>
      <c r="W2">
        <v>10.76</v>
      </c>
      <c r="X2">
        <v>34.29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1.0303</v>
      </c>
      <c r="E3">
        <v>97.06</v>
      </c>
      <c r="F3">
        <v>84.90000000000001</v>
      </c>
      <c r="G3">
        <v>14.81</v>
      </c>
      <c r="H3">
        <v>0.25</v>
      </c>
      <c r="I3">
        <v>344</v>
      </c>
      <c r="J3">
        <v>143.17</v>
      </c>
      <c r="K3">
        <v>47.83</v>
      </c>
      <c r="L3">
        <v>2</v>
      </c>
      <c r="M3">
        <v>342</v>
      </c>
      <c r="N3">
        <v>23.34</v>
      </c>
      <c r="O3">
        <v>17891.86</v>
      </c>
      <c r="P3">
        <v>951.63</v>
      </c>
      <c r="Q3">
        <v>2295.33</v>
      </c>
      <c r="R3">
        <v>565.02</v>
      </c>
      <c r="S3">
        <v>122.36</v>
      </c>
      <c r="T3">
        <v>215141.95</v>
      </c>
      <c r="U3">
        <v>0.22</v>
      </c>
      <c r="V3">
        <v>0.76</v>
      </c>
      <c r="W3">
        <v>9.859999999999999</v>
      </c>
      <c r="X3">
        <v>12.98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1.1332</v>
      </c>
      <c r="E4">
        <v>88.23999999999999</v>
      </c>
      <c r="F4">
        <v>79.86</v>
      </c>
      <c r="G4">
        <v>22.5</v>
      </c>
      <c r="H4">
        <v>0.37</v>
      </c>
      <c r="I4">
        <v>213</v>
      </c>
      <c r="J4">
        <v>144.54</v>
      </c>
      <c r="K4">
        <v>47.83</v>
      </c>
      <c r="L4">
        <v>3</v>
      </c>
      <c r="M4">
        <v>211</v>
      </c>
      <c r="N4">
        <v>23.71</v>
      </c>
      <c r="O4">
        <v>18060.85</v>
      </c>
      <c r="P4">
        <v>883.24</v>
      </c>
      <c r="Q4">
        <v>2295.2</v>
      </c>
      <c r="R4">
        <v>397.08</v>
      </c>
      <c r="S4">
        <v>122.36</v>
      </c>
      <c r="T4">
        <v>131825.07</v>
      </c>
      <c r="U4">
        <v>0.31</v>
      </c>
      <c r="V4">
        <v>0.8100000000000001</v>
      </c>
      <c r="W4">
        <v>9.640000000000001</v>
      </c>
      <c r="X4">
        <v>7.95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1.1868</v>
      </c>
      <c r="E5">
        <v>84.26000000000001</v>
      </c>
      <c r="F5">
        <v>77.61</v>
      </c>
      <c r="G5">
        <v>30.44</v>
      </c>
      <c r="H5">
        <v>0.49</v>
      </c>
      <c r="I5">
        <v>153</v>
      </c>
      <c r="J5">
        <v>145.92</v>
      </c>
      <c r="K5">
        <v>47.83</v>
      </c>
      <c r="L5">
        <v>4</v>
      </c>
      <c r="M5">
        <v>151</v>
      </c>
      <c r="N5">
        <v>24.09</v>
      </c>
      <c r="O5">
        <v>18230.35</v>
      </c>
      <c r="P5">
        <v>846.12</v>
      </c>
      <c r="Q5">
        <v>2295.29</v>
      </c>
      <c r="R5">
        <v>322.28</v>
      </c>
      <c r="S5">
        <v>122.36</v>
      </c>
      <c r="T5">
        <v>94725.35000000001</v>
      </c>
      <c r="U5">
        <v>0.38</v>
      </c>
      <c r="V5">
        <v>0.83</v>
      </c>
      <c r="W5">
        <v>9.529999999999999</v>
      </c>
      <c r="X5">
        <v>5.7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1.2206</v>
      </c>
      <c r="E6">
        <v>81.92</v>
      </c>
      <c r="F6">
        <v>76.26000000000001</v>
      </c>
      <c r="G6">
        <v>38.45</v>
      </c>
      <c r="H6">
        <v>0.6</v>
      </c>
      <c r="I6">
        <v>119</v>
      </c>
      <c r="J6">
        <v>147.3</v>
      </c>
      <c r="K6">
        <v>47.83</v>
      </c>
      <c r="L6">
        <v>5</v>
      </c>
      <c r="M6">
        <v>117</v>
      </c>
      <c r="N6">
        <v>24.47</v>
      </c>
      <c r="O6">
        <v>18400.38</v>
      </c>
      <c r="P6">
        <v>820.39</v>
      </c>
      <c r="Q6">
        <v>2295.23</v>
      </c>
      <c r="R6">
        <v>277.57</v>
      </c>
      <c r="S6">
        <v>122.36</v>
      </c>
      <c r="T6">
        <v>72544.17</v>
      </c>
      <c r="U6">
        <v>0.44</v>
      </c>
      <c r="V6">
        <v>0.84</v>
      </c>
      <c r="W6">
        <v>9.460000000000001</v>
      </c>
      <c r="X6">
        <v>4.34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1.2419</v>
      </c>
      <c r="E7">
        <v>80.52</v>
      </c>
      <c r="F7">
        <v>75.48999999999999</v>
      </c>
      <c r="G7">
        <v>46.7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95</v>
      </c>
      <c r="N7">
        <v>24.85</v>
      </c>
      <c r="O7">
        <v>18570.94</v>
      </c>
      <c r="P7">
        <v>799.63</v>
      </c>
      <c r="Q7">
        <v>2295.18</v>
      </c>
      <c r="R7">
        <v>251.77</v>
      </c>
      <c r="S7">
        <v>122.36</v>
      </c>
      <c r="T7">
        <v>59754.75</v>
      </c>
      <c r="U7">
        <v>0.49</v>
      </c>
      <c r="V7">
        <v>0.85</v>
      </c>
      <c r="W7">
        <v>9.44</v>
      </c>
      <c r="X7">
        <v>3.58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1.2586</v>
      </c>
      <c r="E8">
        <v>79.45</v>
      </c>
      <c r="F8">
        <v>74.89</v>
      </c>
      <c r="G8">
        <v>55.47</v>
      </c>
      <c r="H8">
        <v>0.83</v>
      </c>
      <c r="I8">
        <v>81</v>
      </c>
      <c r="J8">
        <v>150.07</v>
      </c>
      <c r="K8">
        <v>47.83</v>
      </c>
      <c r="L8">
        <v>7</v>
      </c>
      <c r="M8">
        <v>79</v>
      </c>
      <c r="N8">
        <v>25.24</v>
      </c>
      <c r="O8">
        <v>18742.03</v>
      </c>
      <c r="P8">
        <v>780.54</v>
      </c>
      <c r="Q8">
        <v>2295.21</v>
      </c>
      <c r="R8">
        <v>231.3</v>
      </c>
      <c r="S8">
        <v>122.36</v>
      </c>
      <c r="T8">
        <v>49595.88</v>
      </c>
      <c r="U8">
        <v>0.53</v>
      </c>
      <c r="V8">
        <v>0.86</v>
      </c>
      <c r="W8">
        <v>9.42</v>
      </c>
      <c r="X8">
        <v>2.97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1.2697</v>
      </c>
      <c r="E9">
        <v>78.76000000000001</v>
      </c>
      <c r="F9">
        <v>74.51000000000001</v>
      </c>
      <c r="G9">
        <v>63.87</v>
      </c>
      <c r="H9">
        <v>0.9399999999999999</v>
      </c>
      <c r="I9">
        <v>70</v>
      </c>
      <c r="J9">
        <v>151.46</v>
      </c>
      <c r="K9">
        <v>47.83</v>
      </c>
      <c r="L9">
        <v>8</v>
      </c>
      <c r="M9">
        <v>68</v>
      </c>
      <c r="N9">
        <v>25.63</v>
      </c>
      <c r="O9">
        <v>18913.66</v>
      </c>
      <c r="P9">
        <v>763.85</v>
      </c>
      <c r="Q9">
        <v>2295.12</v>
      </c>
      <c r="R9">
        <v>218.21</v>
      </c>
      <c r="S9">
        <v>122.36</v>
      </c>
      <c r="T9">
        <v>43105.13</v>
      </c>
      <c r="U9">
        <v>0.5600000000000001</v>
      </c>
      <c r="V9">
        <v>0.86</v>
      </c>
      <c r="W9">
        <v>9.42</v>
      </c>
      <c r="X9">
        <v>2.6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1.2797</v>
      </c>
      <c r="E10">
        <v>78.14</v>
      </c>
      <c r="F10">
        <v>74.15000000000001</v>
      </c>
      <c r="G10">
        <v>72.94</v>
      </c>
      <c r="H10">
        <v>1.04</v>
      </c>
      <c r="I10">
        <v>61</v>
      </c>
      <c r="J10">
        <v>152.85</v>
      </c>
      <c r="K10">
        <v>47.83</v>
      </c>
      <c r="L10">
        <v>9</v>
      </c>
      <c r="M10">
        <v>59</v>
      </c>
      <c r="N10">
        <v>26.03</v>
      </c>
      <c r="O10">
        <v>19085.83</v>
      </c>
      <c r="P10">
        <v>748.66</v>
      </c>
      <c r="Q10">
        <v>2295.13</v>
      </c>
      <c r="R10">
        <v>206.8</v>
      </c>
      <c r="S10">
        <v>122.36</v>
      </c>
      <c r="T10">
        <v>37447.31</v>
      </c>
      <c r="U10">
        <v>0.59</v>
      </c>
      <c r="V10">
        <v>0.87</v>
      </c>
      <c r="W10">
        <v>9.390000000000001</v>
      </c>
      <c r="X10">
        <v>2.24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1.2874</v>
      </c>
      <c r="E11">
        <v>77.68000000000001</v>
      </c>
      <c r="F11">
        <v>73.89</v>
      </c>
      <c r="G11">
        <v>82.09999999999999</v>
      </c>
      <c r="H11">
        <v>1.15</v>
      </c>
      <c r="I11">
        <v>54</v>
      </c>
      <c r="J11">
        <v>154.25</v>
      </c>
      <c r="K11">
        <v>47.83</v>
      </c>
      <c r="L11">
        <v>10</v>
      </c>
      <c r="M11">
        <v>52</v>
      </c>
      <c r="N11">
        <v>26.43</v>
      </c>
      <c r="O11">
        <v>19258.55</v>
      </c>
      <c r="P11">
        <v>732.48</v>
      </c>
      <c r="Q11">
        <v>2295.17</v>
      </c>
      <c r="R11">
        <v>197.99</v>
      </c>
      <c r="S11">
        <v>122.36</v>
      </c>
      <c r="T11">
        <v>33078.7</v>
      </c>
      <c r="U11">
        <v>0.62</v>
      </c>
      <c r="V11">
        <v>0.87</v>
      </c>
      <c r="W11">
        <v>9.369999999999999</v>
      </c>
      <c r="X11">
        <v>1.98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1.2941</v>
      </c>
      <c r="E12">
        <v>77.28</v>
      </c>
      <c r="F12">
        <v>73.66</v>
      </c>
      <c r="G12">
        <v>92.08</v>
      </c>
      <c r="H12">
        <v>1.25</v>
      </c>
      <c r="I12">
        <v>48</v>
      </c>
      <c r="J12">
        <v>155.66</v>
      </c>
      <c r="K12">
        <v>47.83</v>
      </c>
      <c r="L12">
        <v>11</v>
      </c>
      <c r="M12">
        <v>46</v>
      </c>
      <c r="N12">
        <v>26.83</v>
      </c>
      <c r="O12">
        <v>19431.82</v>
      </c>
      <c r="P12">
        <v>713.72</v>
      </c>
      <c r="Q12">
        <v>2295.11</v>
      </c>
      <c r="R12">
        <v>190.35</v>
      </c>
      <c r="S12">
        <v>122.36</v>
      </c>
      <c r="T12">
        <v>29285.08</v>
      </c>
      <c r="U12">
        <v>0.64</v>
      </c>
      <c r="V12">
        <v>0.87</v>
      </c>
      <c r="W12">
        <v>9.369999999999999</v>
      </c>
      <c r="X12">
        <v>1.75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1.2999</v>
      </c>
      <c r="E13">
        <v>76.93000000000001</v>
      </c>
      <c r="F13">
        <v>73.45999999999999</v>
      </c>
      <c r="G13">
        <v>102.5</v>
      </c>
      <c r="H13">
        <v>1.35</v>
      </c>
      <c r="I13">
        <v>43</v>
      </c>
      <c r="J13">
        <v>157.07</v>
      </c>
      <c r="K13">
        <v>47.83</v>
      </c>
      <c r="L13">
        <v>12</v>
      </c>
      <c r="M13">
        <v>40</v>
      </c>
      <c r="N13">
        <v>27.24</v>
      </c>
      <c r="O13">
        <v>19605.66</v>
      </c>
      <c r="P13">
        <v>697.66</v>
      </c>
      <c r="Q13">
        <v>2295.14</v>
      </c>
      <c r="R13">
        <v>183.34</v>
      </c>
      <c r="S13">
        <v>122.36</v>
      </c>
      <c r="T13">
        <v>25808.79</v>
      </c>
      <c r="U13">
        <v>0.67</v>
      </c>
      <c r="V13">
        <v>0.88</v>
      </c>
      <c r="W13">
        <v>9.359999999999999</v>
      </c>
      <c r="X13">
        <v>1.55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1.3043</v>
      </c>
      <c r="E14">
        <v>76.67</v>
      </c>
      <c r="F14">
        <v>73.31999999999999</v>
      </c>
      <c r="G14">
        <v>112.8</v>
      </c>
      <c r="H14">
        <v>1.45</v>
      </c>
      <c r="I14">
        <v>39</v>
      </c>
      <c r="J14">
        <v>158.48</v>
      </c>
      <c r="K14">
        <v>47.83</v>
      </c>
      <c r="L14">
        <v>13</v>
      </c>
      <c r="M14">
        <v>34</v>
      </c>
      <c r="N14">
        <v>27.65</v>
      </c>
      <c r="O14">
        <v>19780.06</v>
      </c>
      <c r="P14">
        <v>681.22</v>
      </c>
      <c r="Q14">
        <v>2295.14</v>
      </c>
      <c r="R14">
        <v>179.16</v>
      </c>
      <c r="S14">
        <v>122.36</v>
      </c>
      <c r="T14">
        <v>23735.46</v>
      </c>
      <c r="U14">
        <v>0.68</v>
      </c>
      <c r="V14">
        <v>0.88</v>
      </c>
      <c r="W14">
        <v>9.34</v>
      </c>
      <c r="X14">
        <v>1.41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1.3073</v>
      </c>
      <c r="E15">
        <v>76.48999999999999</v>
      </c>
      <c r="F15">
        <v>73.22</v>
      </c>
      <c r="G15">
        <v>122.04</v>
      </c>
      <c r="H15">
        <v>1.55</v>
      </c>
      <c r="I15">
        <v>36</v>
      </c>
      <c r="J15">
        <v>159.9</v>
      </c>
      <c r="K15">
        <v>47.83</v>
      </c>
      <c r="L15">
        <v>14</v>
      </c>
      <c r="M15">
        <v>23</v>
      </c>
      <c r="N15">
        <v>28.07</v>
      </c>
      <c r="O15">
        <v>19955.16</v>
      </c>
      <c r="P15">
        <v>668.35</v>
      </c>
      <c r="Q15">
        <v>2295.13</v>
      </c>
      <c r="R15">
        <v>175.37</v>
      </c>
      <c r="S15">
        <v>122.36</v>
      </c>
      <c r="T15">
        <v>21855.67</v>
      </c>
      <c r="U15">
        <v>0.7</v>
      </c>
      <c r="V15">
        <v>0.88</v>
      </c>
      <c r="W15">
        <v>9.359999999999999</v>
      </c>
      <c r="X15">
        <v>1.31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1.3083</v>
      </c>
      <c r="E16">
        <v>76.44</v>
      </c>
      <c r="F16">
        <v>73.2</v>
      </c>
      <c r="G16">
        <v>125.48</v>
      </c>
      <c r="H16">
        <v>1.65</v>
      </c>
      <c r="I16">
        <v>35</v>
      </c>
      <c r="J16">
        <v>161.32</v>
      </c>
      <c r="K16">
        <v>47.83</v>
      </c>
      <c r="L16">
        <v>15</v>
      </c>
      <c r="M16">
        <v>6</v>
      </c>
      <c r="N16">
        <v>28.5</v>
      </c>
      <c r="O16">
        <v>20130.71</v>
      </c>
      <c r="P16">
        <v>665.25</v>
      </c>
      <c r="Q16">
        <v>2295.17</v>
      </c>
      <c r="R16">
        <v>174.16</v>
      </c>
      <c r="S16">
        <v>122.36</v>
      </c>
      <c r="T16">
        <v>21255.88</v>
      </c>
      <c r="U16">
        <v>0.7</v>
      </c>
      <c r="V16">
        <v>0.88</v>
      </c>
      <c r="W16">
        <v>9.369999999999999</v>
      </c>
      <c r="X16">
        <v>1.29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1.3094</v>
      </c>
      <c r="E17">
        <v>76.37</v>
      </c>
      <c r="F17">
        <v>73.16</v>
      </c>
      <c r="G17">
        <v>129.1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2</v>
      </c>
      <c r="N17">
        <v>28.92</v>
      </c>
      <c r="O17">
        <v>20306.85</v>
      </c>
      <c r="P17">
        <v>665.46</v>
      </c>
      <c r="Q17">
        <v>2295.19</v>
      </c>
      <c r="R17">
        <v>172.34</v>
      </c>
      <c r="S17">
        <v>122.36</v>
      </c>
      <c r="T17">
        <v>20350.21</v>
      </c>
      <c r="U17">
        <v>0.71</v>
      </c>
      <c r="V17">
        <v>0.88</v>
      </c>
      <c r="W17">
        <v>9.380000000000001</v>
      </c>
      <c r="X17">
        <v>1.25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1.3094</v>
      </c>
      <c r="E18">
        <v>76.37</v>
      </c>
      <c r="F18">
        <v>73.16</v>
      </c>
      <c r="G18">
        <v>129.11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671.14</v>
      </c>
      <c r="Q18">
        <v>2295.16</v>
      </c>
      <c r="R18">
        <v>172.11</v>
      </c>
      <c r="S18">
        <v>122.36</v>
      </c>
      <c r="T18">
        <v>20236.54</v>
      </c>
      <c r="U18">
        <v>0.71</v>
      </c>
      <c r="V18">
        <v>0.88</v>
      </c>
      <c r="W18">
        <v>9.390000000000001</v>
      </c>
      <c r="X18">
        <v>1.25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0.6345</v>
      </c>
      <c r="E2">
        <v>157.6</v>
      </c>
      <c r="F2">
        <v>115.79</v>
      </c>
      <c r="G2">
        <v>6.27</v>
      </c>
      <c r="H2">
        <v>0.1</v>
      </c>
      <c r="I2">
        <v>1108</v>
      </c>
      <c r="J2">
        <v>176.73</v>
      </c>
      <c r="K2">
        <v>52.44</v>
      </c>
      <c r="L2">
        <v>1</v>
      </c>
      <c r="M2">
        <v>1106</v>
      </c>
      <c r="N2">
        <v>33.29</v>
      </c>
      <c r="O2">
        <v>22031.19</v>
      </c>
      <c r="P2">
        <v>1518.61</v>
      </c>
      <c r="Q2">
        <v>2295.95</v>
      </c>
      <c r="R2">
        <v>1601.5</v>
      </c>
      <c r="S2">
        <v>122.36</v>
      </c>
      <c r="T2">
        <v>729561.85</v>
      </c>
      <c r="U2">
        <v>0.08</v>
      </c>
      <c r="V2">
        <v>0.5600000000000001</v>
      </c>
      <c r="W2">
        <v>11.1</v>
      </c>
      <c r="X2">
        <v>43.85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0.9558</v>
      </c>
      <c r="E3">
        <v>104.63</v>
      </c>
      <c r="F3">
        <v>87.56</v>
      </c>
      <c r="G3">
        <v>12.75</v>
      </c>
      <c r="H3">
        <v>0.2</v>
      </c>
      <c r="I3">
        <v>412</v>
      </c>
      <c r="J3">
        <v>178.21</v>
      </c>
      <c r="K3">
        <v>52.44</v>
      </c>
      <c r="L3">
        <v>2</v>
      </c>
      <c r="M3">
        <v>410</v>
      </c>
      <c r="N3">
        <v>33.77</v>
      </c>
      <c r="O3">
        <v>22213.89</v>
      </c>
      <c r="P3">
        <v>1138.82</v>
      </c>
      <c r="Q3">
        <v>2295.51</v>
      </c>
      <c r="R3">
        <v>653.73</v>
      </c>
      <c r="S3">
        <v>122.36</v>
      </c>
      <c r="T3">
        <v>259158.59</v>
      </c>
      <c r="U3">
        <v>0.19</v>
      </c>
      <c r="V3">
        <v>0.74</v>
      </c>
      <c r="W3">
        <v>9.970000000000001</v>
      </c>
      <c r="X3">
        <v>15.64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1.0772</v>
      </c>
      <c r="E4">
        <v>92.83</v>
      </c>
      <c r="F4">
        <v>81.41</v>
      </c>
      <c r="G4">
        <v>19.31</v>
      </c>
      <c r="H4">
        <v>0.3</v>
      </c>
      <c r="I4">
        <v>253</v>
      </c>
      <c r="J4">
        <v>179.7</v>
      </c>
      <c r="K4">
        <v>52.44</v>
      </c>
      <c r="L4">
        <v>3</v>
      </c>
      <c r="M4">
        <v>251</v>
      </c>
      <c r="N4">
        <v>34.26</v>
      </c>
      <c r="O4">
        <v>22397.24</v>
      </c>
      <c r="P4">
        <v>1050.12</v>
      </c>
      <c r="Q4">
        <v>2295.24</v>
      </c>
      <c r="R4">
        <v>448.92</v>
      </c>
      <c r="S4">
        <v>122.36</v>
      </c>
      <c r="T4">
        <v>157548.73</v>
      </c>
      <c r="U4">
        <v>0.27</v>
      </c>
      <c r="V4">
        <v>0.79</v>
      </c>
      <c r="W4">
        <v>9.710000000000001</v>
      </c>
      <c r="X4">
        <v>9.5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1.1417</v>
      </c>
      <c r="E5">
        <v>87.59</v>
      </c>
      <c r="F5">
        <v>78.7</v>
      </c>
      <c r="G5">
        <v>25.94</v>
      </c>
      <c r="H5">
        <v>0.39</v>
      </c>
      <c r="I5">
        <v>182</v>
      </c>
      <c r="J5">
        <v>181.19</v>
      </c>
      <c r="K5">
        <v>52.44</v>
      </c>
      <c r="L5">
        <v>4</v>
      </c>
      <c r="M5">
        <v>180</v>
      </c>
      <c r="N5">
        <v>34.75</v>
      </c>
      <c r="O5">
        <v>22581.25</v>
      </c>
      <c r="P5">
        <v>1006.43</v>
      </c>
      <c r="Q5">
        <v>2295.39</v>
      </c>
      <c r="R5">
        <v>358.06</v>
      </c>
      <c r="S5">
        <v>122.36</v>
      </c>
      <c r="T5">
        <v>112471.19</v>
      </c>
      <c r="U5">
        <v>0.34</v>
      </c>
      <c r="V5">
        <v>0.82</v>
      </c>
      <c r="W5">
        <v>9.59</v>
      </c>
      <c r="X5">
        <v>6.78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1.1807</v>
      </c>
      <c r="E6">
        <v>84.69</v>
      </c>
      <c r="F6">
        <v>77.22</v>
      </c>
      <c r="G6">
        <v>32.63</v>
      </c>
      <c r="H6">
        <v>0.49</v>
      </c>
      <c r="I6">
        <v>142</v>
      </c>
      <c r="J6">
        <v>182.69</v>
      </c>
      <c r="K6">
        <v>52.44</v>
      </c>
      <c r="L6">
        <v>5</v>
      </c>
      <c r="M6">
        <v>140</v>
      </c>
      <c r="N6">
        <v>35.25</v>
      </c>
      <c r="O6">
        <v>22766.06</v>
      </c>
      <c r="P6">
        <v>978.92</v>
      </c>
      <c r="Q6">
        <v>2295.29</v>
      </c>
      <c r="R6">
        <v>308.96</v>
      </c>
      <c r="S6">
        <v>122.36</v>
      </c>
      <c r="T6">
        <v>88120.96000000001</v>
      </c>
      <c r="U6">
        <v>0.4</v>
      </c>
      <c r="V6">
        <v>0.83</v>
      </c>
      <c r="W6">
        <v>9.52</v>
      </c>
      <c r="X6">
        <v>5.31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1.2085</v>
      </c>
      <c r="E7">
        <v>82.75</v>
      </c>
      <c r="F7">
        <v>76.2</v>
      </c>
      <c r="G7">
        <v>39.41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957.51</v>
      </c>
      <c r="Q7">
        <v>2295.16</v>
      </c>
      <c r="R7">
        <v>275.28</v>
      </c>
      <c r="S7">
        <v>122.36</v>
      </c>
      <c r="T7">
        <v>71411.75</v>
      </c>
      <c r="U7">
        <v>0.44</v>
      </c>
      <c r="V7">
        <v>0.84</v>
      </c>
      <c r="W7">
        <v>9.470000000000001</v>
      </c>
      <c r="X7">
        <v>4.29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1.2281</v>
      </c>
      <c r="E8">
        <v>81.42</v>
      </c>
      <c r="F8">
        <v>75.52</v>
      </c>
      <c r="G8">
        <v>46.24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96</v>
      </c>
      <c r="N8">
        <v>36.26</v>
      </c>
      <c r="O8">
        <v>23137.49</v>
      </c>
      <c r="P8">
        <v>939.92</v>
      </c>
      <c r="Q8">
        <v>2295.11</v>
      </c>
      <c r="R8">
        <v>252.68</v>
      </c>
      <c r="S8">
        <v>122.36</v>
      </c>
      <c r="T8">
        <v>60203.27</v>
      </c>
      <c r="U8">
        <v>0.48</v>
      </c>
      <c r="V8">
        <v>0.85</v>
      </c>
      <c r="W8">
        <v>9.44</v>
      </c>
      <c r="X8">
        <v>3.61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1.2436</v>
      </c>
      <c r="E9">
        <v>80.41</v>
      </c>
      <c r="F9">
        <v>75</v>
      </c>
      <c r="G9">
        <v>53.57</v>
      </c>
      <c r="H9">
        <v>0.76</v>
      </c>
      <c r="I9">
        <v>84</v>
      </c>
      <c r="J9">
        <v>187.22</v>
      </c>
      <c r="K9">
        <v>52.44</v>
      </c>
      <c r="L9">
        <v>8</v>
      </c>
      <c r="M9">
        <v>82</v>
      </c>
      <c r="N9">
        <v>36.78</v>
      </c>
      <c r="O9">
        <v>23324.24</v>
      </c>
      <c r="P9">
        <v>924.52</v>
      </c>
      <c r="Q9">
        <v>2295.16</v>
      </c>
      <c r="R9">
        <v>235.12</v>
      </c>
      <c r="S9">
        <v>122.36</v>
      </c>
      <c r="T9">
        <v>51492.64</v>
      </c>
      <c r="U9">
        <v>0.52</v>
      </c>
      <c r="V9">
        <v>0.86</v>
      </c>
      <c r="W9">
        <v>9.42</v>
      </c>
      <c r="X9">
        <v>3.09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1.2548</v>
      </c>
      <c r="E10">
        <v>79.69</v>
      </c>
      <c r="F10">
        <v>74.64</v>
      </c>
      <c r="G10">
        <v>60.52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911.41</v>
      </c>
      <c r="Q10">
        <v>2295.22</v>
      </c>
      <c r="R10">
        <v>222.97</v>
      </c>
      <c r="S10">
        <v>122.36</v>
      </c>
      <c r="T10">
        <v>45466.25</v>
      </c>
      <c r="U10">
        <v>0.55</v>
      </c>
      <c r="V10">
        <v>0.86</v>
      </c>
      <c r="W10">
        <v>9.41</v>
      </c>
      <c r="X10">
        <v>2.73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1.2635</v>
      </c>
      <c r="E11">
        <v>79.15000000000001</v>
      </c>
      <c r="F11">
        <v>74.38</v>
      </c>
      <c r="G11">
        <v>67.62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897.79</v>
      </c>
      <c r="Q11">
        <v>2295.12</v>
      </c>
      <c r="R11">
        <v>214.29</v>
      </c>
      <c r="S11">
        <v>122.36</v>
      </c>
      <c r="T11">
        <v>41167.54</v>
      </c>
      <c r="U11">
        <v>0.57</v>
      </c>
      <c r="V11">
        <v>0.87</v>
      </c>
      <c r="W11">
        <v>9.4</v>
      </c>
      <c r="X11">
        <v>2.47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1.2727</v>
      </c>
      <c r="E12">
        <v>78.58</v>
      </c>
      <c r="F12">
        <v>74.06</v>
      </c>
      <c r="G12">
        <v>75.31</v>
      </c>
      <c r="H12">
        <v>1.02</v>
      </c>
      <c r="I12">
        <v>59</v>
      </c>
      <c r="J12">
        <v>191.79</v>
      </c>
      <c r="K12">
        <v>52.44</v>
      </c>
      <c r="L12">
        <v>11</v>
      </c>
      <c r="M12">
        <v>57</v>
      </c>
      <c r="N12">
        <v>38.35</v>
      </c>
      <c r="O12">
        <v>23888.73</v>
      </c>
      <c r="P12">
        <v>886.86</v>
      </c>
      <c r="Q12">
        <v>2295.12</v>
      </c>
      <c r="R12">
        <v>203.78</v>
      </c>
      <c r="S12">
        <v>122.36</v>
      </c>
      <c r="T12">
        <v>35946.85</v>
      </c>
      <c r="U12">
        <v>0.6</v>
      </c>
      <c r="V12">
        <v>0.87</v>
      </c>
      <c r="W12">
        <v>9.380000000000001</v>
      </c>
      <c r="X12">
        <v>2.15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1.2781</v>
      </c>
      <c r="E13">
        <v>78.23999999999999</v>
      </c>
      <c r="F13">
        <v>73.90000000000001</v>
      </c>
      <c r="G13">
        <v>82.11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876.3099999999999</v>
      </c>
      <c r="Q13">
        <v>2295.12</v>
      </c>
      <c r="R13">
        <v>198.25</v>
      </c>
      <c r="S13">
        <v>122.36</v>
      </c>
      <c r="T13">
        <v>33210.02</v>
      </c>
      <c r="U13">
        <v>0.62</v>
      </c>
      <c r="V13">
        <v>0.87</v>
      </c>
      <c r="W13">
        <v>9.380000000000001</v>
      </c>
      <c r="X13">
        <v>1.99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1.2843</v>
      </c>
      <c r="E14">
        <v>77.87</v>
      </c>
      <c r="F14">
        <v>73.7</v>
      </c>
      <c r="G14">
        <v>90.25</v>
      </c>
      <c r="H14">
        <v>1.18</v>
      </c>
      <c r="I14">
        <v>49</v>
      </c>
      <c r="J14">
        <v>194.88</v>
      </c>
      <c r="K14">
        <v>52.44</v>
      </c>
      <c r="L14">
        <v>13</v>
      </c>
      <c r="M14">
        <v>47</v>
      </c>
      <c r="N14">
        <v>39.43</v>
      </c>
      <c r="O14">
        <v>24268.67</v>
      </c>
      <c r="P14">
        <v>862.78</v>
      </c>
      <c r="Q14">
        <v>2295.17</v>
      </c>
      <c r="R14">
        <v>192.03</v>
      </c>
      <c r="S14">
        <v>122.36</v>
      </c>
      <c r="T14">
        <v>30123.68</v>
      </c>
      <c r="U14">
        <v>0.64</v>
      </c>
      <c r="V14">
        <v>0.87</v>
      </c>
      <c r="W14">
        <v>9.359999999999999</v>
      </c>
      <c r="X14">
        <v>1.79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1.2895</v>
      </c>
      <c r="E15">
        <v>77.55</v>
      </c>
      <c r="F15">
        <v>73.53</v>
      </c>
      <c r="G15">
        <v>98.04000000000001</v>
      </c>
      <c r="H15">
        <v>1.27</v>
      </c>
      <c r="I15">
        <v>45</v>
      </c>
      <c r="J15">
        <v>196.42</v>
      </c>
      <c r="K15">
        <v>52.44</v>
      </c>
      <c r="L15">
        <v>14</v>
      </c>
      <c r="M15">
        <v>43</v>
      </c>
      <c r="N15">
        <v>39.98</v>
      </c>
      <c r="O15">
        <v>24459.75</v>
      </c>
      <c r="P15">
        <v>852.28</v>
      </c>
      <c r="Q15">
        <v>2295.11</v>
      </c>
      <c r="R15">
        <v>185.81</v>
      </c>
      <c r="S15">
        <v>122.36</v>
      </c>
      <c r="T15">
        <v>27033.49</v>
      </c>
      <c r="U15">
        <v>0.66</v>
      </c>
      <c r="V15">
        <v>0.88</v>
      </c>
      <c r="W15">
        <v>9.369999999999999</v>
      </c>
      <c r="X15">
        <v>1.62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1.2927</v>
      </c>
      <c r="E16">
        <v>77.36</v>
      </c>
      <c r="F16">
        <v>73.44</v>
      </c>
      <c r="G16">
        <v>104.92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841.79</v>
      </c>
      <c r="Q16">
        <v>2295.12</v>
      </c>
      <c r="R16">
        <v>183.58</v>
      </c>
      <c r="S16">
        <v>122.36</v>
      </c>
      <c r="T16">
        <v>25934.4</v>
      </c>
      <c r="U16">
        <v>0.67</v>
      </c>
      <c r="V16">
        <v>0.88</v>
      </c>
      <c r="W16">
        <v>9.34</v>
      </c>
      <c r="X16">
        <v>1.53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1.2966</v>
      </c>
      <c r="E17">
        <v>77.13</v>
      </c>
      <c r="F17">
        <v>73.31999999999999</v>
      </c>
      <c r="G17">
        <v>112.8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829.58</v>
      </c>
      <c r="Q17">
        <v>2295.15</v>
      </c>
      <c r="R17">
        <v>179.25</v>
      </c>
      <c r="S17">
        <v>122.36</v>
      </c>
      <c r="T17">
        <v>23783.84</v>
      </c>
      <c r="U17">
        <v>0.68</v>
      </c>
      <c r="V17">
        <v>0.88</v>
      </c>
      <c r="W17">
        <v>9.34</v>
      </c>
      <c r="X17">
        <v>1.41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1.3003</v>
      </c>
      <c r="E18">
        <v>76.90000000000001</v>
      </c>
      <c r="F18">
        <v>73.2</v>
      </c>
      <c r="G18">
        <v>122.01</v>
      </c>
      <c r="H18">
        <v>1.5</v>
      </c>
      <c r="I18">
        <v>36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819.7</v>
      </c>
      <c r="Q18">
        <v>2295.12</v>
      </c>
      <c r="R18">
        <v>175.26</v>
      </c>
      <c r="S18">
        <v>122.36</v>
      </c>
      <c r="T18">
        <v>21803.48</v>
      </c>
      <c r="U18">
        <v>0.7</v>
      </c>
      <c r="V18">
        <v>0.88</v>
      </c>
      <c r="W18">
        <v>9.34</v>
      </c>
      <c r="X18">
        <v>1.29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1.3023</v>
      </c>
      <c r="E19">
        <v>76.79000000000001</v>
      </c>
      <c r="F19">
        <v>73.16</v>
      </c>
      <c r="G19">
        <v>129.11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806.02</v>
      </c>
      <c r="Q19">
        <v>2295.14</v>
      </c>
      <c r="R19">
        <v>173.7</v>
      </c>
      <c r="S19">
        <v>122.36</v>
      </c>
      <c r="T19">
        <v>21034</v>
      </c>
      <c r="U19">
        <v>0.7</v>
      </c>
      <c r="V19">
        <v>0.88</v>
      </c>
      <c r="W19">
        <v>9.34</v>
      </c>
      <c r="X19">
        <v>1.25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1.3068</v>
      </c>
      <c r="E20">
        <v>76.52</v>
      </c>
      <c r="F20">
        <v>73</v>
      </c>
      <c r="G20">
        <v>141.29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28</v>
      </c>
      <c r="N20">
        <v>42.82</v>
      </c>
      <c r="O20">
        <v>25426.72</v>
      </c>
      <c r="P20">
        <v>793.03</v>
      </c>
      <c r="Q20">
        <v>2295.12</v>
      </c>
      <c r="R20">
        <v>168.36</v>
      </c>
      <c r="S20">
        <v>122.36</v>
      </c>
      <c r="T20">
        <v>18379.01</v>
      </c>
      <c r="U20">
        <v>0.73</v>
      </c>
      <c r="V20">
        <v>0.88</v>
      </c>
      <c r="W20">
        <v>9.33</v>
      </c>
      <c r="X20">
        <v>1.09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1.3076</v>
      </c>
      <c r="E21">
        <v>76.48</v>
      </c>
      <c r="F21">
        <v>72.98999999999999</v>
      </c>
      <c r="G21">
        <v>145.98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23</v>
      </c>
      <c r="N21">
        <v>43.41</v>
      </c>
      <c r="O21">
        <v>25622.45</v>
      </c>
      <c r="P21">
        <v>785.5700000000001</v>
      </c>
      <c r="Q21">
        <v>2295.16</v>
      </c>
      <c r="R21">
        <v>167.96</v>
      </c>
      <c r="S21">
        <v>122.36</v>
      </c>
      <c r="T21">
        <v>18181.37</v>
      </c>
      <c r="U21">
        <v>0.73</v>
      </c>
      <c r="V21">
        <v>0.88</v>
      </c>
      <c r="W21">
        <v>9.34</v>
      </c>
      <c r="X21">
        <v>1.08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1.31</v>
      </c>
      <c r="E22">
        <v>76.34</v>
      </c>
      <c r="F22">
        <v>72.92</v>
      </c>
      <c r="G22">
        <v>156.26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16</v>
      </c>
      <c r="N22">
        <v>44</v>
      </c>
      <c r="O22">
        <v>25818.99</v>
      </c>
      <c r="P22">
        <v>777.0599999999999</v>
      </c>
      <c r="Q22">
        <v>2295.14</v>
      </c>
      <c r="R22">
        <v>165.46</v>
      </c>
      <c r="S22">
        <v>122.36</v>
      </c>
      <c r="T22">
        <v>16944.78</v>
      </c>
      <c r="U22">
        <v>0.74</v>
      </c>
      <c r="V22">
        <v>0.88</v>
      </c>
      <c r="W22">
        <v>9.34</v>
      </c>
      <c r="X22">
        <v>1.01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1.3092</v>
      </c>
      <c r="E23">
        <v>76.38</v>
      </c>
      <c r="F23">
        <v>72.95999999999999</v>
      </c>
      <c r="G23">
        <v>156.35</v>
      </c>
      <c r="H23">
        <v>1.87</v>
      </c>
      <c r="I23">
        <v>28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775.13</v>
      </c>
      <c r="Q23">
        <v>2295.16</v>
      </c>
      <c r="R23">
        <v>166.4</v>
      </c>
      <c r="S23">
        <v>122.36</v>
      </c>
      <c r="T23">
        <v>17413.59</v>
      </c>
      <c r="U23">
        <v>0.74</v>
      </c>
      <c r="V23">
        <v>0.88</v>
      </c>
      <c r="W23">
        <v>9.359999999999999</v>
      </c>
      <c r="X23">
        <v>1.05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1.3112</v>
      </c>
      <c r="E24">
        <v>76.27</v>
      </c>
      <c r="F24">
        <v>72.88</v>
      </c>
      <c r="G24">
        <v>161.97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777.4</v>
      </c>
      <c r="Q24">
        <v>2295.11</v>
      </c>
      <c r="R24">
        <v>163.97</v>
      </c>
      <c r="S24">
        <v>122.36</v>
      </c>
      <c r="T24">
        <v>16204</v>
      </c>
      <c r="U24">
        <v>0.75</v>
      </c>
      <c r="V24">
        <v>0.88</v>
      </c>
      <c r="W24">
        <v>9.35</v>
      </c>
      <c r="X24">
        <v>0.97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1.311</v>
      </c>
      <c r="E25">
        <v>76.28</v>
      </c>
      <c r="F25">
        <v>72.89</v>
      </c>
      <c r="G25">
        <v>161.99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783.25</v>
      </c>
      <c r="Q25">
        <v>2295.16</v>
      </c>
      <c r="R25">
        <v>163.92</v>
      </c>
      <c r="S25">
        <v>122.36</v>
      </c>
      <c r="T25">
        <v>16176.23</v>
      </c>
      <c r="U25">
        <v>0.75</v>
      </c>
      <c r="V25">
        <v>0.88</v>
      </c>
      <c r="W25">
        <v>9.359999999999999</v>
      </c>
      <c r="X25">
        <v>0.98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1.1766</v>
      </c>
      <c r="E2">
        <v>84.98999999999999</v>
      </c>
      <c r="F2">
        <v>80.78</v>
      </c>
      <c r="G2">
        <v>20.98</v>
      </c>
      <c r="H2">
        <v>0.64</v>
      </c>
      <c r="I2">
        <v>231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233.17</v>
      </c>
      <c r="Q2">
        <v>2295.38</v>
      </c>
      <c r="R2">
        <v>416.63</v>
      </c>
      <c r="S2">
        <v>122.36</v>
      </c>
      <c r="T2">
        <v>141514.2</v>
      </c>
      <c r="U2">
        <v>0.29</v>
      </c>
      <c r="V2">
        <v>0.8</v>
      </c>
      <c r="W2">
        <v>9.99</v>
      </c>
      <c r="X2">
        <v>8.859999999999999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0.908</v>
      </c>
      <c r="E2">
        <v>110.13</v>
      </c>
      <c r="F2">
        <v>95.52</v>
      </c>
      <c r="G2">
        <v>9.33</v>
      </c>
      <c r="H2">
        <v>0.18</v>
      </c>
      <c r="I2">
        <v>614</v>
      </c>
      <c r="J2">
        <v>98.70999999999999</v>
      </c>
      <c r="K2">
        <v>39.72</v>
      </c>
      <c r="L2">
        <v>1</v>
      </c>
      <c r="M2">
        <v>612</v>
      </c>
      <c r="N2">
        <v>12.99</v>
      </c>
      <c r="O2">
        <v>12407.75</v>
      </c>
      <c r="P2">
        <v>846.9400000000001</v>
      </c>
      <c r="Q2">
        <v>2295.69</v>
      </c>
      <c r="R2">
        <v>920.91</v>
      </c>
      <c r="S2">
        <v>122.36</v>
      </c>
      <c r="T2">
        <v>391737.14</v>
      </c>
      <c r="U2">
        <v>0.13</v>
      </c>
      <c r="V2">
        <v>0.67</v>
      </c>
      <c r="W2">
        <v>10.29</v>
      </c>
      <c r="X2">
        <v>23.6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1.1281</v>
      </c>
      <c r="E3">
        <v>88.65000000000001</v>
      </c>
      <c r="F3">
        <v>81.44</v>
      </c>
      <c r="G3">
        <v>19.24</v>
      </c>
      <c r="H3">
        <v>0.35</v>
      </c>
      <c r="I3">
        <v>254</v>
      </c>
      <c r="J3">
        <v>99.95</v>
      </c>
      <c r="K3">
        <v>39.72</v>
      </c>
      <c r="L3">
        <v>2</v>
      </c>
      <c r="M3">
        <v>252</v>
      </c>
      <c r="N3">
        <v>13.24</v>
      </c>
      <c r="O3">
        <v>12561.45</v>
      </c>
      <c r="P3">
        <v>703.8099999999999</v>
      </c>
      <c r="Q3">
        <v>2295.33</v>
      </c>
      <c r="R3">
        <v>449.66</v>
      </c>
      <c r="S3">
        <v>122.36</v>
      </c>
      <c r="T3">
        <v>157914.19</v>
      </c>
      <c r="U3">
        <v>0.27</v>
      </c>
      <c r="V3">
        <v>0.79</v>
      </c>
      <c r="W3">
        <v>9.710000000000001</v>
      </c>
      <c r="X3">
        <v>9.529999999999999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1.204</v>
      </c>
      <c r="E4">
        <v>83.06</v>
      </c>
      <c r="F4">
        <v>77.81999999999999</v>
      </c>
      <c r="G4">
        <v>29.55</v>
      </c>
      <c r="H4">
        <v>0.52</v>
      </c>
      <c r="I4">
        <v>158</v>
      </c>
      <c r="J4">
        <v>101.2</v>
      </c>
      <c r="K4">
        <v>39.72</v>
      </c>
      <c r="L4">
        <v>3</v>
      </c>
      <c r="M4">
        <v>156</v>
      </c>
      <c r="N4">
        <v>13.49</v>
      </c>
      <c r="O4">
        <v>12715.54</v>
      </c>
      <c r="P4">
        <v>653.8</v>
      </c>
      <c r="Q4">
        <v>2295.18</v>
      </c>
      <c r="R4">
        <v>328.74</v>
      </c>
      <c r="S4">
        <v>122.36</v>
      </c>
      <c r="T4">
        <v>97932.48</v>
      </c>
      <c r="U4">
        <v>0.37</v>
      </c>
      <c r="V4">
        <v>0.83</v>
      </c>
      <c r="W4">
        <v>9.550000000000001</v>
      </c>
      <c r="X4">
        <v>5.91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1.2445</v>
      </c>
      <c r="E5">
        <v>80.34999999999999</v>
      </c>
      <c r="F5">
        <v>76.06</v>
      </c>
      <c r="G5">
        <v>40.75</v>
      </c>
      <c r="H5">
        <v>0.6899999999999999</v>
      </c>
      <c r="I5">
        <v>112</v>
      </c>
      <c r="J5">
        <v>102.45</v>
      </c>
      <c r="K5">
        <v>39.72</v>
      </c>
      <c r="L5">
        <v>4</v>
      </c>
      <c r="M5">
        <v>110</v>
      </c>
      <c r="N5">
        <v>13.74</v>
      </c>
      <c r="O5">
        <v>12870.03</v>
      </c>
      <c r="P5">
        <v>619.55</v>
      </c>
      <c r="Q5">
        <v>2295.17</v>
      </c>
      <c r="R5">
        <v>270.32</v>
      </c>
      <c r="S5">
        <v>122.36</v>
      </c>
      <c r="T5">
        <v>68951.32000000001</v>
      </c>
      <c r="U5">
        <v>0.45</v>
      </c>
      <c r="V5">
        <v>0.85</v>
      </c>
      <c r="W5">
        <v>9.470000000000001</v>
      </c>
      <c r="X5">
        <v>4.15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1.2689</v>
      </c>
      <c r="E6">
        <v>78.81</v>
      </c>
      <c r="F6">
        <v>75.05</v>
      </c>
      <c r="G6">
        <v>52.36</v>
      </c>
      <c r="H6">
        <v>0.85</v>
      </c>
      <c r="I6">
        <v>86</v>
      </c>
      <c r="J6">
        <v>103.71</v>
      </c>
      <c r="K6">
        <v>39.72</v>
      </c>
      <c r="L6">
        <v>5</v>
      </c>
      <c r="M6">
        <v>84</v>
      </c>
      <c r="N6">
        <v>14</v>
      </c>
      <c r="O6">
        <v>13024.91</v>
      </c>
      <c r="P6">
        <v>590.15</v>
      </c>
      <c r="Q6">
        <v>2295.2</v>
      </c>
      <c r="R6">
        <v>236.93</v>
      </c>
      <c r="S6">
        <v>122.36</v>
      </c>
      <c r="T6">
        <v>52387.79</v>
      </c>
      <c r="U6">
        <v>0.52</v>
      </c>
      <c r="V6">
        <v>0.86</v>
      </c>
      <c r="W6">
        <v>9.42</v>
      </c>
      <c r="X6">
        <v>3.14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1.2844</v>
      </c>
      <c r="E7">
        <v>77.84999999999999</v>
      </c>
      <c r="F7">
        <v>74.45</v>
      </c>
      <c r="G7">
        <v>64.73999999999999</v>
      </c>
      <c r="H7">
        <v>1.01</v>
      </c>
      <c r="I7">
        <v>69</v>
      </c>
      <c r="J7">
        <v>104.97</v>
      </c>
      <c r="K7">
        <v>39.72</v>
      </c>
      <c r="L7">
        <v>6</v>
      </c>
      <c r="M7">
        <v>67</v>
      </c>
      <c r="N7">
        <v>14.25</v>
      </c>
      <c r="O7">
        <v>13180.19</v>
      </c>
      <c r="P7">
        <v>564.53</v>
      </c>
      <c r="Q7">
        <v>2295.11</v>
      </c>
      <c r="R7">
        <v>216.6</v>
      </c>
      <c r="S7">
        <v>122.36</v>
      </c>
      <c r="T7">
        <v>42306.52</v>
      </c>
      <c r="U7">
        <v>0.5600000000000001</v>
      </c>
      <c r="V7">
        <v>0.86</v>
      </c>
      <c r="W7">
        <v>9.4</v>
      </c>
      <c r="X7">
        <v>2.54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1.2956</v>
      </c>
      <c r="E8">
        <v>77.19</v>
      </c>
      <c r="F8">
        <v>74.03</v>
      </c>
      <c r="G8">
        <v>77.92</v>
      </c>
      <c r="H8">
        <v>1.16</v>
      </c>
      <c r="I8">
        <v>57</v>
      </c>
      <c r="J8">
        <v>106.23</v>
      </c>
      <c r="K8">
        <v>39.72</v>
      </c>
      <c r="L8">
        <v>7</v>
      </c>
      <c r="M8">
        <v>43</v>
      </c>
      <c r="N8">
        <v>14.52</v>
      </c>
      <c r="O8">
        <v>13335.87</v>
      </c>
      <c r="P8">
        <v>539.97</v>
      </c>
      <c r="Q8">
        <v>2295.13</v>
      </c>
      <c r="R8">
        <v>202.23</v>
      </c>
      <c r="S8">
        <v>122.36</v>
      </c>
      <c r="T8">
        <v>35181.43</v>
      </c>
      <c r="U8">
        <v>0.61</v>
      </c>
      <c r="V8">
        <v>0.87</v>
      </c>
      <c r="W8">
        <v>9.390000000000001</v>
      </c>
      <c r="X8">
        <v>2.12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1.2993</v>
      </c>
      <c r="E9">
        <v>76.95999999999999</v>
      </c>
      <c r="F9">
        <v>73.89</v>
      </c>
      <c r="G9">
        <v>83.64</v>
      </c>
      <c r="H9">
        <v>1.31</v>
      </c>
      <c r="I9">
        <v>53</v>
      </c>
      <c r="J9">
        <v>107.5</v>
      </c>
      <c r="K9">
        <v>39.72</v>
      </c>
      <c r="L9">
        <v>8</v>
      </c>
      <c r="M9">
        <v>7</v>
      </c>
      <c r="N9">
        <v>14.78</v>
      </c>
      <c r="O9">
        <v>13491.96</v>
      </c>
      <c r="P9">
        <v>532.1799999999999</v>
      </c>
      <c r="Q9">
        <v>2295.2</v>
      </c>
      <c r="R9">
        <v>195.93</v>
      </c>
      <c r="S9">
        <v>122.36</v>
      </c>
      <c r="T9">
        <v>32054.51</v>
      </c>
      <c r="U9">
        <v>0.62</v>
      </c>
      <c r="V9">
        <v>0.87</v>
      </c>
      <c r="W9">
        <v>9.43</v>
      </c>
      <c r="X9">
        <v>1.97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1.3001</v>
      </c>
      <c r="E10">
        <v>76.92</v>
      </c>
      <c r="F10">
        <v>73.86</v>
      </c>
      <c r="G10">
        <v>85.22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536.84</v>
      </c>
      <c r="Q10">
        <v>2295.27</v>
      </c>
      <c r="R10">
        <v>194.91</v>
      </c>
      <c r="S10">
        <v>122.36</v>
      </c>
      <c r="T10">
        <v>31545.82</v>
      </c>
      <c r="U10">
        <v>0.63</v>
      </c>
      <c r="V10">
        <v>0.87</v>
      </c>
      <c r="W10">
        <v>9.43</v>
      </c>
      <c r="X10">
        <v>1.95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0.8089</v>
      </c>
      <c r="E2">
        <v>123.62</v>
      </c>
      <c r="F2">
        <v>101.81</v>
      </c>
      <c r="G2">
        <v>7.93</v>
      </c>
      <c r="H2">
        <v>0.14</v>
      </c>
      <c r="I2">
        <v>770</v>
      </c>
      <c r="J2">
        <v>124.63</v>
      </c>
      <c r="K2">
        <v>45</v>
      </c>
      <c r="L2">
        <v>1</v>
      </c>
      <c r="M2">
        <v>768</v>
      </c>
      <c r="N2">
        <v>18.64</v>
      </c>
      <c r="O2">
        <v>15605.44</v>
      </c>
      <c r="P2">
        <v>1059.92</v>
      </c>
      <c r="Q2">
        <v>2295.54</v>
      </c>
      <c r="R2">
        <v>1132.03</v>
      </c>
      <c r="S2">
        <v>122.36</v>
      </c>
      <c r="T2">
        <v>496520</v>
      </c>
      <c r="U2">
        <v>0.11</v>
      </c>
      <c r="V2">
        <v>0.63</v>
      </c>
      <c r="W2">
        <v>10.54</v>
      </c>
      <c r="X2">
        <v>29.89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1.0686</v>
      </c>
      <c r="E3">
        <v>93.58</v>
      </c>
      <c r="F3">
        <v>83.55</v>
      </c>
      <c r="G3">
        <v>16.22</v>
      </c>
      <c r="H3">
        <v>0.28</v>
      </c>
      <c r="I3">
        <v>309</v>
      </c>
      <c r="J3">
        <v>125.95</v>
      </c>
      <c r="K3">
        <v>45</v>
      </c>
      <c r="L3">
        <v>2</v>
      </c>
      <c r="M3">
        <v>307</v>
      </c>
      <c r="N3">
        <v>18.95</v>
      </c>
      <c r="O3">
        <v>15767.7</v>
      </c>
      <c r="P3">
        <v>855.6900000000001</v>
      </c>
      <c r="Q3">
        <v>2295.44</v>
      </c>
      <c r="R3">
        <v>520.5700000000001</v>
      </c>
      <c r="S3">
        <v>122.36</v>
      </c>
      <c r="T3">
        <v>193094.03</v>
      </c>
      <c r="U3">
        <v>0.24</v>
      </c>
      <c r="V3">
        <v>0.77</v>
      </c>
      <c r="W3">
        <v>9.789999999999999</v>
      </c>
      <c r="X3">
        <v>11.63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1.1614</v>
      </c>
      <c r="E4">
        <v>86.09999999999999</v>
      </c>
      <c r="F4">
        <v>79.06</v>
      </c>
      <c r="G4">
        <v>24.71</v>
      </c>
      <c r="H4">
        <v>0.42</v>
      </c>
      <c r="I4">
        <v>192</v>
      </c>
      <c r="J4">
        <v>127.27</v>
      </c>
      <c r="K4">
        <v>45</v>
      </c>
      <c r="L4">
        <v>3</v>
      </c>
      <c r="M4">
        <v>190</v>
      </c>
      <c r="N4">
        <v>19.27</v>
      </c>
      <c r="O4">
        <v>15930.42</v>
      </c>
      <c r="P4">
        <v>795.34</v>
      </c>
      <c r="Q4">
        <v>2295.23</v>
      </c>
      <c r="R4">
        <v>370.93</v>
      </c>
      <c r="S4">
        <v>122.36</v>
      </c>
      <c r="T4">
        <v>118856.78</v>
      </c>
      <c r="U4">
        <v>0.33</v>
      </c>
      <c r="V4">
        <v>0.8100000000000001</v>
      </c>
      <c r="W4">
        <v>9.59</v>
      </c>
      <c r="X4">
        <v>7.15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1.2095</v>
      </c>
      <c r="E5">
        <v>82.68000000000001</v>
      </c>
      <c r="F5">
        <v>77.02</v>
      </c>
      <c r="G5">
        <v>33.49</v>
      </c>
      <c r="H5">
        <v>0.55</v>
      </c>
      <c r="I5">
        <v>138</v>
      </c>
      <c r="J5">
        <v>128.59</v>
      </c>
      <c r="K5">
        <v>45</v>
      </c>
      <c r="L5">
        <v>4</v>
      </c>
      <c r="M5">
        <v>136</v>
      </c>
      <c r="N5">
        <v>19.59</v>
      </c>
      <c r="O5">
        <v>16093.6</v>
      </c>
      <c r="P5">
        <v>761.49</v>
      </c>
      <c r="Q5">
        <v>2295.17</v>
      </c>
      <c r="R5">
        <v>302.58</v>
      </c>
      <c r="S5">
        <v>122.36</v>
      </c>
      <c r="T5">
        <v>84952.21000000001</v>
      </c>
      <c r="U5">
        <v>0.4</v>
      </c>
      <c r="V5">
        <v>0.84</v>
      </c>
      <c r="W5">
        <v>9.51</v>
      </c>
      <c r="X5">
        <v>5.11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1.2385</v>
      </c>
      <c r="E6">
        <v>80.73999999999999</v>
      </c>
      <c r="F6">
        <v>75.87</v>
      </c>
      <c r="G6">
        <v>42.55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105</v>
      </c>
      <c r="N6">
        <v>19.92</v>
      </c>
      <c r="O6">
        <v>16257.24</v>
      </c>
      <c r="P6">
        <v>735.28</v>
      </c>
      <c r="Q6">
        <v>2295.22</v>
      </c>
      <c r="R6">
        <v>264.19</v>
      </c>
      <c r="S6">
        <v>122.36</v>
      </c>
      <c r="T6">
        <v>65914.06</v>
      </c>
      <c r="U6">
        <v>0.46</v>
      </c>
      <c r="V6">
        <v>0.85</v>
      </c>
      <c r="W6">
        <v>9.460000000000001</v>
      </c>
      <c r="X6">
        <v>3.96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1.2585</v>
      </c>
      <c r="E7">
        <v>79.45999999999999</v>
      </c>
      <c r="F7">
        <v>75.11</v>
      </c>
      <c r="G7">
        <v>51.8</v>
      </c>
      <c r="H7">
        <v>0.8100000000000001</v>
      </c>
      <c r="I7">
        <v>87</v>
      </c>
      <c r="J7">
        <v>131.25</v>
      </c>
      <c r="K7">
        <v>45</v>
      </c>
      <c r="L7">
        <v>6</v>
      </c>
      <c r="M7">
        <v>85</v>
      </c>
      <c r="N7">
        <v>20.25</v>
      </c>
      <c r="O7">
        <v>16421.36</v>
      </c>
      <c r="P7">
        <v>713.26</v>
      </c>
      <c r="Q7">
        <v>2295.16</v>
      </c>
      <c r="R7">
        <v>238.94</v>
      </c>
      <c r="S7">
        <v>122.36</v>
      </c>
      <c r="T7">
        <v>53386.55</v>
      </c>
      <c r="U7">
        <v>0.51</v>
      </c>
      <c r="V7">
        <v>0.86</v>
      </c>
      <c r="W7">
        <v>9.42</v>
      </c>
      <c r="X7">
        <v>3.19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1.274</v>
      </c>
      <c r="E8">
        <v>78.48999999999999</v>
      </c>
      <c r="F8">
        <v>74.52</v>
      </c>
      <c r="G8">
        <v>62.1</v>
      </c>
      <c r="H8">
        <v>0.93</v>
      </c>
      <c r="I8">
        <v>72</v>
      </c>
      <c r="J8">
        <v>132.58</v>
      </c>
      <c r="K8">
        <v>45</v>
      </c>
      <c r="L8">
        <v>7</v>
      </c>
      <c r="M8">
        <v>70</v>
      </c>
      <c r="N8">
        <v>20.59</v>
      </c>
      <c r="O8">
        <v>16585.95</v>
      </c>
      <c r="P8">
        <v>692.3</v>
      </c>
      <c r="Q8">
        <v>2295.14</v>
      </c>
      <c r="R8">
        <v>219.35</v>
      </c>
      <c r="S8">
        <v>122.36</v>
      </c>
      <c r="T8">
        <v>43666.28</v>
      </c>
      <c r="U8">
        <v>0.5600000000000001</v>
      </c>
      <c r="V8">
        <v>0.86</v>
      </c>
      <c r="W8">
        <v>9.390000000000001</v>
      </c>
      <c r="X8">
        <v>2.61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1.2843</v>
      </c>
      <c r="E9">
        <v>77.86</v>
      </c>
      <c r="F9">
        <v>74.15000000000001</v>
      </c>
      <c r="G9">
        <v>71.75</v>
      </c>
      <c r="H9">
        <v>1.06</v>
      </c>
      <c r="I9">
        <v>62</v>
      </c>
      <c r="J9">
        <v>133.92</v>
      </c>
      <c r="K9">
        <v>45</v>
      </c>
      <c r="L9">
        <v>8</v>
      </c>
      <c r="M9">
        <v>60</v>
      </c>
      <c r="N9">
        <v>20.93</v>
      </c>
      <c r="O9">
        <v>16751.02</v>
      </c>
      <c r="P9">
        <v>673.0700000000001</v>
      </c>
      <c r="Q9">
        <v>2295.17</v>
      </c>
      <c r="R9">
        <v>206.54</v>
      </c>
      <c r="S9">
        <v>122.36</v>
      </c>
      <c r="T9">
        <v>37314.25</v>
      </c>
      <c r="U9">
        <v>0.59</v>
      </c>
      <c r="V9">
        <v>0.87</v>
      </c>
      <c r="W9">
        <v>9.390000000000001</v>
      </c>
      <c r="X9">
        <v>2.23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1.2918</v>
      </c>
      <c r="E10">
        <v>77.41</v>
      </c>
      <c r="F10">
        <v>73.90000000000001</v>
      </c>
      <c r="G10">
        <v>82.11</v>
      </c>
      <c r="H10">
        <v>1.18</v>
      </c>
      <c r="I10">
        <v>54</v>
      </c>
      <c r="J10">
        <v>135.27</v>
      </c>
      <c r="K10">
        <v>45</v>
      </c>
      <c r="L10">
        <v>9</v>
      </c>
      <c r="M10">
        <v>52</v>
      </c>
      <c r="N10">
        <v>21.27</v>
      </c>
      <c r="O10">
        <v>16916.71</v>
      </c>
      <c r="P10">
        <v>654.72</v>
      </c>
      <c r="Q10">
        <v>2295.15</v>
      </c>
      <c r="R10">
        <v>198.32</v>
      </c>
      <c r="S10">
        <v>122.36</v>
      </c>
      <c r="T10">
        <v>33242.89</v>
      </c>
      <c r="U10">
        <v>0.62</v>
      </c>
      <c r="V10">
        <v>0.87</v>
      </c>
      <c r="W10">
        <v>9.380000000000001</v>
      </c>
      <c r="X10">
        <v>1.99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1.2994</v>
      </c>
      <c r="E11">
        <v>76.95999999999999</v>
      </c>
      <c r="F11">
        <v>73.63</v>
      </c>
      <c r="G11">
        <v>93.98999999999999</v>
      </c>
      <c r="H11">
        <v>1.29</v>
      </c>
      <c r="I11">
        <v>47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634.4299999999999</v>
      </c>
      <c r="Q11">
        <v>2295.12</v>
      </c>
      <c r="R11">
        <v>189.28</v>
      </c>
      <c r="S11">
        <v>122.36</v>
      </c>
      <c r="T11">
        <v>28758.7</v>
      </c>
      <c r="U11">
        <v>0.65</v>
      </c>
      <c r="V11">
        <v>0.87</v>
      </c>
      <c r="W11">
        <v>9.359999999999999</v>
      </c>
      <c r="X11">
        <v>1.71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1.3043</v>
      </c>
      <c r="E12">
        <v>76.67</v>
      </c>
      <c r="F12">
        <v>73.45999999999999</v>
      </c>
      <c r="G12">
        <v>104.95</v>
      </c>
      <c r="H12">
        <v>1.41</v>
      </c>
      <c r="I12">
        <v>42</v>
      </c>
      <c r="J12">
        <v>137.96</v>
      </c>
      <c r="K12">
        <v>45</v>
      </c>
      <c r="L12">
        <v>11</v>
      </c>
      <c r="M12">
        <v>24</v>
      </c>
      <c r="N12">
        <v>21.96</v>
      </c>
      <c r="O12">
        <v>17249.3</v>
      </c>
      <c r="P12">
        <v>617.95</v>
      </c>
      <c r="Q12">
        <v>2295.11</v>
      </c>
      <c r="R12">
        <v>183.33</v>
      </c>
      <c r="S12">
        <v>122.36</v>
      </c>
      <c r="T12">
        <v>25807.88</v>
      </c>
      <c r="U12">
        <v>0.67</v>
      </c>
      <c r="V12">
        <v>0.88</v>
      </c>
      <c r="W12">
        <v>9.369999999999999</v>
      </c>
      <c r="X12">
        <v>1.55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1.3063</v>
      </c>
      <c r="E13">
        <v>76.55</v>
      </c>
      <c r="F13">
        <v>73.40000000000001</v>
      </c>
      <c r="G13">
        <v>110.09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612.4299999999999</v>
      </c>
      <c r="Q13">
        <v>2295.13</v>
      </c>
      <c r="R13">
        <v>180.11</v>
      </c>
      <c r="S13">
        <v>122.36</v>
      </c>
      <c r="T13">
        <v>24209.32</v>
      </c>
      <c r="U13">
        <v>0.68</v>
      </c>
      <c r="V13">
        <v>0.88</v>
      </c>
      <c r="W13">
        <v>9.390000000000001</v>
      </c>
      <c r="X13">
        <v>1.49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1.3064</v>
      </c>
      <c r="E14">
        <v>76.55</v>
      </c>
      <c r="F14">
        <v>73.39</v>
      </c>
      <c r="G14">
        <v>110.09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618.47</v>
      </c>
      <c r="Q14">
        <v>2295.17</v>
      </c>
      <c r="R14">
        <v>179.79</v>
      </c>
      <c r="S14">
        <v>122.36</v>
      </c>
      <c r="T14">
        <v>24047.66</v>
      </c>
      <c r="U14">
        <v>0.68</v>
      </c>
      <c r="V14">
        <v>0.88</v>
      </c>
      <c r="W14">
        <v>9.4</v>
      </c>
      <c r="X14">
        <v>1.48</v>
      </c>
      <c r="Y14">
        <v>0.5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2024-09-26T01:37:53Z</dcterms:created>
  <dcterms:modified xsi:type="dcterms:W3CDTF">2024-09-26T01:37:53Z</dcterms:modified>
</cp:coreProperties>
</file>